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AB02BEB8-AA45-4D5D-AA3B-676D62FF76BA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95" i="371" l="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3" i="431"/>
  <c r="E9" i="431"/>
  <c r="E17" i="431"/>
  <c r="F13" i="431"/>
  <c r="G9" i="431"/>
  <c r="G17" i="431"/>
  <c r="H13" i="431"/>
  <c r="I9" i="431"/>
  <c r="I17" i="431"/>
  <c r="J13" i="431"/>
  <c r="K9" i="431"/>
  <c r="K17" i="431"/>
  <c r="L13" i="431"/>
  <c r="M9" i="431"/>
  <c r="M17" i="431"/>
  <c r="N13" i="431"/>
  <c r="O9" i="431"/>
  <c r="O17" i="431"/>
  <c r="P13" i="431"/>
  <c r="Q9" i="431"/>
  <c r="Q17" i="431"/>
  <c r="L14" i="431"/>
  <c r="Q18" i="431"/>
  <c r="C10" i="431"/>
  <c r="C18" i="431"/>
  <c r="D14" i="431"/>
  <c r="E10" i="431"/>
  <c r="E18" i="431"/>
  <c r="F14" i="431"/>
  <c r="G10" i="431"/>
  <c r="G18" i="431"/>
  <c r="H14" i="431"/>
  <c r="I10" i="431"/>
  <c r="I18" i="431"/>
  <c r="J14" i="431"/>
  <c r="K10" i="431"/>
  <c r="K18" i="431"/>
  <c r="N14" i="431"/>
  <c r="O10" i="431"/>
  <c r="O18" i="431"/>
  <c r="C11" i="431"/>
  <c r="C19" i="431"/>
  <c r="D15" i="431"/>
  <c r="E11" i="431"/>
  <c r="E19" i="431"/>
  <c r="F15" i="431"/>
  <c r="G11" i="431"/>
  <c r="G19" i="431"/>
  <c r="H15" i="431"/>
  <c r="I11" i="431"/>
  <c r="I19" i="431"/>
  <c r="J15" i="431"/>
  <c r="K11" i="431"/>
  <c r="K19" i="431"/>
  <c r="L15" i="431"/>
  <c r="M11" i="431"/>
  <c r="M19" i="431"/>
  <c r="N15" i="431"/>
  <c r="O11" i="431"/>
  <c r="O19" i="431"/>
  <c r="Q19" i="431"/>
  <c r="C12" i="431"/>
  <c r="C20" i="431"/>
  <c r="D16" i="431"/>
  <c r="E12" i="431"/>
  <c r="E20" i="431"/>
  <c r="F16" i="431"/>
  <c r="G12" i="431"/>
  <c r="G20" i="431"/>
  <c r="H16" i="431"/>
  <c r="I12" i="431"/>
  <c r="I20" i="431"/>
  <c r="J16" i="431"/>
  <c r="K12" i="431"/>
  <c r="K20" i="431"/>
  <c r="L16" i="431"/>
  <c r="M12" i="431"/>
  <c r="M20" i="431"/>
  <c r="N16" i="431"/>
  <c r="O12" i="431"/>
  <c r="O20" i="431"/>
  <c r="P16" i="431"/>
  <c r="Q12" i="431"/>
  <c r="Q20" i="431"/>
  <c r="C13" i="431"/>
  <c r="D9" i="431"/>
  <c r="D17" i="431"/>
  <c r="E13" i="431"/>
  <c r="F9" i="431"/>
  <c r="F17" i="431"/>
  <c r="G13" i="431"/>
  <c r="H9" i="431"/>
  <c r="H17" i="431"/>
  <c r="I13" i="431"/>
  <c r="J9" i="431"/>
  <c r="J17" i="431"/>
  <c r="K13" i="431"/>
  <c r="L9" i="431"/>
  <c r="L17" i="431"/>
  <c r="M13" i="431"/>
  <c r="N9" i="431"/>
  <c r="N17" i="431"/>
  <c r="O13" i="431"/>
  <c r="P9" i="431"/>
  <c r="P17" i="431"/>
  <c r="Q13" i="431"/>
  <c r="L18" i="431"/>
  <c r="O14" i="431"/>
  <c r="Q14" i="431"/>
  <c r="C14" i="431"/>
  <c r="D10" i="431"/>
  <c r="D18" i="431"/>
  <c r="E14" i="431"/>
  <c r="F10" i="431"/>
  <c r="F18" i="431"/>
  <c r="G14" i="431"/>
  <c r="H10" i="431"/>
  <c r="H18" i="431"/>
  <c r="I14" i="431"/>
  <c r="J10" i="431"/>
  <c r="J18" i="431"/>
  <c r="K14" i="431"/>
  <c r="L10" i="431"/>
  <c r="M14" i="431"/>
  <c r="N10" i="431"/>
  <c r="N18" i="431"/>
  <c r="P10" i="431"/>
  <c r="P18" i="431"/>
  <c r="C15" i="431"/>
  <c r="D11" i="431"/>
  <c r="D19" i="431"/>
  <c r="E15" i="431"/>
  <c r="F11" i="431"/>
  <c r="F19" i="431"/>
  <c r="G15" i="431"/>
  <c r="H11" i="431"/>
  <c r="H19" i="431"/>
  <c r="I15" i="431"/>
  <c r="J11" i="431"/>
  <c r="J19" i="431"/>
  <c r="K15" i="431"/>
  <c r="L11" i="431"/>
  <c r="L19" i="431"/>
  <c r="M15" i="431"/>
  <c r="N11" i="431"/>
  <c r="N19" i="431"/>
  <c r="O15" i="431"/>
  <c r="P11" i="431"/>
  <c r="P19" i="431"/>
  <c r="Q15" i="431"/>
  <c r="M10" i="431"/>
  <c r="Q10" i="431"/>
  <c r="P15" i="431"/>
  <c r="C16" i="431"/>
  <c r="D12" i="431"/>
  <c r="D20" i="431"/>
  <c r="E16" i="431"/>
  <c r="F12" i="431"/>
  <c r="F20" i="431"/>
  <c r="G16" i="431"/>
  <c r="H12" i="431"/>
  <c r="H20" i="431"/>
  <c r="I16" i="431"/>
  <c r="J12" i="431"/>
  <c r="J20" i="431"/>
  <c r="K16" i="431"/>
  <c r="L12" i="431"/>
  <c r="L20" i="431"/>
  <c r="M16" i="431"/>
  <c r="N12" i="431"/>
  <c r="N20" i="431"/>
  <c r="O16" i="431"/>
  <c r="P12" i="431"/>
  <c r="P20" i="431"/>
  <c r="Q16" i="431"/>
  <c r="M18" i="431"/>
  <c r="P14" i="431"/>
  <c r="Q11" i="431"/>
  <c r="S11" i="431" l="1"/>
  <c r="R11" i="431"/>
  <c r="R16" i="431"/>
  <c r="S16" i="431"/>
  <c r="R10" i="431"/>
  <c r="S10" i="431"/>
  <c r="R15" i="431"/>
  <c r="S15" i="431"/>
  <c r="R14" i="431"/>
  <c r="S14" i="431"/>
  <c r="R13" i="431"/>
  <c r="S13" i="431"/>
  <c r="S20" i="431"/>
  <c r="R20" i="431"/>
  <c r="S12" i="431"/>
  <c r="R12" i="431"/>
  <c r="S19" i="431"/>
  <c r="R19" i="431"/>
  <c r="R18" i="431"/>
  <c r="S18" i="431"/>
  <c r="S17" i="431"/>
  <c r="R17" i="431"/>
  <c r="S9" i="431"/>
  <c r="R9" i="431"/>
  <c r="O8" i="431"/>
  <c r="K8" i="431"/>
  <c r="F8" i="431"/>
  <c r="D8" i="431"/>
  <c r="J8" i="431"/>
  <c r="M8" i="431"/>
  <c r="C8" i="431"/>
  <c r="N8" i="431"/>
  <c r="P8" i="431"/>
  <c r="H8" i="431"/>
  <c r="L8" i="431"/>
  <c r="G8" i="431"/>
  <c r="I8" i="431"/>
  <c r="E8" i="431"/>
  <c r="Q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C19" i="414"/>
  <c r="D4" i="414"/>
  <c r="D19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R3" i="345" l="1"/>
  <c r="Q3" i="345"/>
  <c r="S3" i="347"/>
  <c r="Q3" i="347"/>
  <c r="U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J13" i="339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<sst xmlns="http://schemas.openxmlformats.org/spreadsheetml/2006/main" count="49579" uniqueCount="8741">
  <si>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</si>
  <si>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</si>
  <si>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</si>
  <si>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</si>
  <si>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</si>
  <si>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</si>
  <si>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</si>
  <si>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</si>
  <si>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</si>
  <si>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</si>
  <si>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</si>
  <si>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</si>
  <si>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</si>
  <si>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</si>
  <si>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</si>
  <si>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</si>
  <si>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</si>
  <si>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</si>
  <si>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</si>
  <si>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</si>
  <si>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</si>
  <si>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</si>
  <si>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</si>
  <si>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</si>
  <si>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</si>
  <si>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</si>
  <si>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</si>
  <si>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</si>
  <si>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</si>
  <si>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</si>
  <si>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</si>
  <si>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</si>
  <si>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</si>
  <si>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</si>
  <si>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</si>
  <si>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</si>
  <si>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</si>
  <si>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</si>
  <si>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</si>
  <si>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</si>
  <si>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</si>
  <si>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</si>
  <si>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</si>
  <si>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</si>
  <si>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</si>
  <si>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</si>
  <si>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</si>
  <si>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</si>
  <si>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</si>
  <si>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</si>
  <si>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</si>
  <si>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</si>
  <si>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</si>
  <si>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</si>
  <si>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</si>
  <si>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</si>
  <si>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</si>
  <si>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</si>
  <si>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</si>
  <si>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</si>
  <si>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</si>
  <si>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</si>
  <si>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</si>
  <si>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</si>
  <si>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</si>
  <si>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</si>
  <si>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</si>
  <si>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</si>
  <si>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</si>
  <si>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</si>
  <si>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</si>
  <si>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</si>
  <si>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</si>
  <si>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</si>
  <si>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</si>
  <si>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</si>
  <si>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</si>
  <si>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</si>
  <si>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</si>
  <si>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</si>
  <si>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</si>
  <si>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</si>
  <si>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</si>
  <si>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</si>
  <si>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</si>
  <si>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</si>
  <si>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</si>
  <si>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</si>
  <si>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</si>
  <si>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</si>
  <si>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</si>
  <si>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</si>
  <si>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</si>
  <si>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</si>
  <si>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</si>
  <si>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</si>
  <si>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</si>
  <si>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</si>
  <si>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</si>
  <si>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</si>
  <si>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</si>
  <si>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</si>
  <si>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</si>
  <si>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</si>
  <si>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</si>
  <si>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</si>
  <si>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</si>
  <si>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</si>
  <si>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</si>
  <si>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</si>
  <si>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</si>
  <si>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</si>
  <si>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</si>
  <si>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</si>
  <si>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</si>
  <si>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</si>
  <si>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</si>
  <si>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</si>
  <si>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</si>
  <si>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</si>
  <si>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</si>
  <si>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</si>
  <si>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</si>
  <si>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</si>
  <si>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</si>
  <si>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</si>
  <si>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</si>
  <si>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</si>
  <si>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</si>
  <si>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</si>
  <si>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</si>
  <si>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</si>
  <si>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</si>
  <si>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</si>
  <si>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</si>
  <si>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</si>
  <si>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</si>
  <si>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</si>
  <si>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</si>
  <si>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</si>
  <si>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</si>
  <si>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</si>
  <si>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</si>
  <si>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</si>
  <si>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</si>
  <si>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</si>
  <si>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</si>
  <si>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</si>
  <si>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</si>
  <si>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</si>
  <si>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</si>
  <si>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</si>
  <si>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</si>
  <si>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</si>
  <si>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</si>
  <si>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</si>
  <si>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</si>
  <si>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</si>
  <si>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</si>
  <si>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</si>
  <si>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</si>
  <si>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</si>
  <si>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</si>
  <si>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</si>
  <si>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</si>
  <si>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</si>
  <si>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</si>
  <si>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</si>
  <si>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</si>
  <si>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</si>
  <si>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</si>
  <si>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</si>
  <si>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</si>
  <si>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</si>
  <si>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</si>
  <si>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</si>
  <si>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</si>
  <si>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</si>
  <si>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</si>
  <si>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</si>
  <si>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</si>
  <si>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</si>
  <si>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</si>
  <si>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</si>
  <si>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</si>
  <si>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</si>
  <si>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</si>
  <si>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</si>
  <si>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</si>
  <si>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</si>
  <si>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</si>
  <si>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</si>
  <si>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</si>
  <si>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</si>
  <si>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</si>
  <si>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</si>
  <si>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</si>
  <si>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</si>
  <si>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</si>
  <si>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</si>
  <si>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</si>
  <si>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</si>
  <si>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</si>
  <si>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</si>
  <si>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</si>
  <si>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</si>
  <si>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</si>
  <si>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</si>
  <si>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</si>
  <si>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</si>
  <si>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</si>
  <si>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</si>
  <si>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</si>
  <si>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</si>
  <si>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</si>
  <si>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</si>
  <si>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</si>
  <si>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</si>
  <si>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</si>
  <si>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</si>
  <si>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</si>
  <si>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</si>
  <si>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</si>
  <si>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</si>
  <si>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</si>
  <si>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</si>
  <si>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</si>
  <si>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</si>
  <si>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</si>
  <si>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</si>
  <si>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</si>
  <si>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</si>
  <si>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</si>
  <si>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</si>
  <si>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</si>
  <si>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</si>
  <si>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</si>
  <si>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</si>
  <si>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</si>
  <si>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</si>
  <si>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</si>
  <si>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</si>
  <si>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</si>
  <si>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</si>
  <si>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</si>
  <si>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</si>
  <si>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</si>
  <si>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</si>
  <si>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</si>
  <si>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</si>
  <si>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</si>
  <si>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</si>
  <si>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</si>
  <si>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</si>
  <si>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</si>
  <si>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</si>
  <si>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</si>
  <si>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</si>
  <si>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</si>
  <si>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</si>
  <si>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</si>
  <si>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</si>
  <si>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</si>
  <si>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</si>
  <si>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</si>
  <si>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</si>
  <si>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</si>
  <si>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</si>
  <si>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</si>
  <si>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</si>
  <si>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</si>
  <si>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</si>
  <si>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</si>
  <si>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</si>
  <si>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</si>
  <si>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</si>
  <si>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</si>
  <si>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</si>
  <si>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</si>
  <si>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</si>
  <si>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</si>
  <si>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</si>
  <si>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</si>
  <si>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</si>
  <si>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</si>
  <si>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</si>
  <si>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</si>
  <si>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</si>
  <si>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</si>
  <si>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</si>
  <si>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</si>
  <si>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</si>
  <si>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</si>
  <si>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</si>
  <si>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</si>
  <si>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</si>
  <si>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</si>
  <si>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</si>
  <si>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</si>
  <si>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</si>
  <si>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</si>
  <si>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</si>
  <si>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</si>
  <si>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</si>
  <si>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</si>
  <si>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</si>
  <si>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</si>
  <si>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</si>
  <si>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</si>
  <si>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</si>
  <si>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</si>
  <si>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</si>
  <si>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</si>
  <si>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</si>
  <si>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</si>
  <si>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</si>
  <si>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</si>
  <si>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</si>
  <si>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</si>
  <si>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</si>
  <si>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</si>
  <si>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</si>
  <si>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</si>
  <si>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</si>
  <si>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</si>
  <si>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</si>
  <si>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</si>
  <si>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</si>
  <si>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Traumatologické oddělení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</si>
  <si>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</si>
  <si>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</si>
  <si>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</si>
  <si>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</si>
  <si>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</si>
  <si>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</si>
  <si>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</si>
  <si>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</si>
  <si>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</si>
  <si>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</si>
  <si>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</si>
  <si>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</si>
  <si>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</si>
  <si>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</si>
  <si>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</si>
  <si>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</si>
  <si>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</si>
  <si>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</si>
  <si>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</si>
  <si>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</si>
  <si>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</si>
  <si>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50115003     TEP (Z518)</t>
  </si>
  <si>
    <t xml:space="preserve">                    50115004     IUTN - kovové (Z506)</t>
  </si>
  <si>
    <t xml:space="preserve">                    50115011     IUTN - ostat.nákl.PZT (Z515)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</si>
  <si>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</si>
  <si>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</si>
  <si>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</si>
  <si>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</si>
  <si>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</si>
  <si>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</si>
  <si>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</si>
  <si>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</si>
  <si>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</si>
  <si>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</si>
  <si>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</si>
  <si>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50115090     ZPr - zubolékařský materiál (Z509)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</si>
  <si>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</si>
  <si>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</si>
  <si>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</si>
  <si>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</si>
  <si>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</si>
  <si>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</si>
  <si>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</si>
  <si>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</si>
  <si>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</si>
  <si>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</si>
  <si>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</si>
  <si>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</si>
  <si>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</si>
  <si>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</si>
  <si>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</si>
  <si>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</si>
  <si>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</si>
  <si>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</si>
  <si>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</si>
  <si>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</si>
  <si>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</si>
  <si>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</si>
  <si>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50119     DDHM a textil</t>
  </si>
  <si>
    <t xml:space="preserve">                    50119002     Prádlo pacientů (sk.T12)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</si>
  <si>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</si>
  <si>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</si>
  <si>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</si>
  <si>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</si>
  <si>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</si>
  <si>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</si>
  <si>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</si>
  <si>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</si>
  <si>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</si>
  <si>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</si>
  <si>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</si>
  <si>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</si>
  <si>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</si>
  <si>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</si>
  <si>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</si>
  <si>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</si>
  <si>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</si>
  <si>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</si>
  <si>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</si>
  <si>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</si>
  <si>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</si>
  <si>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</si>
  <si>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</si>
  <si>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</si>
  <si>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</si>
  <si>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</si>
  <si>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</si>
  <si>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</si>
  <si>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</si>
  <si>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</si>
  <si>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</si>
  <si>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</si>
  <si>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</si>
  <si>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</si>
  <si>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</si>
  <si>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</si>
  <si>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</si>
  <si>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</si>
  <si>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</si>
  <si>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</si>
  <si>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</si>
  <si>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</si>
  <si>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</si>
  <si>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</si>
  <si>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</si>
  <si>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</si>
  <si>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</si>
  <si>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</si>
  <si>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</si>
  <si>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</si>
  <si>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</si>
  <si>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</si>
  <si>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</si>
  <si>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</si>
  <si>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</si>
  <si>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51874018     Propagace, reklama, tisk (TM)</t>
  </si>
  <si>
    <t xml:space="preserve">                    51874003     Znalecké posudky, odměny z klinických hodnocení</t>
  </si>
  <si>
    <t xml:space="preserve">               51880     Služby z darů, FKSP</t>
  </si>
  <si>
    <t xml:space="preserve">                    51880000     Služby z fin.darů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</si>
  <si>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</si>
  <si>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</si>
  <si>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</si>
  <si>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</si>
  <si>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52112     Placené služby</t>
  </si>
  <si>
    <t xml:space="preserve">                    52112000     Placené služby</t>
  </si>
  <si>
    <t xml:space="preserve">               52113     Refundace</t>
  </si>
  <si>
    <t xml:space="preserve">                    52113000     Refundace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</si>
  <si>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</si>
  <si>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</si>
  <si>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</si>
  <si>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</si>
  <si>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</si>
  <si>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</si>
  <si>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</si>
  <si>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</si>
  <si>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</si>
  <si>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</si>
  <si>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</si>
  <si>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</si>
  <si>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</si>
  <si>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</si>
  <si>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</si>
  <si>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</si>
  <si>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</si>
  <si>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</si>
  <si>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</si>
  <si>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</si>
  <si>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</si>
  <si>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</si>
  <si>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</si>
  <si>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</si>
  <si>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</si>
  <si>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</si>
  <si>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</si>
  <si>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</si>
  <si>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</si>
  <si>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</si>
  <si>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</si>
  <si>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54910009     Školení, kongresové poplatky tuzemské - ost.zdrav.pracov.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</si>
  <si>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</si>
  <si>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</si>
  <si>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</si>
  <si>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</si>
  <si>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</si>
  <si>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</si>
  <si>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</si>
  <si>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</si>
  <si>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</si>
  <si>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</si>
  <si>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</si>
  <si>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</si>
  <si>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     55110015     Odpisy DHM - ostatní z dotací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</si>
  <si>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</si>
  <si>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</si>
  <si>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</si>
  <si>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</si>
  <si>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</si>
  <si>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</si>
  <si>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55802003     DDHM - kacelářská technika (sk.V_37)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</si>
  <si>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</si>
  <si>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</si>
  <si>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</si>
  <si>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</si>
  <si>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</si>
  <si>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</si>
  <si>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</si>
  <si>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</si>
  <si>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</si>
  <si>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</si>
  <si>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</si>
  <si>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</si>
  <si>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</si>
  <si>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</si>
  <si>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</si>
  <si>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</si>
  <si>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</si>
  <si>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</si>
  <si>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</si>
  <si>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</si>
  <si>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</si>
  <si>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</si>
  <si>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</si>
  <si>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</si>
  <si>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</si>
  <si>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</si>
  <si>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</si>
  <si>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</si>
  <si>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</si>
  <si>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</si>
  <si>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</si>
  <si>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</si>
  <si>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</si>
  <si>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</si>
  <si>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</si>
  <si>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</si>
  <si>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64924443     Znalecké posudky - Znaleký ústav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</si>
  <si>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</si>
  <si>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</si>
  <si>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</si>
  <si>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</si>
  <si>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</si>
  <si>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</si>
  <si>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</si>
  <si>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</si>
  <si>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</si>
  <si>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</si>
  <si>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</si>
  <si>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</si>
  <si>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</si>
  <si>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</si>
  <si>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</si>
  <si>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</si>
  <si>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</si>
  <si>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</si>
  <si>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</si>
  <si>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</si>
  <si>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</si>
  <si>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</si>
  <si>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</si>
  <si>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</si>
  <si>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</si>
  <si>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</si>
  <si>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</si>
  <si>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</si>
  <si>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</si>
  <si>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</si>
  <si>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</si>
  <si>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</si>
  <si>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</si>
  <si>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</si>
  <si>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</si>
  <si>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</si>
  <si>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</si>
  <si>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</si>
  <si>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</si>
  <si>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</si>
  <si>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</si>
  <si>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31</t>
  </si>
  <si>
    <t>TRAU: Traumatologická klinika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</si>
  <si>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</si>
  <si>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</si>
  <si>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</si>
  <si>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</si>
  <si>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</si>
  <si>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</si>
  <si>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</si>
  <si>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</si>
  <si>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50113190 - léky - medicinální plyny (sklad SVM)</t>
  </si>
  <si>
    <t>TRAU: Traumatologická klinika Celkem</t>
  </si>
  <si>
    <t>SumaKL</t>
  </si>
  <si>
    <t>3111</t>
  </si>
  <si>
    <t>TRAU: lůžkové oddělení 27</t>
  </si>
  <si>
    <t>TRAU: lůžkové oddělení 27 Celkem</t>
  </si>
  <si>
    <t>SumaNS</t>
  </si>
  <si>
    <t>mezeraNS</t>
  </si>
  <si>
    <t>3121</t>
  </si>
  <si>
    <t>TRAU: ambulance</t>
  </si>
  <si>
    <t>TRAU: ambulance Celkem</t>
  </si>
  <si>
    <t>3131</t>
  </si>
  <si>
    <t>TRAU: JIP 27</t>
  </si>
  <si>
    <t>TRAU: JIP 27 Celkem</t>
  </si>
  <si>
    <t>3164</t>
  </si>
  <si>
    <t>TRAU: pracoviště COS</t>
  </si>
  <si>
    <t>TRAU: pracoviště COS Celkem</t>
  </si>
  <si>
    <t>léky - paušál (LEK)</t>
  </si>
  <si>
    <t>O</t>
  </si>
  <si>
    <t>ACC INJEKT</t>
  </si>
  <si>
    <t>INJ SOL 5X3ML/300MG</t>
  </si>
  <si>
    <t>ACIDUM FOLICUM LECIVA</t>
  </si>
  <si>
    <t>DRG 30X10MG</t>
  </si>
  <si>
    <t>P</t>
  </si>
  <si>
    <t>ACTRAPID PENFILL 100IU/ML</t>
  </si>
  <si>
    <t>INJ SOL 5X3ML</t>
  </si>
  <si>
    <t>ADRENALIN LECIVA</t>
  </si>
  <si>
    <t>INJ 5X1ML/1MG</t>
  </si>
  <si>
    <t>AESCIN-TEVA</t>
  </si>
  <si>
    <t>POR TBL FLM 30X20MG</t>
  </si>
  <si>
    <t>AGAPURIN SR 400</t>
  </si>
  <si>
    <t>400MG TBL PRO 100</t>
  </si>
  <si>
    <t>AGEN 10</t>
  </si>
  <si>
    <t>POR TBL NOB 30X10MG</t>
  </si>
  <si>
    <t>AGEN 5</t>
  </si>
  <si>
    <t>POR TBL NOB 90X5MG</t>
  </si>
  <si>
    <t>ALGIFEN NEO</t>
  </si>
  <si>
    <t>POR GTT SOL 1X50ML</t>
  </si>
  <si>
    <t>ALMIRAL</t>
  </si>
  <si>
    <t>INJ 10X3ML/75MG</t>
  </si>
  <si>
    <t>AMBROBENE</t>
  </si>
  <si>
    <t>INJ 5X2ML/15MG</t>
  </si>
  <si>
    <t>AMBROBENE 7.5MG/ML</t>
  </si>
  <si>
    <t>SOL 1X100ML</t>
  </si>
  <si>
    <t>AMBROSAN</t>
  </si>
  <si>
    <t>30MG TBL NOB 20 II</t>
  </si>
  <si>
    <t>AMESOS 10 MG/5 MG TABLETY</t>
  </si>
  <si>
    <t>POR TBL NOB 90</t>
  </si>
  <si>
    <t>ANOPYRIN</t>
  </si>
  <si>
    <t>100MG TBL NOB 60(6X10)</t>
  </si>
  <si>
    <t>ANOPYRIN 100MG</t>
  </si>
  <si>
    <t>TBL 20X100MG</t>
  </si>
  <si>
    <t>APO-OME 20</t>
  </si>
  <si>
    <t>POR CPS ETD 28X20MG</t>
  </si>
  <si>
    <t>ARDEANUTRISOL G 40</t>
  </si>
  <si>
    <t>400G/L INF SOL 20X80ML</t>
  </si>
  <si>
    <t>ASACOL 400</t>
  </si>
  <si>
    <t>POR TBL ENT 100X400MG</t>
  </si>
  <si>
    <t>ASCORUTIN (BLISTR)</t>
  </si>
  <si>
    <t>TBL OBD 50</t>
  </si>
  <si>
    <t>ATARALGIN</t>
  </si>
  <si>
    <t>POR TBL NOB 20</t>
  </si>
  <si>
    <t>ATRAM 6.25</t>
  </si>
  <si>
    <t>POR TBLNOB30X6.25MG</t>
  </si>
  <si>
    <t>ATROPIN BIOTIKA 0.5MG</t>
  </si>
  <si>
    <t>INJ 10X1ML/0.5MG</t>
  </si>
  <si>
    <t>AULIN</t>
  </si>
  <si>
    <t>TBL 15X100MG</t>
  </si>
  <si>
    <t>POR TBL NOB 30X100MG</t>
  </si>
  <si>
    <t>BACLOFEN</t>
  </si>
  <si>
    <t>TBL 50X10MG</t>
  </si>
  <si>
    <t>TBL 50X25MG</t>
  </si>
  <si>
    <t>BELODERM</t>
  </si>
  <si>
    <t>DRM UNG1X30GM 0.05%</t>
  </si>
  <si>
    <t>BETADINE</t>
  </si>
  <si>
    <t>UNG 1X20GM</t>
  </si>
  <si>
    <t>BETADINE - zelená</t>
  </si>
  <si>
    <t>LIQ 1X120ML</t>
  </si>
  <si>
    <t>BETALOC</t>
  </si>
  <si>
    <t>1MG/ML INJ SOL 5X5ML</t>
  </si>
  <si>
    <t>BETALOC ZOK</t>
  </si>
  <si>
    <t>50MG TBL PRO 30</t>
  </si>
  <si>
    <t>50MG TBL PRO 100</t>
  </si>
  <si>
    <t>BETASERC 8</t>
  </si>
  <si>
    <t>8MG TBL NOB 100</t>
  </si>
  <si>
    <t>Biopron FORTE tob.60</t>
  </si>
  <si>
    <t>Biopron9 tob.60+20</t>
  </si>
  <si>
    <t>BISEPTOL</t>
  </si>
  <si>
    <t>400MG/80MG TBL NOB 28</t>
  </si>
  <si>
    <t>BISOPROLOL MYLAN 2,5 MG</t>
  </si>
  <si>
    <t>2,5MG TBL FLM 30</t>
  </si>
  <si>
    <t>BISOPROLOL MYLAN 5 MG</t>
  </si>
  <si>
    <t>5MG TBL FLM 30</t>
  </si>
  <si>
    <t>B-komplex Zentiva drg.100 Glass</t>
  </si>
  <si>
    <t>BRUFEN 400</t>
  </si>
  <si>
    <t>400MG TBL FLM 100</t>
  </si>
  <si>
    <t>BUPIVACAINE ACCORD</t>
  </si>
  <si>
    <t>5MG/ML INJ SOL 1X20ML</t>
  </si>
  <si>
    <t>BURONIL 25 MG</t>
  </si>
  <si>
    <t>POR TBL OBD 50X25MG</t>
  </si>
  <si>
    <t>BUSCOPAN</t>
  </si>
  <si>
    <t>10MG TBL OBD 20</t>
  </si>
  <si>
    <t>CALCICHEW D3</t>
  </si>
  <si>
    <t>CTB 60</t>
  </si>
  <si>
    <t>CALCIUM BIOTIKA</t>
  </si>
  <si>
    <t>INJ 10X10ML/1GM</t>
  </si>
  <si>
    <t>CALTRATE PLUS</t>
  </si>
  <si>
    <t>POR TBL FLM 30</t>
  </si>
  <si>
    <t>CARVESAN 6,25</t>
  </si>
  <si>
    <t>POR TBL NOB 100X6,25MG</t>
  </si>
  <si>
    <t>CARZAP 16 MG</t>
  </si>
  <si>
    <t>POR TBL NOB 28X16MG</t>
  </si>
  <si>
    <t>CARZAP 8 MG</t>
  </si>
  <si>
    <t>POR TBL NOB 28X8MG</t>
  </si>
  <si>
    <t>CELASKON</t>
  </si>
  <si>
    <t>250MG TBL NOB 100</t>
  </si>
  <si>
    <t>250MG TBL NOB 30</t>
  </si>
  <si>
    <t>CILOSTAZOL STADA 100 MG TABLETY</t>
  </si>
  <si>
    <t>POR TBL NOB 28X100MG</t>
  </si>
  <si>
    <t>CIPLOX 500</t>
  </si>
  <si>
    <t>500MG TBL FLM 10</t>
  </si>
  <si>
    <t>CITALEC 20 ZENTIVA</t>
  </si>
  <si>
    <t>20MG TBL FLM 30</t>
  </si>
  <si>
    <t>CLOTRIMAZOL AL 200</t>
  </si>
  <si>
    <t>TBL VAG 3X200MG+APL</t>
  </si>
  <si>
    <t>CONCOR COR</t>
  </si>
  <si>
    <t>2,5MG TBL FLM 28</t>
  </si>
  <si>
    <t>CONTROLOC</t>
  </si>
  <si>
    <t>40MG TBL ENT 100 I</t>
  </si>
  <si>
    <t>CONTROLOC 20 MG</t>
  </si>
  <si>
    <t>POR TBL ENT 28X20MG I</t>
  </si>
  <si>
    <t>CONTROLOC 40 MG</t>
  </si>
  <si>
    <t>POR TBL ENT 28X40MG</t>
  </si>
  <si>
    <t>CONTROLOC I.V.</t>
  </si>
  <si>
    <t>INJ PLV SOL 1X40MG</t>
  </si>
  <si>
    <t>COSYREL 5MG/5MG</t>
  </si>
  <si>
    <t>TBL FLM 30</t>
  </si>
  <si>
    <t>DEGAN</t>
  </si>
  <si>
    <t>INJ 50X2ML/10MG</t>
  </si>
  <si>
    <t>TBL 40X10MG</t>
  </si>
  <si>
    <t>DETRALEX</t>
  </si>
  <si>
    <t>POR TBL FLM 60</t>
  </si>
  <si>
    <t>TBL OBD 30</t>
  </si>
  <si>
    <t>DEXAMED</t>
  </si>
  <si>
    <t>INJ 10X2ML/8MG</t>
  </si>
  <si>
    <t>DIAZEPAM SLOVAKOFARMA</t>
  </si>
  <si>
    <t>10MG TBL NOB 20(1X20)</t>
  </si>
  <si>
    <t>DICLOFENAC DUO PHARMASWISS 75 MG</t>
  </si>
  <si>
    <t>POR CPS RDR 30X75MG</t>
  </si>
  <si>
    <t>DICYNONE 250</t>
  </si>
  <si>
    <t>INJ SOL 4X2ML/250MG</t>
  </si>
  <si>
    <t>DIPIDOLOR</t>
  </si>
  <si>
    <t>7,5MG/ML INJ SOL 5X2ML</t>
  </si>
  <si>
    <t>DITHIADEN</t>
  </si>
  <si>
    <t>TBL 20X2MG</t>
  </si>
  <si>
    <t>DOLMINA 50</t>
  </si>
  <si>
    <t>TBL OBD 30X50MG</t>
  </si>
  <si>
    <t>DOLMINA INJ.</t>
  </si>
  <si>
    <t>INJ 5X3ML/75MG</t>
  </si>
  <si>
    <t>DORETA 75 MG/650 MG</t>
  </si>
  <si>
    <t>POR TBL FLM 90</t>
  </si>
  <si>
    <t>DORSIFLEX</t>
  </si>
  <si>
    <t>TBL 30X200MG</t>
  </si>
  <si>
    <t>DORZOLAMID OLIKLA</t>
  </si>
  <si>
    <t>20MG/ML OPH GTT SOL 1X5ML</t>
  </si>
  <si>
    <t>DUPHALAC</t>
  </si>
  <si>
    <t>667MG/ML POR SOL 1X500ML IV</t>
  </si>
  <si>
    <t>667MG/ML POR SOL 1X200ML IV</t>
  </si>
  <si>
    <t>DUSPATALIN RETARD</t>
  </si>
  <si>
    <t>POR CPS RDR 30X200MG</t>
  </si>
  <si>
    <t>DZ OCTENISEPT drm. sol. 250 ml</t>
  </si>
  <si>
    <t>DRM SOL 1X250ML</t>
  </si>
  <si>
    <t>ELIQUIS 2,5 MG</t>
  </si>
  <si>
    <t>POR TBL FLM 20X2.5MG</t>
  </si>
  <si>
    <t>ELIQUIS 5 MG</t>
  </si>
  <si>
    <t>TBL FLM 28X5MG</t>
  </si>
  <si>
    <t>ELOCOM</t>
  </si>
  <si>
    <t>DRM UNG 1X30GM 0,1%</t>
  </si>
  <si>
    <t>ENDIARON</t>
  </si>
  <si>
    <t>250MG TBL FLM 20</t>
  </si>
  <si>
    <t>250MG TBL FLM 40</t>
  </si>
  <si>
    <t>ENELBIN RETARD</t>
  </si>
  <si>
    <t>TBL OBD 50X100MG</t>
  </si>
  <si>
    <t>ERCEFURYL 200 MG CPS.</t>
  </si>
  <si>
    <t>POR CPS DUR 14X200MG</t>
  </si>
  <si>
    <t>ERDOMED 300MG</t>
  </si>
  <si>
    <t>CPS 20X300MG</t>
  </si>
  <si>
    <t>ESPUMISAN</t>
  </si>
  <si>
    <t>PORCPSMOL50X40MG-BL</t>
  </si>
  <si>
    <t>ESSENTIALE 300 mg</t>
  </si>
  <si>
    <t>POR CPS DUR 50</t>
  </si>
  <si>
    <t>Essentiale 300 mg</t>
  </si>
  <si>
    <t>por.cps.dur.100</t>
  </si>
  <si>
    <t>ESSENTIALE FORTE</t>
  </si>
  <si>
    <t>600MG CPS DUR 30</t>
  </si>
  <si>
    <t>EUTHYROX</t>
  </si>
  <si>
    <t>137MCG TBL NOB 100 II</t>
  </si>
  <si>
    <t>100MCG TBL NOB 100 I</t>
  </si>
  <si>
    <t>75MCG TBL NOB 100 II</t>
  </si>
  <si>
    <t>EUTHYROX 112 MIKROGRAMŮ</t>
  </si>
  <si>
    <t>112MCG TBL NOB 100 II</t>
  </si>
  <si>
    <t>EUTHYROX 150</t>
  </si>
  <si>
    <t>TBL 100X150RG</t>
  </si>
  <si>
    <t>EUTHYROX 50</t>
  </si>
  <si>
    <t>TBL 100X50RG</t>
  </si>
  <si>
    <t>EXACYL</t>
  </si>
  <si>
    <t>POR TBLFLM20X500MG</t>
  </si>
  <si>
    <t>FAMOSAN 20MG</t>
  </si>
  <si>
    <t>TBL OBD 20X20MG</t>
  </si>
  <si>
    <t>FASTUM GEL</t>
  </si>
  <si>
    <t>DRM GEL 1X100GM</t>
  </si>
  <si>
    <t>FENISTIL</t>
  </si>
  <si>
    <t>1MG/G GEL 1X50G</t>
  </si>
  <si>
    <t>1MG/ML POR GTT SOL 1X20ML</t>
  </si>
  <si>
    <t>FLAVOBION</t>
  </si>
  <si>
    <t>70MG TBL FLM 50</t>
  </si>
  <si>
    <t>FLUCINAR</t>
  </si>
  <si>
    <t>DRM UNG 1X15GM 0.025%</t>
  </si>
  <si>
    <t>FOKUSIN</t>
  </si>
  <si>
    <t>POR CPS RDR30X0.4MG</t>
  </si>
  <si>
    <t>POR CPS RDR 90X0.4MG</t>
  </si>
  <si>
    <t>FORMOVENT 12 MCG</t>
  </si>
  <si>
    <t>INH PLV CPS 60X12RG</t>
  </si>
  <si>
    <t>FORTRANS</t>
  </si>
  <si>
    <t>POR PLV SOL 4</t>
  </si>
  <si>
    <t>FOTIL</t>
  </si>
  <si>
    <t>GTT OPH 1X5ML</t>
  </si>
  <si>
    <t>FRAXIPARIN MULTI</t>
  </si>
  <si>
    <t>INJ 10X5ML/47.5KU</t>
  </si>
  <si>
    <t>FRAXIPARINE</t>
  </si>
  <si>
    <t>INJ SOL 10X0.4ML</t>
  </si>
  <si>
    <t>INJ SOL 10X0.6ML</t>
  </si>
  <si>
    <t>FRAXIPARINE FORTE</t>
  </si>
  <si>
    <t>FURON</t>
  </si>
  <si>
    <t>TBL 50X40MG</t>
  </si>
  <si>
    <t>FURORESE 40</t>
  </si>
  <si>
    <t>FUROSEMID HAMELN</t>
  </si>
  <si>
    <t>10MG/ML INJ SOL 10X2ML</t>
  </si>
  <si>
    <t>FYZIOLOGICKÝ ROZTOK VIAFLO</t>
  </si>
  <si>
    <t>INF SOL 20X500ML</t>
  </si>
  <si>
    <t>GERATAM 1200</t>
  </si>
  <si>
    <t>TBL OBD 60X1200MG</t>
  </si>
  <si>
    <t>GERATAM 3 G</t>
  </si>
  <si>
    <t>INJ SOL 4X15ML/3GM</t>
  </si>
  <si>
    <t>GLIMEPIRID SANDOZ 1 MG TABLETY</t>
  </si>
  <si>
    <t>POR TBL NOB 30X1MG</t>
  </si>
  <si>
    <t>GLUKÓZA 10 BRAUN</t>
  </si>
  <si>
    <t>INF SOL 10X500ML-PE</t>
  </si>
  <si>
    <t>GLUKÓZA 5 BRAUN</t>
  </si>
  <si>
    <t>GLURENORM</t>
  </si>
  <si>
    <t>30MG TBL NOB 30</t>
  </si>
  <si>
    <t>GODASAL 100</t>
  </si>
  <si>
    <t>POR TBL NOB 50</t>
  </si>
  <si>
    <t>GUTTALAX</t>
  </si>
  <si>
    <t>POR GTT SOL 1X30ML</t>
  </si>
  <si>
    <t>HEPARIN LECIVA</t>
  </si>
  <si>
    <t>INJ 1X10ML/50KU</t>
  </si>
  <si>
    <t>HERPESIN 400</t>
  </si>
  <si>
    <t>POR TBL NOB 25X400MG</t>
  </si>
  <si>
    <t>Herpesin krém 1x2g 5%</t>
  </si>
  <si>
    <t>HIRUDOID</t>
  </si>
  <si>
    <t>DRM CRM 1X40GM</t>
  </si>
  <si>
    <t>HUMULIN N 100 M.J./ML</t>
  </si>
  <si>
    <t>INJ 1X10ML/1KU</t>
  </si>
  <si>
    <t>HUMULIN R 100 M.J./ML</t>
  </si>
  <si>
    <t>HYDROCORTISON M LECIVA</t>
  </si>
  <si>
    <t>UNG 10GM 1%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</si>
  <si>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</si>
  <si>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</si>
  <si>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</si>
  <si>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</si>
  <si>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</si>
  <si>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</si>
  <si>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CHLORID SODNÝ 0,9% BRAUN</t>
  </si>
  <si>
    <t>INF SOL 10X500MLPELAH</t>
  </si>
  <si>
    <t>INF SOL 20X100MLPELAH</t>
  </si>
  <si>
    <t>INF SOL 10X250MLPELAH</t>
  </si>
  <si>
    <t>IBALGIN 400</t>
  </si>
  <si>
    <t>400MG TBL FLM 24</t>
  </si>
  <si>
    <t>400MG TBL FLM 48</t>
  </si>
  <si>
    <t>400MG TBL FLM 36</t>
  </si>
  <si>
    <t>IBALGIN 600</t>
  </si>
  <si>
    <t>600MG TBL FLM 30</t>
  </si>
  <si>
    <t>IBUMAX 200 MG</t>
  </si>
  <si>
    <t>POR TBL FLM 30X200MG</t>
  </si>
  <si>
    <t>IMACORT</t>
  </si>
  <si>
    <t>10MG/G+2,5MG/G+5MG/G CRM 20G</t>
  </si>
  <si>
    <t>INDAP</t>
  </si>
  <si>
    <t>CPS 30X2.5MG</t>
  </si>
  <si>
    <t>INHIBACE</t>
  </si>
  <si>
    <t>INHIBACE 2.5 MG</t>
  </si>
  <si>
    <t>POR TBL FLM28X2.5MG</t>
  </si>
  <si>
    <t>INHIBACE PLUS</t>
  </si>
  <si>
    <t>5MG/12,5MG TBL FLM 98</t>
  </si>
  <si>
    <t>INJ PROCAINII CHLORATI 0,2% ARD 10x500ml</t>
  </si>
  <si>
    <t>2MG/ML INJ SOL 10X500ML</t>
  </si>
  <si>
    <t>ISOPTIN 40MG</t>
  </si>
  <si>
    <t>TBL FLM 50</t>
  </si>
  <si>
    <t>ISOPTIN SR 240 MG</t>
  </si>
  <si>
    <t>POR TBL PRO 30X240MG</t>
  </si>
  <si>
    <t>JANUMET 50 MG/1000 MG</t>
  </si>
  <si>
    <t>POR TBL FLM 56X50MG/1000MG</t>
  </si>
  <si>
    <t>JOX SPR 30ML</t>
  </si>
  <si>
    <t>KALIUM CHLORATUM BIOMEDICA</t>
  </si>
  <si>
    <t>POR TBLFLM100X500MG</t>
  </si>
  <si>
    <t>KALIUM CHLORATUM LECIVA 7.5%</t>
  </si>
  <si>
    <t>INJ 5X10ML 7.5%</t>
  </si>
  <si>
    <t>KANAVIT</t>
  </si>
  <si>
    <t>20MG/ML POR GTT EML 1X5ML</t>
  </si>
  <si>
    <t>KINITO</t>
  </si>
  <si>
    <t>50MG TBL FLM 40(2X20)</t>
  </si>
  <si>
    <t>KL BALS.VISNEVSKI 100G</t>
  </si>
  <si>
    <t>KL ETHANOL.C.BENZINO 75G</t>
  </si>
  <si>
    <t>KL ETHER 130G</t>
  </si>
  <si>
    <t>KL ETHER 75G</t>
  </si>
  <si>
    <t>KL MS HYDROG.PEROX. 3% 500g</t>
  </si>
  <si>
    <t>KL PRIPRAVEK</t>
  </si>
  <si>
    <t>KL SOL.ACIDI BORICI 3%,100G</t>
  </si>
  <si>
    <t>FAGRON, KULICH</t>
  </si>
  <si>
    <t>KL SOL.HYD.PEROX.3% 100G</t>
  </si>
  <si>
    <t>KL SOL.ISOPROPANOLI CUM BENZINO, 200ML</t>
  </si>
  <si>
    <t>KL SOL.NOVIKOV 10G</t>
  </si>
  <si>
    <t>KL SOL.NOVIKOV SINE V.N. 20G</t>
  </si>
  <si>
    <t>KL SUPPOSITORIA</t>
  </si>
  <si>
    <t>KL UNG.AC.SALICYLICI 10%, 100G</t>
  </si>
  <si>
    <t>KL UNG.FOXOVA 100G</t>
  </si>
  <si>
    <t>KL UNG.FOXOVA 500G</t>
  </si>
  <si>
    <t>KL ZASYP NA RANY 100G</t>
  </si>
  <si>
    <t>KLACID 500</t>
  </si>
  <si>
    <t>POR TBL FLM 14X500MG</t>
  </si>
  <si>
    <t>Klysma salinické 135ml</t>
  </si>
  <si>
    <t>KVENTIAX PROLONG</t>
  </si>
  <si>
    <t>50MG TBL PRO 90</t>
  </si>
  <si>
    <t>LEVOBUPIVACAINE KABI 5 MG/ML</t>
  </si>
  <si>
    <t>INJ+INF SOL 5X10ML</t>
  </si>
  <si>
    <t>LEXAURIN 1,5</t>
  </si>
  <si>
    <t>POR TBL NOB 30X1.5MG</t>
  </si>
  <si>
    <t>LEXAURIN 3</t>
  </si>
  <si>
    <t>3MG TBL NOB 30</t>
  </si>
  <si>
    <t>LIOTON 100 000 GEL</t>
  </si>
  <si>
    <t>LIPANTHYL 267 M</t>
  </si>
  <si>
    <t>267MG CPS DUR 30</t>
  </si>
  <si>
    <t>LIPERTANCE 20 MG/10 MG/5 MG</t>
  </si>
  <si>
    <t>TBL FLM 30X20MG/10MG/5MG I</t>
  </si>
  <si>
    <t>LOCOID LIPOCREAM 0,1%</t>
  </si>
  <si>
    <t>CRM 1X30GM 0.1%</t>
  </si>
  <si>
    <t>LODOZ 5 MG</t>
  </si>
  <si>
    <t>LOKREN 20 MG</t>
  </si>
  <si>
    <t>POR TBL FLM 28X20MG</t>
  </si>
  <si>
    <t>LOPERON CPS</t>
  </si>
  <si>
    <t>POR CPS DUR 20X2MG</t>
  </si>
  <si>
    <t>LORADUR MITE</t>
  </si>
  <si>
    <t>LOZAP 50 ZENTIVA</t>
  </si>
  <si>
    <t>POR TBL FLM 30X50MG</t>
  </si>
  <si>
    <t>POR TBLFLM 90X50MG</t>
  </si>
  <si>
    <t>LOZAP H</t>
  </si>
  <si>
    <t>LYRICA 225 MG</t>
  </si>
  <si>
    <t>POR CPS DUR 56X225MG</t>
  </si>
  <si>
    <t>LYRICA 75 MG</t>
  </si>
  <si>
    <t>POR CPSDUR14X75MG</t>
  </si>
  <si>
    <t>MAGNESII LACTICI 0,5 TBL. MEDICAMENTA</t>
  </si>
  <si>
    <t>TBL NOB 100X0,5GM</t>
  </si>
  <si>
    <t>TBL NOB 50X0,5GM</t>
  </si>
  <si>
    <t>MAGNESIUM SULFATE KALCEKS</t>
  </si>
  <si>
    <t>100MG/ML INJ/INF SOL 5X10ML</t>
  </si>
  <si>
    <t>MAGNESIUM SULFURICUM BBP 10%</t>
  </si>
  <si>
    <t>INJ 5X10ML 10%</t>
  </si>
  <si>
    <t>MAGNOSOLV</t>
  </si>
  <si>
    <t>365MG POR GRA SOL SCC 30</t>
  </si>
  <si>
    <t>MARCAINE 0,5%</t>
  </si>
  <si>
    <t>5MG/ML INJ SOL 5X20ML</t>
  </si>
  <si>
    <t>MESOCAIN</t>
  </si>
  <si>
    <t>INJ 10X10ML 1%</t>
  </si>
  <si>
    <t>METFORMIN-TEVA XR 500 MG</t>
  </si>
  <si>
    <t>POR TBL PRO 60X500MG</t>
  </si>
  <si>
    <t>MICETAL</t>
  </si>
  <si>
    <t>10MG/G GEL 100G</t>
  </si>
  <si>
    <t>MILGAMMA</t>
  </si>
  <si>
    <t>POR TBL OBD 50</t>
  </si>
  <si>
    <t>50MG/250MCG TBL OBD 100</t>
  </si>
  <si>
    <t>MILGAMMA N</t>
  </si>
  <si>
    <t>POR CPS MOL 20</t>
  </si>
  <si>
    <t>MIRTAZAPIN SANDOZ</t>
  </si>
  <si>
    <t>30MG TBL FLM 30</t>
  </si>
  <si>
    <t>MONOTAB SR</t>
  </si>
  <si>
    <t>100MG TBL PRO 50(5X10)</t>
  </si>
  <si>
    <t>MUSCORIL INJ</t>
  </si>
  <si>
    <t>INJ SOL 6X2ML/4MG</t>
  </si>
  <si>
    <t>MYDOCALM 150MG</t>
  </si>
  <si>
    <t>TBL OBD 30X150MG</t>
  </si>
  <si>
    <t>NAKOM</t>
  </si>
  <si>
    <t>TBL 100X275MG</t>
  </si>
  <si>
    <t>NASIVIN SENSITIVE 0,05%</t>
  </si>
  <si>
    <t>NAS SPR SOL 1X10ML/5MG</t>
  </si>
  <si>
    <t>NEBIVOLOL AUROVITAS</t>
  </si>
  <si>
    <t>5MG TBL NOB 28</t>
  </si>
  <si>
    <t>NEODOLPASSE</t>
  </si>
  <si>
    <t>75MG/30MG INF SOL 10X250ML</t>
  </si>
  <si>
    <t>NEUROL 0.25</t>
  </si>
  <si>
    <t>TBL 30X0.25MG</t>
  </si>
  <si>
    <t>NEUROL 1.0</t>
  </si>
  <si>
    <t>TBL 30X1MG</t>
  </si>
  <si>
    <t>NEURONTIN 300MG</t>
  </si>
  <si>
    <t>CPS 50X300MG</t>
  </si>
  <si>
    <t>NIMESIL</t>
  </si>
  <si>
    <t>PORGRASUS30X100MG-S</t>
  </si>
  <si>
    <t>NORADRENALIN LECIVA</t>
  </si>
  <si>
    <t>NO-SPA</t>
  </si>
  <si>
    <t>POR TBL NOB 24X40MG</t>
  </si>
  <si>
    <t>NOVALGIN</t>
  </si>
  <si>
    <t>500MG TBL FLM 20</t>
  </si>
  <si>
    <t>INJ 5X5ML/2500MG</t>
  </si>
  <si>
    <t>NOVORAPID 100 U/ML</t>
  </si>
  <si>
    <t>INJ SOL 1X10ML</t>
  </si>
  <si>
    <t>OCTENISEPT</t>
  </si>
  <si>
    <t>0,1G/100G DRM SPR SOL 1X50ML</t>
  </si>
  <si>
    <t>ONDANSETRON ACCORD</t>
  </si>
  <si>
    <t>2MG/ML INJ+INF SOL 5X4ML</t>
  </si>
  <si>
    <t>OPHTHALMO-SEPTONEX</t>
  </si>
  <si>
    <t>UNG OPH 1X5GM</t>
  </si>
  <si>
    <t>OPH GTT SOL 1X10ML PLAST</t>
  </si>
  <si>
    <t>OTOBACID N</t>
  </si>
  <si>
    <t>0,2MG/G+5MG/G+479,8MG/G AUR GTT SOL 1X5ML</t>
  </si>
  <si>
    <t>OXYCODON LANNACHER</t>
  </si>
  <si>
    <t>20MG TBL PRO 60</t>
  </si>
  <si>
    <t>PANGROL 20000</t>
  </si>
  <si>
    <t>POR TBL ENT 50 II</t>
  </si>
  <si>
    <t>PARACETA</t>
  </si>
  <si>
    <t>500MG TBL NOB 20</t>
  </si>
  <si>
    <t>PARACETAMOL ACCORD</t>
  </si>
  <si>
    <t>10MG/ML INF SOL 20X100ML</t>
  </si>
  <si>
    <t>PARACETAMOL KABI 10MG/ML</t>
  </si>
  <si>
    <t>INF SOL 10X100ML/1000MG</t>
  </si>
  <si>
    <t>PARALEN 500</t>
  </si>
  <si>
    <t>POR TBL NOB 24X500MG</t>
  </si>
  <si>
    <t>PARALEN 500 TBL 12</t>
  </si>
  <si>
    <t>500MG TBL NOB 12</t>
  </si>
  <si>
    <t>PENTILIN</t>
  </si>
  <si>
    <t>20MG/ML INJ/INF SOL 5X5ML</t>
  </si>
  <si>
    <t>PHENAEMAL 0,1</t>
  </si>
  <si>
    <t>TBL 50X100MG</t>
  </si>
  <si>
    <t>PIMAFUCORT</t>
  </si>
  <si>
    <t>10MG/G+10MG/G+3,5MG/G CRM 15G</t>
  </si>
  <si>
    <t>PLENDIL ER</t>
  </si>
  <si>
    <t>TBL FC 30X5MG</t>
  </si>
  <si>
    <t>PREDNISON 20 LECIVA</t>
  </si>
  <si>
    <t>TBL 20X20MG(BLISTR)</t>
  </si>
  <si>
    <t>PREDNISON 5 LECIVA</t>
  </si>
  <si>
    <t>TBL 20X5MG</t>
  </si>
  <si>
    <t>PRESTARIUM NEO</t>
  </si>
  <si>
    <t>POR TBL FLM 30X5MG</t>
  </si>
  <si>
    <t>PROSTAPHLIN 1000MG</t>
  </si>
  <si>
    <t>INJ PLV SOL 1</t>
  </si>
  <si>
    <t>PROTHAZIN</t>
  </si>
  <si>
    <t>25MG TBL FLM 20</t>
  </si>
  <si>
    <t>QUETIAPIN MYLAN 25 MG</t>
  </si>
  <si>
    <t>POR TBL FLM 30X25MG</t>
  </si>
  <si>
    <t>REASEC</t>
  </si>
  <si>
    <t>TBL 20X2.5MG</t>
  </si>
  <si>
    <t>RINGERUV ROZTOK BRAUN</t>
  </si>
  <si>
    <t>INF 10X1000ML(LDPE)</t>
  </si>
  <si>
    <t>RORENDO ORO TAB 1 MG</t>
  </si>
  <si>
    <t>POR TBL DIS 30X1MG</t>
  </si>
  <si>
    <t>ROSUMOP 20 MG</t>
  </si>
  <si>
    <t>RYTMONORM</t>
  </si>
  <si>
    <t>150MG TBL FLM 50</t>
  </si>
  <si>
    <t>SANORIN</t>
  </si>
  <si>
    <t>1PM NAS SPR SOL 1X10ML</t>
  </si>
  <si>
    <t>SECATOXIN /R/ FORTE</t>
  </si>
  <si>
    <t>GTT 25ML 25MG/10ML</t>
  </si>
  <si>
    <t>SECTRAL 400</t>
  </si>
  <si>
    <t>TBL OBD 30X400MG</t>
  </si>
  <si>
    <t>SINECOD</t>
  </si>
  <si>
    <t>0,15% SIR 200ML</t>
  </si>
  <si>
    <t>SIOFOR 500</t>
  </si>
  <si>
    <t>TBL OBD 60X500MG</t>
  </si>
  <si>
    <t>SKUDEXA</t>
  </si>
  <si>
    <t>75MG/25MG TBL FLM 15 III</t>
  </si>
  <si>
    <t>SMECTA</t>
  </si>
  <si>
    <t>PLV POR 1X10SACKU</t>
  </si>
  <si>
    <t>SOLU-MEDROL</t>
  </si>
  <si>
    <t>INJ SIC 1X40MG+1ML</t>
  </si>
  <si>
    <t>INJ SIC 1X250MG+4ML</t>
  </si>
  <si>
    <t>SORBIFER DURULES</t>
  </si>
  <si>
    <t>POR TBL FLM 100X100MG</t>
  </si>
  <si>
    <t>TBL FLM 60X320MG/60MG</t>
  </si>
  <si>
    <t>SUFENTANIL TORREX 5MCG/ML</t>
  </si>
  <si>
    <t>INJ SOL 5X2ML (10rg)</t>
  </si>
  <si>
    <t>SUMATRIPTAN MYLAN 50 MG</t>
  </si>
  <si>
    <t>POR TBL FLM 6X50MG</t>
  </si>
  <si>
    <t>Suppositoria Glyc.Sanova Classic 2g</t>
  </si>
  <si>
    <t>SUPPOSITORIA GLYCERINI LÉČIVA</t>
  </si>
  <si>
    <t>SUP 10X2,06G</t>
  </si>
  <si>
    <t>SYNTOPHYLLIN</t>
  </si>
  <si>
    <t>INJ 5X10ML/240MG</t>
  </si>
  <si>
    <t>SYNTOSTIGMIN</t>
  </si>
  <si>
    <t>TARDYFERON-FOL</t>
  </si>
  <si>
    <t>POR TBL RET 30</t>
  </si>
  <si>
    <t>TELMISARTAN/HYDROCHLOROTHIAZID SANDOZ 80 MG/12,5 M</t>
  </si>
  <si>
    <t>POR TBL FLM 100</t>
  </si>
  <si>
    <t>TELMISARTAN/HYDROCHLOROTHIAZID XANTIS</t>
  </si>
  <si>
    <t>80MG/25MG TBL NOB 28</t>
  </si>
  <si>
    <t>TEZEO</t>
  </si>
  <si>
    <t>40MG TBL NOB 90</t>
  </si>
  <si>
    <t>TEZEO 40 MG</t>
  </si>
  <si>
    <t>POR TBL NOB 28X40MG</t>
  </si>
  <si>
    <t>TEZEO HCT 40 MG/12,5 MG</t>
  </si>
  <si>
    <t>POR TBL NOB 28</t>
  </si>
  <si>
    <t>TEZEO HCT 80 MG/12,5 MG</t>
  </si>
  <si>
    <t>Thiamin Generica tbl.60</t>
  </si>
  <si>
    <t>THYROZOL 10</t>
  </si>
  <si>
    <t>10MG TBL FLM 50</t>
  </si>
  <si>
    <t>TIAPRIDAL</t>
  </si>
  <si>
    <t>POR TBLNOB 50X100MG</t>
  </si>
  <si>
    <t>INJ SOL 12X2ML/100MG</t>
  </si>
  <si>
    <t>TOBRADEX</t>
  </si>
  <si>
    <t>3MG/ML+1MG/ML OPH GTT SUS 1X5ML</t>
  </si>
  <si>
    <t>TONARSSA 8 MG/5 MG</t>
  </si>
  <si>
    <t>POR TBL NOB 30</t>
  </si>
  <si>
    <t>TRAMADOL KALCEKS</t>
  </si>
  <si>
    <t>50MG/ML INJ/INF SOL 5X2ML</t>
  </si>
  <si>
    <t>TRAMAL</t>
  </si>
  <si>
    <t>50MG/ML INJ SOL 5X1ML</t>
  </si>
  <si>
    <t xml:space="preserve">TRAMAL RETARD </t>
  </si>
  <si>
    <t>TBL 10x100 MG</t>
  </si>
  <si>
    <t>TRANSMETIL 500 MG TABLETY</t>
  </si>
  <si>
    <t>POR TBL ENT 10X500MG</t>
  </si>
  <si>
    <t>TRIPLIXAM 10 MG/2,5 MG/10 MG</t>
  </si>
  <si>
    <t>TRIPLIXAM 5 MG/1,25 MG/5 MG</t>
  </si>
  <si>
    <t>TRITACE 1,25 MG</t>
  </si>
  <si>
    <t>POR TBL NOB 20X1.25MG</t>
  </si>
  <si>
    <t>TRITACE 2,5 MG</t>
  </si>
  <si>
    <t>POR TBL NOB 20X2.5MG</t>
  </si>
  <si>
    <t>TRITTICO AC 150</t>
  </si>
  <si>
    <t>TBL RET 60X150MG</t>
  </si>
  <si>
    <t>TULIP 10 MG POTAHOVANÉ TABLETY</t>
  </si>
  <si>
    <t>POR TBL FLM 30X10MG</t>
  </si>
  <si>
    <t>POR TBL FLM 90X10MG</t>
  </si>
  <si>
    <t>TULIP 20 MG POTAHOVANÉ TABLETY</t>
  </si>
  <si>
    <t>POR TBL FLM 90X20MG</t>
  </si>
  <si>
    <t>TULIP 40 MG</t>
  </si>
  <si>
    <t>POR TBL FLM 90X40MG</t>
  </si>
  <si>
    <t>VENLAFAXIN MYLAN 75 MG</t>
  </si>
  <si>
    <t>75MG CPS PRO 90</t>
  </si>
  <si>
    <t>VERAL 100 RETARD</t>
  </si>
  <si>
    <t>POR TBL RET30X100MG</t>
  </si>
  <si>
    <t>VEROSPIRON</t>
  </si>
  <si>
    <t>VEROSPIRON 100MG</t>
  </si>
  <si>
    <t>CPS 30X100MG</t>
  </si>
  <si>
    <t>VEROSPIRON 50MG</t>
  </si>
  <si>
    <t>CPS 30X50MG</t>
  </si>
  <si>
    <t>VESSEL DUE F</t>
  </si>
  <si>
    <t>600SU INJ SOL 10X2ML</t>
  </si>
  <si>
    <t>VIGANTOL</t>
  </si>
  <si>
    <t>0,5MG/ML POR GTT SOL 1X10ML</t>
  </si>
  <si>
    <t>VITAMIN B12 LECIVA 1000RG</t>
  </si>
  <si>
    <t>INJ 5X1ML/1000RG</t>
  </si>
  <si>
    <t>VITAMIN B12 LECIVA 300RG</t>
  </si>
  <si>
    <t>INJ 5X1ML/300RG</t>
  </si>
  <si>
    <t>WARFARIN PMCS 5 MG</t>
  </si>
  <si>
    <t>POR TBL NOB 100X5MG</t>
  </si>
  <si>
    <t>XORIMAX</t>
  </si>
  <si>
    <t>500MG TBL FLM 14</t>
  </si>
  <si>
    <t>XYZAL</t>
  </si>
  <si>
    <t>POR TBL FLM 28X5MG</t>
  </si>
  <si>
    <t>ZALDIAR</t>
  </si>
  <si>
    <t>POR TBL FLM 20</t>
  </si>
  <si>
    <t>37,5MG/325MG TBL FLM 30X1</t>
  </si>
  <si>
    <t>ZIBOR 25 000 IU</t>
  </si>
  <si>
    <t>INJ SOL 2X0.4ML/10000IU</t>
  </si>
  <si>
    <t>ZIBOR 2500 IU</t>
  </si>
  <si>
    <t>INJ SOL 10X0.2ML</t>
  </si>
  <si>
    <t>ZODAC</t>
  </si>
  <si>
    <t>TBL OBD 30X10MG</t>
  </si>
  <si>
    <t>TBL OBD 60X10MG</t>
  </si>
  <si>
    <t>ZOLPIDEM MYLAN</t>
  </si>
  <si>
    <t>POR TBL FLM 20X10MG</t>
  </si>
  <si>
    <t>POR TBL FLM 50X10MG</t>
  </si>
  <si>
    <t>léky - parenterální výživa (LEK)</t>
  </si>
  <si>
    <t>AMINOPLASMAL B.BRAUN 10%</t>
  </si>
  <si>
    <t>INF SOL 10X500ML</t>
  </si>
  <si>
    <t>léky - enterální výživa (LEK)</t>
  </si>
  <si>
    <t>NUTRIDRINK PROTEIN S PŘÍCHUTÍ ČOKOLÁDOVOU</t>
  </si>
  <si>
    <t>POR SOL 4X200ML</t>
  </si>
  <si>
    <t>NUTRIDRINK PROTEIN S PŘÍCHUTÍ LESNÍHO OVOCE</t>
  </si>
  <si>
    <t>NUTRIDRINK PROTEIN S PŘÍCHUTÍ VANILKOVOU</t>
  </si>
  <si>
    <t>PROTIFAR</t>
  </si>
  <si>
    <t>POR PLV SOL 1X225GM</t>
  </si>
  <si>
    <t>léky - krev.deriváty ZUL (TO)</t>
  </si>
  <si>
    <t>HAEMOCOMPLETTAN P</t>
  </si>
  <si>
    <t>20MG/ML INJ/INF PLV SOL 1X2000MG</t>
  </si>
  <si>
    <t>NUWIQ</t>
  </si>
  <si>
    <t>1000IU INJ PSO LQF 1+1X2,5ML ISP+SET</t>
  </si>
  <si>
    <t>OCPLEX</t>
  </si>
  <si>
    <t>500IU INF PSO LQF 1+1X20ML</t>
  </si>
  <si>
    <t>1000IU INF PSO LQF 1+1X40ML</t>
  </si>
  <si>
    <t>OCTAPLAS LG</t>
  </si>
  <si>
    <t>45-70MG/ML INF SOL 1X200ML</t>
  </si>
  <si>
    <t>léky - hemofilici ZUL (TO)</t>
  </si>
  <si>
    <t>500IU INJ PSO LQF 1+1X2,5ML ISP+SET</t>
  </si>
  <si>
    <t>léky - antibiotika (LEK)</t>
  </si>
  <si>
    <t>AMIKACIN MEDOPHARM 500 MG/2 ML</t>
  </si>
  <si>
    <t>INJ+INF SOL 10X2ML/500MG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</si>
  <si>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</si>
  <si>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</si>
  <si>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</si>
  <si>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</si>
  <si>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</si>
  <si>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</si>
  <si>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</si>
  <si>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</si>
  <si>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AMPICILLIN AND SULBACTAM IBI 1 G + 500 MG PRÁŠEK P</t>
  </si>
  <si>
    <t>INJ PLV SOL 10X1G+500MG/LAH</t>
  </si>
  <si>
    <t>AMPIPLUS 1000mg/500mg - mimořádný dovoz</t>
  </si>
  <si>
    <t>inj.inf.sol 25 vials</t>
  </si>
  <si>
    <t>AXETINE 1,5GM</t>
  </si>
  <si>
    <t>INJ SIC 10X1.5GM</t>
  </si>
  <si>
    <t>AZEPO 1 G</t>
  </si>
  <si>
    <t>INJ+INF PLV SOL 10X1GM</t>
  </si>
  <si>
    <t>BACTROBAN</t>
  </si>
  <si>
    <t>20MG/G UNG 15G</t>
  </si>
  <si>
    <t>BELOGENT MAST</t>
  </si>
  <si>
    <t>UNG 1X30GM</t>
  </si>
  <si>
    <t>BISEPTOL 480</t>
  </si>
  <si>
    <t>INJ 10X5ML</t>
  </si>
  <si>
    <t>CEFTAZIDIM KABI 2 GM</t>
  </si>
  <si>
    <t>INJ+INF PLV SOL 10X2GM</t>
  </si>
  <si>
    <t>CEFTRIAXON KABI 1 G</t>
  </si>
  <si>
    <t>INJ PLV SOL 10X1G</t>
  </si>
  <si>
    <t>CEFTRIAXON MEDOPHARM 1 G</t>
  </si>
  <si>
    <t>CEFTRIAXON MEDOPHARM 2 G</t>
  </si>
  <si>
    <t>IMS+IVN INJ+INF PLV SOL 10X2GM</t>
  </si>
  <si>
    <t>CIFLOXINAL</t>
  </si>
  <si>
    <t>POR TBL FLM 10X250MG</t>
  </si>
  <si>
    <t>CIPROFLOXACIN KABI 400 MG/200 ML INFUZNÍ ROZTOK</t>
  </si>
  <si>
    <t>INF SOL 10X400MG/200ML</t>
  </si>
  <si>
    <t>Clindamycin Kabi inj.sol. 300mg 10x2ml</t>
  </si>
  <si>
    <t>150mg/ml</t>
  </si>
  <si>
    <t>Clindamycin Kabi inj.sol. 600mg 10x4ml</t>
  </si>
  <si>
    <t>COLOMYCIN INJEKCE 1 000 000 MJ</t>
  </si>
  <si>
    <t>1000000IU INJ PLV SOL/SOL NEB 10X1MIU</t>
  </si>
  <si>
    <t>COTRIMOXAZOL AL FORTE</t>
  </si>
  <si>
    <t>TBL 20X960MG</t>
  </si>
  <si>
    <t>DALACIN C 300 MG</t>
  </si>
  <si>
    <t>POR CPS DUR 16X300MG</t>
  </si>
  <si>
    <t>DOXYBENE 200 MG TABLETY</t>
  </si>
  <si>
    <t>POR TBL NOB10X200MG</t>
  </si>
  <si>
    <t>DOXYHEXAL 200 TABS</t>
  </si>
  <si>
    <t>TBL 10X200MG</t>
  </si>
  <si>
    <t>DOXYHEXAL TABS</t>
  </si>
  <si>
    <t>TBL 10X100MG</t>
  </si>
  <si>
    <t>ENTIZOL</t>
  </si>
  <si>
    <t>TBL 20X250MG</t>
  </si>
  <si>
    <t>FRAMYKOIN</t>
  </si>
  <si>
    <t>UNG 1X10GM</t>
  </si>
  <si>
    <t>FUCIDIN</t>
  </si>
  <si>
    <t>UNG 1X15GM 2%</t>
  </si>
  <si>
    <t>FUROLIN TABLETY</t>
  </si>
  <si>
    <t>GARAMYCIN SCHWAMM</t>
  </si>
  <si>
    <t>130MG SPO MED 1</t>
  </si>
  <si>
    <t>GENTAMICIN B.BRAUN INF SOL 240MG</t>
  </si>
  <si>
    <t>20X80ML 3MG/ML</t>
  </si>
  <si>
    <t>GENTAMICIN LEK 80 MG/2 ML</t>
  </si>
  <si>
    <t>INJ SOL 10X2ML/80MG</t>
  </si>
  <si>
    <t>KLACID</t>
  </si>
  <si>
    <t>500MG INF PLV CSL 1</t>
  </si>
  <si>
    <t>LINEZOLID KABI</t>
  </si>
  <si>
    <t>2MG/ML INF SOL 10X300ML</t>
  </si>
  <si>
    <t>MEDOCLAV 1000 MG/200 MG</t>
  </si>
  <si>
    <t>INJ+INF PLV SOL 10X1.2GM</t>
  </si>
  <si>
    <t>MEROPENEM BRADEX</t>
  </si>
  <si>
    <t>1G INJ/INF PLV SOL 10</t>
  </si>
  <si>
    <t>MEROPENEM KABI 1 G</t>
  </si>
  <si>
    <t>INJ+INF PLV SOL 10X1000MG</t>
  </si>
  <si>
    <t>METRONIDAZOLE NORIDEM</t>
  </si>
  <si>
    <t>5MG/ML INF SOL 20X100ML</t>
  </si>
  <si>
    <t>5MG/ML INF SOL 10X100ML</t>
  </si>
  <si>
    <t>OFLOXIN 200</t>
  </si>
  <si>
    <t>TBL OBD 10X200MG</t>
  </si>
  <si>
    <t>OFLOXIN INF</t>
  </si>
  <si>
    <t>INF SOL 10X100ML</t>
  </si>
  <si>
    <t>OPHTHALMO-FRAMYKOIN</t>
  </si>
  <si>
    <t>OSPEN 1000</t>
  </si>
  <si>
    <t>TBL OBD 30X1000KU</t>
  </si>
  <si>
    <t>PIPERACILLIN/TAZOBACTAM AUROBINDO- MIMOŘÁDNÝ DOVOZ</t>
  </si>
  <si>
    <t>4G/0,5G INF PLV SOL 12</t>
  </si>
  <si>
    <t>PIPERACILLIN/TAZOBACTAM IBIGEN - MIMOŘÁDNÝ DOVOZ</t>
  </si>
  <si>
    <t>4G/0,5G INF PLV SOL 10</t>
  </si>
  <si>
    <t>PIPERACILLIN/TAZOBACTAM KABI 4 G/0,5 G</t>
  </si>
  <si>
    <t>INF PLV SOL 10X4.5GM</t>
  </si>
  <si>
    <t>PIPERACILLIN/TAZOBACTAM MYLAN</t>
  </si>
  <si>
    <t xml:space="preserve">INF PLV SOL 1x4G/500MG </t>
  </si>
  <si>
    <t>PIPERACILLIN/TAZOBACTAM PANPHARMA- MIMOŘÁDNÝ DOVOZ</t>
  </si>
  <si>
    <t>ROZEX KRÉM</t>
  </si>
  <si>
    <t>CRM 1X30GM</t>
  </si>
  <si>
    <t>SEFOTAK 1 G</t>
  </si>
  <si>
    <t>INJ PLV SOL 1X1GM</t>
  </si>
  <si>
    <t>SUMETROLIM</t>
  </si>
  <si>
    <t>TBL 20X480MG</t>
  </si>
  <si>
    <t>TAXIMED</t>
  </si>
  <si>
    <t>1G INJ/INF PLV SOL 1</t>
  </si>
  <si>
    <t>TOBREX</t>
  </si>
  <si>
    <t>GTT OPH 5ML 3MG/1ML</t>
  </si>
  <si>
    <t>TYGACIL 50 MG</t>
  </si>
  <si>
    <t>INF PLV SOL 10X50MG/5ML</t>
  </si>
  <si>
    <t>UNASYN</t>
  </si>
  <si>
    <t>POR TBL FLM12X375MG</t>
  </si>
  <si>
    <t>VANCOMYCIN MYLAN 1000 MG</t>
  </si>
  <si>
    <t>INF PLV SOL 1X1GM</t>
  </si>
  <si>
    <t>VANCOMYCIN MYLAN 500 MG</t>
  </si>
  <si>
    <t>INF PLV SOL 1X500MG</t>
  </si>
  <si>
    <t>XORIMAX 500 MG POTAH.TABLETY</t>
  </si>
  <si>
    <t>PORTBLFLM10X500MG</t>
  </si>
  <si>
    <t>ZYVOXID</t>
  </si>
  <si>
    <t>INF SOL 10X300ML</t>
  </si>
  <si>
    <t>léky - antimykotika (LEK)</t>
  </si>
  <si>
    <t>CANESTEN KRÉM</t>
  </si>
  <si>
    <t>CRM 1X20GM/200MG</t>
  </si>
  <si>
    <t>SPR 1X30ML 1%</t>
  </si>
  <si>
    <t>AQUA PRO INJECTIONE BRAUN</t>
  </si>
  <si>
    <t>INJ SOL 20X10ML-PLA</t>
  </si>
  <si>
    <t>DEPO-MEDROL</t>
  </si>
  <si>
    <t>INJ 1X1ML/40MG</t>
  </si>
  <si>
    <t>DZ BRAUNOL 1 L</t>
  </si>
  <si>
    <t>DZ BRAUNOL 500 ML</t>
  </si>
  <si>
    <t>IRUXOL MONO</t>
  </si>
  <si>
    <t>DRM UNG 1X10GM</t>
  </si>
  <si>
    <t>KL MS HYDROG.PEROX. 3% 1000g</t>
  </si>
  <si>
    <t>KL SOL.FORMALDEHYDI 10% 1000 g</t>
  </si>
  <si>
    <t>UN 2209</t>
  </si>
  <si>
    <t>KL SOL.FORMALDEHYDI 10%,250G</t>
  </si>
  <si>
    <t>KL SOL.HYD.PEROX.3% 250G</t>
  </si>
  <si>
    <t>ACCUPRO 5</t>
  </si>
  <si>
    <t>TBL OBD 30X5MG</t>
  </si>
  <si>
    <t>ACIDUM ASCORBICUM</t>
  </si>
  <si>
    <t>INJ 5X5ML</t>
  </si>
  <si>
    <t>ALLOPURINOL APOTEX</t>
  </si>
  <si>
    <t>100MG TBL NOB 100</t>
  </si>
  <si>
    <t>ALOPURINOL SANDOZ</t>
  </si>
  <si>
    <t>100MG TBL NOB 30</t>
  </si>
  <si>
    <t>ANAFRANIL SR 75</t>
  </si>
  <si>
    <t>TBL RET 20X75MG</t>
  </si>
  <si>
    <t>APAURIN</t>
  </si>
  <si>
    <t>INJ 10X2ML/10MG</t>
  </si>
  <si>
    <t>PAR LQF 20X100ML-PE</t>
  </si>
  <si>
    <t>BERODUAL</t>
  </si>
  <si>
    <t>INH LIQ 1X20ML</t>
  </si>
  <si>
    <t>BETASERC 16</t>
  </si>
  <si>
    <t>POR TBL NOB 60X16MG</t>
  </si>
  <si>
    <t>POR TBL FLM 100X5MG</t>
  </si>
  <si>
    <t>BROMHEXIN - EGIS</t>
  </si>
  <si>
    <t>SOL 1X60ML/120MG</t>
  </si>
  <si>
    <t>CANESTEN GYN 6 DNÍ</t>
  </si>
  <si>
    <t>VAG CRM 1X35GM+APL</t>
  </si>
  <si>
    <t>CELASKON ČERVENÝ POMERANČ</t>
  </si>
  <si>
    <t>500MG TBL EFF 10</t>
  </si>
  <si>
    <t>POR TBL ENT 100X20MG</t>
  </si>
  <si>
    <t>CORDARONE</t>
  </si>
  <si>
    <t>POR TBL NOB30X200MG</t>
  </si>
  <si>
    <t>COSYREL 10MG/10MG</t>
  </si>
  <si>
    <t xml:space="preserve">TBL FLM 30 </t>
  </si>
  <si>
    <t>DEPAKINE CHRONO 500MG(PULENE)</t>
  </si>
  <si>
    <t>TBL RET 30X500MG</t>
  </si>
  <si>
    <t>DERMOVATE</t>
  </si>
  <si>
    <t>UNG 1X25GM 0.05%</t>
  </si>
  <si>
    <t>POR TBL FLM 120X500MG</t>
  </si>
  <si>
    <t>DIAPREL MR</t>
  </si>
  <si>
    <t>30MG TBL RET 60</t>
  </si>
  <si>
    <t>DICLOFENAC AL RETARD</t>
  </si>
  <si>
    <t>TBL OBD 20X100MG</t>
  </si>
  <si>
    <t>DIGOXIN 0.250 LECIVA</t>
  </si>
  <si>
    <t>DIOZEN</t>
  </si>
  <si>
    <t>500MG TBL FLM 30</t>
  </si>
  <si>
    <t>INJ 10X2ML</t>
  </si>
  <si>
    <t>DITROPAN</t>
  </si>
  <si>
    <t>TBL 30X5MG</t>
  </si>
  <si>
    <t>ENAP 5MG</t>
  </si>
  <si>
    <t>EPHEDRIN BIOTIKA</t>
  </si>
  <si>
    <t>INJ SOL 10X1ML/50MG</t>
  </si>
  <si>
    <t>Espumisan cps.100x40mg-blistr</t>
  </si>
  <si>
    <t>0057585</t>
  </si>
  <si>
    <t>EZEN</t>
  </si>
  <si>
    <t>10MG TBL NOB 90</t>
  </si>
  <si>
    <t>FAKTU 100MG/2,5MG</t>
  </si>
  <si>
    <t>SUP 20</t>
  </si>
  <si>
    <t>FUROSEMID ACCORD</t>
  </si>
  <si>
    <t>10MG/ML INJ/INF SOL 10X2ML</t>
  </si>
  <si>
    <t>FUROSEMID BBP (FORTE)</t>
  </si>
  <si>
    <t>12,5MG/ML INJ SOL 10X10ML</t>
  </si>
  <si>
    <t>GELASPAN 4% EBI20x500 ml</t>
  </si>
  <si>
    <t>INF SOL20X500ML VAK</t>
  </si>
  <si>
    <t>GUAJACURAN « 5 % INJ</t>
  </si>
  <si>
    <t>HALOPERIDOL</t>
  </si>
  <si>
    <t>TBL 50X1.5MG</t>
  </si>
  <si>
    <t>GTT 1X10ML/20MG</t>
  </si>
  <si>
    <t>INJ 5X1ML/5MG</t>
  </si>
  <si>
    <t>HELICID 20 ZENTIVA</t>
  </si>
  <si>
    <t>HELIDES 20 MG ENTEROSOLVENTNÍ TVRDÉ TOBOLKY</t>
  </si>
  <si>
    <t>INF SOL 10X1000MLPLAH</t>
  </si>
  <si>
    <t>INJ PROCAINII CHLORATI 0,2% ARD 10x200ml</t>
  </si>
  <si>
    <t>2MG/ML INJ SOL 10X200ML</t>
  </si>
  <si>
    <t>JOVESTO 5 MG POTAHOVANÉ TABLETY</t>
  </si>
  <si>
    <t>POR TBL FLM 30X5MG I</t>
  </si>
  <si>
    <t>INJ 5X1ML/10MG</t>
  </si>
  <si>
    <t>KAPIDIN 20 MG</t>
  </si>
  <si>
    <t>Klysma salinické 10x135ml</t>
  </si>
  <si>
    <t>LAGOSA</t>
  </si>
  <si>
    <t>DRG 100X150MG</t>
  </si>
  <si>
    <t>LAMICTAL</t>
  </si>
  <si>
    <t>50MG TBL NOB 42</t>
  </si>
  <si>
    <t>LANZUL</t>
  </si>
  <si>
    <t>CPS 28X30MG</t>
  </si>
  <si>
    <t>LANZUL 15 MG</t>
  </si>
  <si>
    <t>POR CPS ETD 28X15MG</t>
  </si>
  <si>
    <t>LATANOPROST STADA</t>
  </si>
  <si>
    <t>50MCG/ML OPH GTT SOL 3X2,5ML</t>
  </si>
  <si>
    <t>LETROX 100</t>
  </si>
  <si>
    <t>POR TBL NOB 100X100RG II</t>
  </si>
  <si>
    <t>LETROX 50</t>
  </si>
  <si>
    <t>POR TBL NOB 100X50RG II</t>
  </si>
  <si>
    <t>MAXITROL</t>
  </si>
  <si>
    <t>OPH GTT SUS 1X5ML</t>
  </si>
  <si>
    <t>GEL 1X20GM</t>
  </si>
  <si>
    <t>MORPHIN BIOTIKA 1%</t>
  </si>
  <si>
    <t>INJ 10X1ML/10MG</t>
  </si>
  <si>
    <t>MUCOSOLVAN</t>
  </si>
  <si>
    <t>POR GTT SOL+INH SOL 60ML</t>
  </si>
  <si>
    <t>NATRIUM CHLORATUM BIOTIKA 10%</t>
  </si>
  <si>
    <t>NEUROL 0.5</t>
  </si>
  <si>
    <t>POR TBL NOB30X0.5MG</t>
  </si>
  <si>
    <t>NEVANAC 3 MG/ML</t>
  </si>
  <si>
    <t>OPH GTT SUS 1X3ML KULATÁ</t>
  </si>
  <si>
    <t>NORADRENALIN LÉČIVA</t>
  </si>
  <si>
    <t>IVN INF CNC SOL 5X5ML</t>
  </si>
  <si>
    <t>NORETHISTERON ZENTIVA</t>
  </si>
  <si>
    <t>TBL NOB 45X5MG</t>
  </si>
  <si>
    <t>INJ 10X2ML/1000MG</t>
  </si>
  <si>
    <t>OPHTHALMO-AZULEN</t>
  </si>
  <si>
    <t>PLAQUENIL</t>
  </si>
  <si>
    <t>TBL OBD 60X200MG</t>
  </si>
  <si>
    <t>PRESID 5 MG</t>
  </si>
  <si>
    <t>TBL PRO 30</t>
  </si>
  <si>
    <t>PRESTANCE 10 MG/10 MG</t>
  </si>
  <si>
    <t>PRESTANCE 5 MG/10 MG</t>
  </si>
  <si>
    <t>PRESTARIUM NEO COMBI 5mg/1,25mg</t>
  </si>
  <si>
    <t>PROTAMIN MEDA AMPULLEN</t>
  </si>
  <si>
    <t>1000IU/ML INJ SOL 5X5ML</t>
  </si>
  <si>
    <t>RECOXA 15</t>
  </si>
  <si>
    <t>POR TBL NOB 30X15MG</t>
  </si>
  <si>
    <t>RINGERFUNDIN B.BRAUN</t>
  </si>
  <si>
    <t>INF SOL10X1000ML PE</t>
  </si>
  <si>
    <t>INF SOL 10X500ML PE</t>
  </si>
  <si>
    <t>INF 10X500ML(LDPE)</t>
  </si>
  <si>
    <t>RIVOTRIL 0.5 MG</t>
  </si>
  <si>
    <t>TBL 50X0.5MG</t>
  </si>
  <si>
    <t>SINUPRET</t>
  </si>
  <si>
    <t>SIOFOR 1000</t>
  </si>
  <si>
    <t>POR TBL FLM 60X1000MG</t>
  </si>
  <si>
    <t>STOPTUSSIN</t>
  </si>
  <si>
    <t>POR GTT SOL 1X25ML</t>
  </si>
  <si>
    <t>INJ SOL 5X10ML (50rg)</t>
  </si>
  <si>
    <t>TELMISARTAN SANDOZ</t>
  </si>
  <si>
    <t>80MG TBL NOB 100</t>
  </si>
  <si>
    <t>TELMISARTAN/HYDROCHLOROTHIAZID SANDOZ</t>
  </si>
  <si>
    <t>80MG/25MG TBL FLM 30</t>
  </si>
  <si>
    <t>TENSIOMIN</t>
  </si>
  <si>
    <t>TBL 30X25MG</t>
  </si>
  <si>
    <t>TEZEO 80 MG</t>
  </si>
  <si>
    <t>POR TBL NOB 28X80MG</t>
  </si>
  <si>
    <t>TISERCIN</t>
  </si>
  <si>
    <t>INJ 10X1ML/25MG</t>
  </si>
  <si>
    <t>TBL OBD 50X25MG</t>
  </si>
  <si>
    <t>TORECAN</t>
  </si>
  <si>
    <t>INJ 5X1ML/6.5MG</t>
  </si>
  <si>
    <t>TORVACARD NEO 40 MG</t>
  </si>
  <si>
    <t>POR TBL FLM 30X40MG</t>
  </si>
  <si>
    <t>TRALGIT SR 100</t>
  </si>
  <si>
    <t>TRANEXAMIC ACID ACCORD</t>
  </si>
  <si>
    <t>100MG/ML INJ SOL 5X5ML I</t>
  </si>
  <si>
    <t>TRIAMCINOLON E LECIVA</t>
  </si>
  <si>
    <t>TWYNSTA 80 MG/10 MG</t>
  </si>
  <si>
    <t>TWYNSTA 80 MG/5 MG</t>
  </si>
  <si>
    <t>UBRETID</t>
  </si>
  <si>
    <t>TBL 50X5MG</t>
  </si>
  <si>
    <t>TBL 100X25MG</t>
  </si>
  <si>
    <t>VOLUVEN  6%</t>
  </si>
  <si>
    <t>INF SOL 20X500MLVAK+P</t>
  </si>
  <si>
    <t>ZYLLT 75 MG</t>
  </si>
  <si>
    <t>POR TBL FLM 28X75MG</t>
  </si>
  <si>
    <t>NUTRIDRINK S PŘÍCHUTÍ ČOKOLÁDOVOU</t>
  </si>
  <si>
    <t>NUTRIDRINK S PŘÍCHUTÍ VANILKOVOU</t>
  </si>
  <si>
    <t>20MG/ML INJ/INF PLV SOL 1X1000MG</t>
  </si>
  <si>
    <t>DALACIN C 150 MG</t>
  </si>
  <si>
    <t>POR CPS DUR 16x150mg</t>
  </si>
  <si>
    <t>Gentamicin B.Braun INF SOL 80MG</t>
  </si>
  <si>
    <t>20x80ML 1mg/ml</t>
  </si>
  <si>
    <t>NORMIX</t>
  </si>
  <si>
    <t>POR TBL FLM 28X200MG</t>
  </si>
  <si>
    <t>VFEND 200 MG</t>
  </si>
  <si>
    <t>INF PLV SOL 1X200MG</t>
  </si>
  <si>
    <t>3121 - TRAU: ambulance</t>
  </si>
  <si>
    <t>3111 - TRAU: lůžkové oddělení 27</t>
  </si>
  <si>
    <t>3131 - TRAU: JIP 27</t>
  </si>
  <si>
    <t>A02BC02 - PANTOPRAZOL</t>
  </si>
  <si>
    <t>A02BC03 - LANSOPRAZOL</t>
  </si>
  <si>
    <t>A02BC05 - ESOMEPRAZOL</t>
  </si>
  <si>
    <t>A04AA01 - ONDANSETRON</t>
  </si>
  <si>
    <t>A10BA02 - METFORMIN</t>
  </si>
  <si>
    <t>B01AA03 - WARFARIN</t>
  </si>
  <si>
    <t>B01AB06 - NADROPARIN</t>
  </si>
  <si>
    <t>B01AC04 - KLOPIDOGREL</t>
  </si>
  <si>
    <t>C01BD01 - AMIODARON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</si>
  <si>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</si>
  <si>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</si>
  <si>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</si>
  <si>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</si>
  <si>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</si>
  <si>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</si>
  <si>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C07BB07 - BISOPROLOL A THIAZIDY</t>
  </si>
  <si>
    <t>C08CA01 - AMLODIPIN</t>
  </si>
  <si>
    <t>C08CA08 - NITRENDIPIN</t>
  </si>
  <si>
    <t>C08CA13 - LERKANIDIPIN</t>
  </si>
  <si>
    <t>C09AA04 - PERINDOPRIL</t>
  </si>
  <si>
    <t>C09AA05 - RAMIPRIL</t>
  </si>
  <si>
    <t>C09BB04 - PERINDOPRIL A AMLODIPIN</t>
  </si>
  <si>
    <t>C09CA01 - LOSARTAN</t>
  </si>
  <si>
    <t>C09DA01 - LOSARTAN A DIURETIKA</t>
  </si>
  <si>
    <t>C09DA07 - TELMISARTAN A DIURETIKA</t>
  </si>
  <si>
    <t>C09DB04 - TELMISARTAN A AMLODIPIN</t>
  </si>
  <si>
    <t>C10AA05 - ATORVASTATIN</t>
  </si>
  <si>
    <t>D01AC01 - KLOTRIMAZOL</t>
  </si>
  <si>
    <t>D06BB03 - ACIKLOVIR</t>
  </si>
  <si>
    <t>G04CA02 - TAMSULOSIN</t>
  </si>
  <si>
    <t>H02AB04 - METHYLPREDNISOLON</t>
  </si>
  <si>
    <t>J01AA12 - TIGECYKLIN</t>
  </si>
  <si>
    <t>J01CF04 - OXACILIN</t>
  </si>
  <si>
    <t>J01DC02 - CEFUROXIM</t>
  </si>
  <si>
    <t>J01DD01 - CEFOTAXIM</t>
  </si>
  <si>
    <t>J01DD04 - CEFTRIAXON</t>
  </si>
  <si>
    <t>J01DH02 - MEROPENEM</t>
  </si>
  <si>
    <t>J01FF01 - KLINDAMYCIN</t>
  </si>
  <si>
    <t>J01GB06 - AMIKACIN</t>
  </si>
  <si>
    <t>J01XA01 - VANKOMYCIN</t>
  </si>
  <si>
    <t>J01XD01 - METRONIDAZOL</t>
  </si>
  <si>
    <t>J01XX08 - LINEZOLID</t>
  </si>
  <si>
    <t>J05AB01 - ACIKLOVIR</t>
  </si>
  <si>
    <t>M01AC06 - MELOXIKAM</t>
  </si>
  <si>
    <t>M04AA01 - ALOPURINOL</t>
  </si>
  <si>
    <t>N01AX10 - PROPOFOL</t>
  </si>
  <si>
    <t>N01BB10 - LEVOBUPIVAKAIN</t>
  </si>
  <si>
    <t>N02AA05 - OXYKODON</t>
  </si>
  <si>
    <t>N02BB02 - SODNÁ SŮL METAMIZOLU</t>
  </si>
  <si>
    <t>N02BE01 - PARACETAMOL</t>
  </si>
  <si>
    <t>N03AG01 - KYSELINA VALPROOVÁ</t>
  </si>
  <si>
    <t>N03AX09 - LAMOTRIGIN</t>
  </si>
  <si>
    <t>N03AX12 - GABAPENTIN</t>
  </si>
  <si>
    <t>N05BA12 - ALPRAZOLAM</t>
  </si>
  <si>
    <t>N05CF02 - ZOLPIDEM</t>
  </si>
  <si>
    <t>N06AX16 - VENLAFAXIN</t>
  </si>
  <si>
    <t>N06DA02 - DONEPEZIL</t>
  </si>
  <si>
    <t>N07CA01 - BETAHISTIN</t>
  </si>
  <si>
    <t>R03AC13 - FORMOTEROL</t>
  </si>
  <si>
    <t>R05CB06 - AMBROXOL</t>
  </si>
  <si>
    <t>R06AE07 - CETIRIZIN</t>
  </si>
  <si>
    <t>R06AX27 - DESLORATADIN</t>
  </si>
  <si>
    <t>S01EE01 - LATANOPROST</t>
  </si>
  <si>
    <t>B01AF02 - APIXABAN</t>
  </si>
  <si>
    <t>A03FA07 - ITOPRIDUM</t>
  </si>
  <si>
    <t>J01CR02 - AMOXICILIN A  INHIBITOR BETA-LAKTAMASY</t>
  </si>
  <si>
    <t>N04BA02 - LEVODOPA A INHIBITOR DEKARBOXYLASY</t>
  </si>
  <si>
    <t>A10AE05 - INSULIN DETEMIR</t>
  </si>
  <si>
    <t>A10AB05 - INSULIN ASPART</t>
  </si>
  <si>
    <t>J01CR05 - PIPERACILIN A  INHIBITOR BETA-LAKTAMASY</t>
  </si>
  <si>
    <t>H03AA01 - SODNÁ SŮL LEVOTHYROXINU</t>
  </si>
  <si>
    <t>A10AB01 - LIDSKÝ INSULIN</t>
  </si>
  <si>
    <t>C01CA03 - NOREPINEFRIN</t>
  </si>
  <si>
    <t>V06XX - POTRAVINY PRO ZVLÁŠTNÍ LÉKAŘSKÉ ÚČELY (PZLÚ) (ČESKÁ ATC SKUP</t>
  </si>
  <si>
    <t>A07DA01 - ANTIPROPULZIVA</t>
  </si>
  <si>
    <t>A02BC02</t>
  </si>
  <si>
    <t>214427</t>
  </si>
  <si>
    <t>40MG INJ PLV SOL 1</t>
  </si>
  <si>
    <t>214433</t>
  </si>
  <si>
    <t>20MG TBL ENT 28 I</t>
  </si>
  <si>
    <t>A03FA07</t>
  </si>
  <si>
    <t>166759</t>
  </si>
  <si>
    <t>50MG TBL FLM 40(4X10)</t>
  </si>
  <si>
    <t>237595</t>
  </si>
  <si>
    <t>A07DA01</t>
  </si>
  <si>
    <t>30652</t>
  </si>
  <si>
    <t>2,5MG/0,025MG TBL NOB 20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</si>
  <si>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</si>
  <si>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</si>
  <si>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</si>
  <si>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</si>
  <si>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</si>
  <si>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</si>
  <si>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</si>
  <si>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</si>
  <si>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A10AE05</t>
  </si>
  <si>
    <t>28151</t>
  </si>
  <si>
    <t>LEVEMIR FLEXPEN</t>
  </si>
  <si>
    <t>100U/ML INJ SOL 5X3ML</t>
  </si>
  <si>
    <t>A10BA02</t>
  </si>
  <si>
    <t>208203</t>
  </si>
  <si>
    <t>SIOFOR</t>
  </si>
  <si>
    <t>500MG TBL FLM 120 II</t>
  </si>
  <si>
    <t>208204</t>
  </si>
  <si>
    <t>500MG TBL FLM 60 II</t>
  </si>
  <si>
    <t>B01AA03</t>
  </si>
  <si>
    <t>192342</t>
  </si>
  <si>
    <t>WARFARIN PMCS</t>
  </si>
  <si>
    <t>5MG TBL NOB 100 I</t>
  </si>
  <si>
    <t>B01AB06</t>
  </si>
  <si>
    <t>213477</t>
  </si>
  <si>
    <t>9500IU/ML INJ SOL 10X5ML</t>
  </si>
  <si>
    <t>213480</t>
  </si>
  <si>
    <t>19000IU/ML INJ SOL ISP 10X0,6ML</t>
  </si>
  <si>
    <t>213489</t>
  </si>
  <si>
    <t>9500IU/ML INJ SOL ISP 10X0,6ML</t>
  </si>
  <si>
    <t>213494</t>
  </si>
  <si>
    <t>9500IU/ML INJ SOL ISP 10X0,4ML</t>
  </si>
  <si>
    <t>B01AF02</t>
  </si>
  <si>
    <t>168326</t>
  </si>
  <si>
    <t>ELIQUIS</t>
  </si>
  <si>
    <t>2,5MG TBL FLM 20</t>
  </si>
  <si>
    <t>C01CA03</t>
  </si>
  <si>
    <t>536</t>
  </si>
  <si>
    <t>1MG/ML INF CNC SOL 5X1ML</t>
  </si>
  <si>
    <t>C03CA01</t>
  </si>
  <si>
    <t>56804</t>
  </si>
  <si>
    <t>FURORESE</t>
  </si>
  <si>
    <t>40MG TBL NOB 50</t>
  </si>
  <si>
    <t>98219</t>
  </si>
  <si>
    <t>C05BA01</t>
  </si>
  <si>
    <t>100308</t>
  </si>
  <si>
    <t>300MG/100G CRM 40G</t>
  </si>
  <si>
    <t>C07AB02</t>
  </si>
  <si>
    <t>231697</t>
  </si>
  <si>
    <t>25MG TBL PRO 28</t>
  </si>
  <si>
    <t>231701</t>
  </si>
  <si>
    <t>231702</t>
  </si>
  <si>
    <t>231703</t>
  </si>
  <si>
    <t>C07AB05</t>
  </si>
  <si>
    <t>49909</t>
  </si>
  <si>
    <t>LOKREN</t>
  </si>
  <si>
    <t>20MG TBL FLM 28</t>
  </si>
  <si>
    <t>C07AB07</t>
  </si>
  <si>
    <t>233559</t>
  </si>
  <si>
    <t>BISOPROLOL MYLAN</t>
  </si>
  <si>
    <t>233579</t>
  </si>
  <si>
    <t>C07AB12</t>
  </si>
  <si>
    <t>229887</t>
  </si>
  <si>
    <t>C07BB07</t>
  </si>
  <si>
    <t>13603</t>
  </si>
  <si>
    <t>LODOZ</t>
  </si>
  <si>
    <t>5MG/6,25MG TBL FLM 30 II</t>
  </si>
  <si>
    <t>C08CA01</t>
  </si>
  <si>
    <t>15378</t>
  </si>
  <si>
    <t>AGEN</t>
  </si>
  <si>
    <t>5MG TBL NOB 90</t>
  </si>
  <si>
    <t>2954</t>
  </si>
  <si>
    <t>10MG TBL NOB 30</t>
  </si>
  <si>
    <t>C09AA04</t>
  </si>
  <si>
    <t>101205</t>
  </si>
  <si>
    <t>101227</t>
  </si>
  <si>
    <t>PRESTARIUM NEO FORTE</t>
  </si>
  <si>
    <t>10MG TBL FLM 30</t>
  </si>
  <si>
    <t>C09AA05</t>
  </si>
  <si>
    <t>56972</t>
  </si>
  <si>
    <t>TRITACE</t>
  </si>
  <si>
    <t>1,25MG TBL NOB 20</t>
  </si>
  <si>
    <t>56976</t>
  </si>
  <si>
    <t>2,5MG TBL NOB 20</t>
  </si>
  <si>
    <t>56981</t>
  </si>
  <si>
    <t>5MG TBL NOB 30</t>
  </si>
  <si>
    <t>C09BB04</t>
  </si>
  <si>
    <t>124101</t>
  </si>
  <si>
    <t>PRESTANCE</t>
  </si>
  <si>
    <t>5MG/10MG TBL NOB 30</t>
  </si>
  <si>
    <t>187804</t>
  </si>
  <si>
    <t>TONARSSA</t>
  </si>
  <si>
    <t>8MG/5MG TBL NOB 30</t>
  </si>
  <si>
    <t>C09CA01</t>
  </si>
  <si>
    <t>114065</t>
  </si>
  <si>
    <t>LOZAP</t>
  </si>
  <si>
    <t>50MG TBL FLM 30 II</t>
  </si>
  <si>
    <t>114067</t>
  </si>
  <si>
    <t>50MG TBL FLM 90 II</t>
  </si>
  <si>
    <t>C09DA01</t>
  </si>
  <si>
    <t>15316</t>
  </si>
  <si>
    <t>50MG/12,5MG TBL FLM 30</t>
  </si>
  <si>
    <t>15317</t>
  </si>
  <si>
    <t>50MG/12,5MG TBL FLM 90</t>
  </si>
  <si>
    <t>C09DA07</t>
  </si>
  <si>
    <t>189664</t>
  </si>
  <si>
    <t>80MG/12,5MG TBL FLM 100</t>
  </si>
  <si>
    <t>219591</t>
  </si>
  <si>
    <t>C10AA05</t>
  </si>
  <si>
    <t>122632</t>
  </si>
  <si>
    <t>SORTIS</t>
  </si>
  <si>
    <t>80MG TBL FLM 30</t>
  </si>
  <si>
    <t>50309</t>
  </si>
  <si>
    <t>TULIP</t>
  </si>
  <si>
    <t>10MG TBL FLM 30X1</t>
  </si>
  <si>
    <t>50311</t>
  </si>
  <si>
    <t>10MG TBL FLM 90X1</t>
  </si>
  <si>
    <t>50316</t>
  </si>
  <si>
    <t>20MG TBL FLM 30X1</t>
  </si>
  <si>
    <t>50318</t>
  </si>
  <si>
    <t>20MG TBL FLM 90X1</t>
  </si>
  <si>
    <t>D01AC01</t>
  </si>
  <si>
    <t>13798</t>
  </si>
  <si>
    <t>CANESTEN</t>
  </si>
  <si>
    <t>10MG/G CRM 20G</t>
  </si>
  <si>
    <t>D06BB03</t>
  </si>
  <si>
    <t>155940</t>
  </si>
  <si>
    <t>HERPESIN</t>
  </si>
  <si>
    <t>50MG/G CRM 2G</t>
  </si>
  <si>
    <t>G04CA02</t>
  </si>
  <si>
    <t>14439</t>
  </si>
  <si>
    <t>0,4MG CPS RDR 30</t>
  </si>
  <si>
    <t>49195</t>
  </si>
  <si>
    <t>0,4MG CPS RDR 90</t>
  </si>
  <si>
    <t>H02AB04</t>
  </si>
  <si>
    <t>94882</t>
  </si>
  <si>
    <t>62,5MG/ML INJ PSO LQF 250MG+4ML</t>
  </si>
  <si>
    <t>9709</t>
  </si>
  <si>
    <t>40MG/ML INJ PSO LQF 40MG+1ML</t>
  </si>
  <si>
    <t>H03AA01</t>
  </si>
  <si>
    <t>147458</t>
  </si>
  <si>
    <t>147466</t>
  </si>
  <si>
    <t>243130</t>
  </si>
  <si>
    <t>243131</t>
  </si>
  <si>
    <t>243136</t>
  </si>
  <si>
    <t>243138</t>
  </si>
  <si>
    <t>50MCG TBL NOB 100 II</t>
  </si>
  <si>
    <t>243140</t>
  </si>
  <si>
    <t>150MCG TBL NOB 100 II</t>
  </si>
  <si>
    <t>46692</t>
  </si>
  <si>
    <t>J01AA12</t>
  </si>
  <si>
    <t>26127</t>
  </si>
  <si>
    <t>TYGACIL</t>
  </si>
  <si>
    <t>50MG INF PLV SOL 10</t>
  </si>
  <si>
    <t>J01CF04</t>
  </si>
  <si>
    <t>233016</t>
  </si>
  <si>
    <t>PROSTAPHLIN</t>
  </si>
  <si>
    <t>1000MG INJ PLV SOL 1</t>
  </si>
  <si>
    <t>J01CR02</t>
  </si>
  <si>
    <t>134595</t>
  </si>
  <si>
    <t>MEDOCLAV</t>
  </si>
  <si>
    <t>1000MG/200MG INJ/INF PLV SOL 10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</si>
  <si>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</si>
  <si>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</si>
  <si>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</si>
  <si>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</si>
  <si>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</si>
  <si>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</si>
  <si>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</si>
  <si>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</si>
  <si>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141263</t>
  </si>
  <si>
    <t>4G/500MG INF PLV SOL 1</t>
  </si>
  <si>
    <t>J01DC02</t>
  </si>
  <si>
    <t>18523</t>
  </si>
  <si>
    <t>250MG TBL FLM 10</t>
  </si>
  <si>
    <t>18547</t>
  </si>
  <si>
    <t>64831</t>
  </si>
  <si>
    <t>AXETINE</t>
  </si>
  <si>
    <t>1,5G INJ/INF PLV SOL 10</t>
  </si>
  <si>
    <t>J01DD01</t>
  </si>
  <si>
    <t>201030</t>
  </si>
  <si>
    <t>SEFOTAK</t>
  </si>
  <si>
    <t>206563</t>
  </si>
  <si>
    <t>J01DD04</t>
  </si>
  <si>
    <t>121238</t>
  </si>
  <si>
    <t>CEFTRIAXON KABI</t>
  </si>
  <si>
    <t>182977</t>
  </si>
  <si>
    <t>CEFTRIAXON MEDOPHARM</t>
  </si>
  <si>
    <t>206609</t>
  </si>
  <si>
    <t>2G INJ/INF PLV SOL 10</t>
  </si>
  <si>
    <t>J01DH02</t>
  </si>
  <si>
    <t>156835</t>
  </si>
  <si>
    <t>MEROPENEM KABI</t>
  </si>
  <si>
    <t>173750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</si>
  <si>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</si>
  <si>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</si>
  <si>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</si>
  <si>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</si>
  <si>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</si>
  <si>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</si>
  <si>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</si>
  <si>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195147</t>
  </si>
  <si>
    <t>AMIKACIN MEDOPHARM</t>
  </si>
  <si>
    <t>500MG/2ML INJ/INF SOL 10X2ML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</si>
  <si>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</si>
  <si>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</si>
  <si>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</si>
  <si>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</si>
  <si>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</si>
  <si>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</si>
  <si>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</si>
  <si>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224407</t>
  </si>
  <si>
    <t>5MG/ML INF SOL 10X100ML I</t>
  </si>
  <si>
    <t>242332</t>
  </si>
  <si>
    <t>5MG/ML INF SOL 20X100ML I</t>
  </si>
  <si>
    <t>J01XX08</t>
  </si>
  <si>
    <t>216704</t>
  </si>
  <si>
    <t>3708</t>
  </si>
  <si>
    <t>2MG/ML INF SOL 10X300ML I</t>
  </si>
  <si>
    <t>J05AB01</t>
  </si>
  <si>
    <t>155936</t>
  </si>
  <si>
    <t>400MG TBL NOB 25</t>
  </si>
  <si>
    <t>N01BB10</t>
  </si>
  <si>
    <t>197125</t>
  </si>
  <si>
    <t>LEVOBUPIVACAINE KABI</t>
  </si>
  <si>
    <t>5MG/ML INJ/INF SOL 5X10ML</t>
  </si>
  <si>
    <t>N02AA05</t>
  </si>
  <si>
    <t>180367</t>
  </si>
  <si>
    <t>N02BB02</t>
  </si>
  <si>
    <t>55823</t>
  </si>
  <si>
    <t>55824</t>
  </si>
  <si>
    <t>500MG/ML INJ SOL 5X5ML</t>
  </si>
  <si>
    <t>N02BE01</t>
  </si>
  <si>
    <t>157875</t>
  </si>
  <si>
    <t>PARACETAMOL KABI</t>
  </si>
  <si>
    <t>10MG/ML INF SOL 10X100ML</t>
  </si>
  <si>
    <t>232609</t>
  </si>
  <si>
    <t>N03AX09</t>
  </si>
  <si>
    <t>237787</t>
  </si>
  <si>
    <t>100MG TBL NOB 42 I</t>
  </si>
  <si>
    <t>N03AX12</t>
  </si>
  <si>
    <t>84399</t>
  </si>
  <si>
    <t>NEURONTIN</t>
  </si>
  <si>
    <t>300MG CPS DUR 50</t>
  </si>
  <si>
    <t>84400</t>
  </si>
  <si>
    <t>300MG CPS DUR 100</t>
  </si>
  <si>
    <t>N04BA02</t>
  </si>
  <si>
    <t>3591</t>
  </si>
  <si>
    <t>250MG/25MG TBL NOB 100</t>
  </si>
  <si>
    <t>N05BA12</t>
  </si>
  <si>
    <t>86656</t>
  </si>
  <si>
    <t>NEUROL</t>
  </si>
  <si>
    <t>1MG TBL NOB 30</t>
  </si>
  <si>
    <t>91788</t>
  </si>
  <si>
    <t>0,25MG TBL NOB 30</t>
  </si>
  <si>
    <t>N05CF02</t>
  </si>
  <si>
    <t>233360</t>
  </si>
  <si>
    <t>10MG TBL FLM 20</t>
  </si>
  <si>
    <t>233366</t>
  </si>
  <si>
    <t>N06AX16</t>
  </si>
  <si>
    <t>233735</t>
  </si>
  <si>
    <t>VENLAFAXIN MYLAN</t>
  </si>
  <si>
    <t>N06DA02</t>
  </si>
  <si>
    <t>231007</t>
  </si>
  <si>
    <t>DONEPEZIL MYLAN</t>
  </si>
  <si>
    <t>5MG TBL FLM 28</t>
  </si>
  <si>
    <t>N07CA01</t>
  </si>
  <si>
    <t>215559</t>
  </si>
  <si>
    <t>229644</t>
  </si>
  <si>
    <t>BETASERC</t>
  </si>
  <si>
    <t>229648</t>
  </si>
  <si>
    <t>24MG TBL NOB 50</t>
  </si>
  <si>
    <t>R03AC13</t>
  </si>
  <si>
    <t>243210</t>
  </si>
  <si>
    <t>FORMOVENT</t>
  </si>
  <si>
    <t>12MCG INH PLV CPS DUR 60+1 INH</t>
  </si>
  <si>
    <t>R05CB06</t>
  </si>
  <si>
    <t>202900</t>
  </si>
  <si>
    <t>30MG TBL NOB 20</t>
  </si>
  <si>
    <t>R06AE07</t>
  </si>
  <si>
    <t>5496</t>
  </si>
  <si>
    <t>10MG TBL FLM 60</t>
  </si>
  <si>
    <t>66030</t>
  </si>
  <si>
    <t>V06XX</t>
  </si>
  <si>
    <t>33220</t>
  </si>
  <si>
    <t>POR SOL 1X225G</t>
  </si>
  <si>
    <t>33850</t>
  </si>
  <si>
    <t>33851</t>
  </si>
  <si>
    <t>33852</t>
  </si>
  <si>
    <t>90044</t>
  </si>
  <si>
    <t>40MG/ML INJ SUS 1X1ML</t>
  </si>
  <si>
    <t>214435</t>
  </si>
  <si>
    <t>20MG TBL ENT 100</t>
  </si>
  <si>
    <t>A02BC03</t>
  </si>
  <si>
    <t>106344</t>
  </si>
  <si>
    <t>15MG CPS ETD 28</t>
  </si>
  <si>
    <t>17121</t>
  </si>
  <si>
    <t>30MG CPS DUR 28</t>
  </si>
  <si>
    <t>A02BC05</t>
  </si>
  <si>
    <t>180050</t>
  </si>
  <si>
    <t>HELIDES</t>
  </si>
  <si>
    <t>20MG CPS ETD 28</t>
  </si>
  <si>
    <t>A04AA01</t>
  </si>
  <si>
    <t>187607</t>
  </si>
  <si>
    <t>ONDANSETRON B. BRAUN</t>
  </si>
  <si>
    <t>2MG/ML INJ SOL 20X4ML II</t>
  </si>
  <si>
    <t>191922</t>
  </si>
  <si>
    <t>1000MG TBL FLM 60</t>
  </si>
  <si>
    <t>B01AC04</t>
  </si>
  <si>
    <t>149480</t>
  </si>
  <si>
    <t>ZYLLT</t>
  </si>
  <si>
    <t>75MG TBL FLM 28</t>
  </si>
  <si>
    <t>C01BD01</t>
  </si>
  <si>
    <t>13767</t>
  </si>
  <si>
    <t>200MG TBL NOB 30</t>
  </si>
  <si>
    <t>216900</t>
  </si>
  <si>
    <t>1MG/ML INF CNC SOL 5X5ML</t>
  </si>
  <si>
    <t>214036</t>
  </si>
  <si>
    <t>239807</t>
  </si>
  <si>
    <t>233584</t>
  </si>
  <si>
    <t>5MG TBL FLM 100</t>
  </si>
  <si>
    <t>C08CA08</t>
  </si>
  <si>
    <t>111902</t>
  </si>
  <si>
    <t>NITRESAN</t>
  </si>
  <si>
    <t>20MG TBL NOB 30</t>
  </si>
  <si>
    <t>C08CA13</t>
  </si>
  <si>
    <t>169654</t>
  </si>
  <si>
    <t>KAPIDIN</t>
  </si>
  <si>
    <t>20MG TBL FLM 30 II</t>
  </si>
  <si>
    <t>124087</t>
  </si>
  <si>
    <t>5MG/5MG TBL NOB 30</t>
  </si>
  <si>
    <t>124129</t>
  </si>
  <si>
    <t>10MG/10MG TBL NOB 30</t>
  </si>
  <si>
    <t>189668</t>
  </si>
  <si>
    <t>C09DB04</t>
  </si>
  <si>
    <t>167852</t>
  </si>
  <si>
    <t>TWYNSTA</t>
  </si>
  <si>
    <t>80MG/5MG TBL NOB 28</t>
  </si>
  <si>
    <t>167859</t>
  </si>
  <si>
    <t>80MG/10MG TBL NOB 28</t>
  </si>
  <si>
    <t>187425</t>
  </si>
  <si>
    <t>LETROX</t>
  </si>
  <si>
    <t>50MCG TBL NOB 100</t>
  </si>
  <si>
    <t>187427</t>
  </si>
  <si>
    <t>100MCG TBL NOB 100</t>
  </si>
  <si>
    <t>173857</t>
  </si>
  <si>
    <t>PIPERACILLIN/TAZOBACTAM OLIKLA</t>
  </si>
  <si>
    <t>M01AC06</t>
  </si>
  <si>
    <t>112561</t>
  </si>
  <si>
    <t>RECOXA</t>
  </si>
  <si>
    <t>15MG TBL NOB 30</t>
  </si>
  <si>
    <t>M04AA01</t>
  </si>
  <si>
    <t>127260</t>
  </si>
  <si>
    <t>N01AX10</t>
  </si>
  <si>
    <t>18175</t>
  </si>
  <si>
    <t>PROPOFOL MCT/LCT FRESENIUS</t>
  </si>
  <si>
    <t>10MG/ML INJ/INF EML 10X100ML</t>
  </si>
  <si>
    <t>7981</t>
  </si>
  <si>
    <t>500MG/ML INJ SOL 10X2ML</t>
  </si>
  <si>
    <t>N03AG01</t>
  </si>
  <si>
    <t>92587</t>
  </si>
  <si>
    <t>DEPAKINE CHRONO 500 MG SÉCABLE</t>
  </si>
  <si>
    <t>500MG TBL RET 30</t>
  </si>
  <si>
    <t>237772</t>
  </si>
  <si>
    <t>50MG TBL NOB 42 I</t>
  </si>
  <si>
    <t>6618</t>
  </si>
  <si>
    <t>0,5MG TBL NOB 30</t>
  </si>
  <si>
    <t>229646</t>
  </si>
  <si>
    <t>16MG TBL NOB 60</t>
  </si>
  <si>
    <t>R06AX27</t>
  </si>
  <si>
    <t>178682</t>
  </si>
  <si>
    <t>JOVESTO</t>
  </si>
  <si>
    <t>5MG TBL FLM 30 I</t>
  </si>
  <si>
    <t>S01EE01</t>
  </si>
  <si>
    <t>206658</t>
  </si>
  <si>
    <t>33847</t>
  </si>
  <si>
    <t>33848</t>
  </si>
  <si>
    <t>Přehled plnění pozitivního listu - spotřeba léčivých přípravků - orientační přehled</t>
  </si>
  <si>
    <t>31 - TRAU: Traumatologická klinika</t>
  </si>
  <si>
    <t>Traumatologické oddělení</t>
  </si>
  <si>
    <t>HVLP</t>
  </si>
  <si>
    <t>IPLP</t>
  </si>
  <si>
    <t>PZT</t>
  </si>
  <si>
    <t>89301311</t>
  </si>
  <si>
    <t>Standardní lůžková péče Celkem</t>
  </si>
  <si>
    <t>89301312</t>
  </si>
  <si>
    <t>Všeobecná ambulance Celkem</t>
  </si>
  <si>
    <t>Traumatologické oddělení Celkem</t>
  </si>
  <si>
    <t>* Legenda</t>
  </si>
  <si>
    <t>DIAPZT = Pomůcky pro diabetiky, jejichž název začíná slovem "Pumpa"</t>
  </si>
  <si>
    <t>Čižmář Igor</t>
  </si>
  <si>
    <t>Čurlejová Eva</t>
  </si>
  <si>
    <t>Doležel Michal</t>
  </si>
  <si>
    <t>Dospěl Ivo</t>
  </si>
  <si>
    <t>Dráč Pavel</t>
  </si>
  <si>
    <t>Freiwald Jaromír</t>
  </si>
  <si>
    <t>Hobza Martin</t>
  </si>
  <si>
    <t>Homza Miroslav</t>
  </si>
  <si>
    <t>Jakubíčková Simona</t>
  </si>
  <si>
    <t>Janský Petr</t>
  </si>
  <si>
    <t>Knápek Michal</t>
  </si>
  <si>
    <t>Korpa Pavel</t>
  </si>
  <si>
    <t>Kovařík Jan</t>
  </si>
  <si>
    <t>Kriváček Ján</t>
  </si>
  <si>
    <t>Mysliveček Igor</t>
  </si>
  <si>
    <t>Palčák Ján</t>
  </si>
  <si>
    <t>Sedlák Pavel</t>
  </si>
  <si>
    <t>Špiroch Petr</t>
  </si>
  <si>
    <t>Večeřa Marek</t>
  </si>
  <si>
    <t>Vinter Lukáš</t>
  </si>
  <si>
    <t>Vinter Radim</t>
  </si>
  <si>
    <t>Zborovjan Peter</t>
  </si>
  <si>
    <t>NADROPARIN</t>
  </si>
  <si>
    <t>213485</t>
  </si>
  <si>
    <t>9500IU/ML INJ SOL ISP 10X0,8ML</t>
  </si>
  <si>
    <t>TRAMADOL A PARACETAMOL</t>
  </si>
  <si>
    <t>201609</t>
  </si>
  <si>
    <t>IBUPROFEN</t>
  </si>
  <si>
    <t>241992</t>
  </si>
  <si>
    <t>IBUPROFEN AL</t>
  </si>
  <si>
    <t>400MG TBL FLM 50</t>
  </si>
  <si>
    <t>SODNÁ SŮL METAMIZOLU</t>
  </si>
  <si>
    <t>179326</t>
  </si>
  <si>
    <t>DORETA</t>
  </si>
  <si>
    <t>75MG/650MG TBL FLM 20 I</t>
  </si>
  <si>
    <t>TRAMADOL A DEXKETOPROFEN</t>
  </si>
  <si>
    <t>173246</t>
  </si>
  <si>
    <t>Jiná</t>
  </si>
  <si>
    <t>5000680</t>
  </si>
  <si>
    <t>ORTEX 01 DLAHA KOLENNÍHO KLOUBU FIXAČNÍ S VYMEZENÝ</t>
  </si>
  <si>
    <t>XXS, XS, S, M, L, XL</t>
  </si>
  <si>
    <t>DEXAMETHASON A ANTIINFEKTIVA</t>
  </si>
  <si>
    <t>2547</t>
  </si>
  <si>
    <t>OPH UNG 3,5G</t>
  </si>
  <si>
    <t>KLÍŠŤOVÁ ENCEFALITIDA, INAKTIVOVANÝ CELÝ VIRUS</t>
  </si>
  <si>
    <t>215956</t>
  </si>
  <si>
    <t>FSME-IMMUN</t>
  </si>
  <si>
    <t>0,5ML INJ SUS ISP 1X0,5ML+J</t>
  </si>
  <si>
    <t>132872</t>
  </si>
  <si>
    <t>37,5MG/325MG TBL FLM 30</t>
  </si>
  <si>
    <t>KODEIN A PARACETAMOL</t>
  </si>
  <si>
    <t>109799</t>
  </si>
  <si>
    <t>ULTRACOD</t>
  </si>
  <si>
    <t>500MG/30MG TBL NOB 30</t>
  </si>
  <si>
    <t>5007403</t>
  </si>
  <si>
    <t>ORTÉZA KOLENNÍ FIXAČNÍ S FLEXÍ 20. PANOPFLEX PAN 7</t>
  </si>
  <si>
    <t>ZADNÍ ANATOMICKY TVAROVANÁ ZADNÍ DLAHA A DVĚ BOČNÍ DLAHY VE 20.</t>
  </si>
  <si>
    <t>ACIKLOVIR</t>
  </si>
  <si>
    <t>13704</t>
  </si>
  <si>
    <t>ZOVIRAX</t>
  </si>
  <si>
    <t>400MG TBL NOB 70</t>
  </si>
  <si>
    <t>CETIRIZIN</t>
  </si>
  <si>
    <t>99600</t>
  </si>
  <si>
    <t>10MG TBL FLM 90</t>
  </si>
  <si>
    <t>CIPROFLOXACIN</t>
  </si>
  <si>
    <t>15658</t>
  </si>
  <si>
    <t>CIPLOX</t>
  </si>
  <si>
    <t>238142</t>
  </si>
  <si>
    <t>DESLORATADIN</t>
  </si>
  <si>
    <t>168838</t>
  </si>
  <si>
    <t>DASSELTA</t>
  </si>
  <si>
    <t>5MG TBL FLM 90</t>
  </si>
  <si>
    <t>225172</t>
  </si>
  <si>
    <t>DIKLOFENAK</t>
  </si>
  <si>
    <t>75631</t>
  </si>
  <si>
    <t>100MG TBL PRO 20</t>
  </si>
  <si>
    <t>DIOSMIN, KOMBINACE</t>
  </si>
  <si>
    <t>230583</t>
  </si>
  <si>
    <t>500MG TBL FLM 180</t>
  </si>
  <si>
    <t>ENOXAPARIN</t>
  </si>
  <si>
    <t>115402</t>
  </si>
  <si>
    <t>CLEXANE</t>
  </si>
  <si>
    <t>6000IU(60MG)/0,6ML INJ SOL ISP 10X0,6ML I</t>
  </si>
  <si>
    <t>ESCITALOPRAM</t>
  </si>
  <si>
    <t>134505</t>
  </si>
  <si>
    <t>ELICEA</t>
  </si>
  <si>
    <t>10MG TBL FLM 56</t>
  </si>
  <si>
    <t>GABAPENTIN</t>
  </si>
  <si>
    <t>40851</t>
  </si>
  <si>
    <t>800MG TBL FLM 50 I</t>
  </si>
  <si>
    <t>CHOLEKALCIFEROL</t>
  </si>
  <si>
    <t>12023</t>
  </si>
  <si>
    <t>132941</t>
  </si>
  <si>
    <t>CHONDROITIN-SULFÁT</t>
  </si>
  <si>
    <t>14823</t>
  </si>
  <si>
    <t>CONDROSULF</t>
  </si>
  <si>
    <t>800MG POR GRA SOL 30</t>
  </si>
  <si>
    <t>INDOMETACIN</t>
  </si>
  <si>
    <t>93724</t>
  </si>
  <si>
    <t>INDOMETACIN BERLIN-CHEMIE</t>
  </si>
  <si>
    <t>100MG SUP 10</t>
  </si>
  <si>
    <t>JINÁ ANTIBIOTIKA PRO LOKÁLNÍ APLIKACI</t>
  </si>
  <si>
    <t>1066</t>
  </si>
  <si>
    <t>250IU/G+5,2MG/G UNG 10G</t>
  </si>
  <si>
    <t>KLINDAMYCIN</t>
  </si>
  <si>
    <t>100339</t>
  </si>
  <si>
    <t>DALACIN C</t>
  </si>
  <si>
    <t>300MG CPS DUR 16</t>
  </si>
  <si>
    <t>KYSELINA ACETYLSALICYLOVÁ</t>
  </si>
  <si>
    <t>125114</t>
  </si>
  <si>
    <t>100MG TBL NOB 60(3X20)</t>
  </si>
  <si>
    <t>213487</t>
  </si>
  <si>
    <t>9500IU/ML INJ SOL ISP 10X0,3ML</t>
  </si>
  <si>
    <t>NIMESULID</t>
  </si>
  <si>
    <t>12892</t>
  </si>
  <si>
    <t>OMEPRAZOL</t>
  </si>
  <si>
    <t>25366</t>
  </si>
  <si>
    <t>HELICID</t>
  </si>
  <si>
    <t>20MG CPS ETD 90 I</t>
  </si>
  <si>
    <t>ORGANISMY PRODUKUJÍCÍ KYSELINU MLÉČNOU</t>
  </si>
  <si>
    <t>172984</t>
  </si>
  <si>
    <t>POR SOL 1X100ML</t>
  </si>
  <si>
    <t>PROMETHAZIN</t>
  </si>
  <si>
    <t>207692</t>
  </si>
  <si>
    <t>RŮZNÉ JINÉ KOMBINACE ŽELEZA</t>
  </si>
  <si>
    <t>119654</t>
  </si>
  <si>
    <t>320MG/60MG TBL RET 100</t>
  </si>
  <si>
    <t>SULFAMETHOXAZOL A TRIMETHOPRIM</t>
  </si>
  <si>
    <t>75023</t>
  </si>
  <si>
    <t>800MG/160MG TBL NOB 20</t>
  </si>
  <si>
    <t>203954</t>
  </si>
  <si>
    <t>SULTAMICILIN</t>
  </si>
  <si>
    <t>17149</t>
  </si>
  <si>
    <t>375MG TBL FLM 12</t>
  </si>
  <si>
    <t>TIMOLOL, KOMBINACE</t>
  </si>
  <si>
    <t>173405</t>
  </si>
  <si>
    <t>COSOPT</t>
  </si>
  <si>
    <t>20MG/ML+5MG/ML OPH GTT SOL 1X5ML I</t>
  </si>
  <si>
    <t>VÁPNÍK, KOMBINACE S VITAMINEM D A/NEBO JINÝMI LÉČIVY</t>
  </si>
  <si>
    <t>164888</t>
  </si>
  <si>
    <t>CALTRATE D3</t>
  </si>
  <si>
    <t>600MG/400IU TBL FLM 90</t>
  </si>
  <si>
    <t>VITAMIN B1 V KOMBINACI S VITAMINEM B6 A/NEBO B12</t>
  </si>
  <si>
    <t>42476</t>
  </si>
  <si>
    <t>50MG/250MCG TBL OBD 50</t>
  </si>
  <si>
    <t>13816</t>
  </si>
  <si>
    <t>40MG/90MG/0,25MG CPS MOL 50</t>
  </si>
  <si>
    <t>ŽELEZO V KOMBINACI S KYANOKOBALAMINEM A KYSELINOU LISTOVOU</t>
  </si>
  <si>
    <t>59571</t>
  </si>
  <si>
    <t>FERRO-FOLGAMMA</t>
  </si>
  <si>
    <t>37MG/5MG/0,01MG CPS MOL 100</t>
  </si>
  <si>
    <t>138841</t>
  </si>
  <si>
    <t>37,5MG/325MG TBL FLM 30 I</t>
  </si>
  <si>
    <t>179327</t>
  </si>
  <si>
    <t>75MG/650MG TBL FLM 30 I</t>
  </si>
  <si>
    <t>201608</t>
  </si>
  <si>
    <t>37,5MG/325MG TBL FLM 20X1</t>
  </si>
  <si>
    <t>AMOXICILIN A  INHIBITOR BETA-LAKTAMASY</t>
  </si>
  <si>
    <t>99366</t>
  </si>
  <si>
    <t>AMOKSIKLAV 457 MG/5 ML</t>
  </si>
  <si>
    <t>400MG/5ML+57MG/5ML POR PLV SUS 70ML</t>
  </si>
  <si>
    <t>203097</t>
  </si>
  <si>
    <t>875MG/125MG TBL FLM 21</t>
  </si>
  <si>
    <t>SODNÁ SŮL LEVOTHYROXINU</t>
  </si>
  <si>
    <t>JINÉ KAPILÁRY STABILIZUJÍCÍ LÁTKY</t>
  </si>
  <si>
    <t>107806</t>
  </si>
  <si>
    <t>AESCIN TEVA</t>
  </si>
  <si>
    <t>20MG TBL ENT 30</t>
  </si>
  <si>
    <t>202701</t>
  </si>
  <si>
    <t>20MG TBL ENT 90</t>
  </si>
  <si>
    <t>HOŘČÍK (KOMBINACE RŮZNÝCH SOLÍ)</t>
  </si>
  <si>
    <t>215978</t>
  </si>
  <si>
    <t>5009675</t>
  </si>
  <si>
    <t>MEPILEX AG</t>
  </si>
  <si>
    <t>10X10 CM, 5 KS, ANTIMIKROBIÁLNÍ PĚNOVÉ KRYTÍ SE SILIKONOVOU VRSTVOU SAFETAC</t>
  </si>
  <si>
    <t>5009945</t>
  </si>
  <si>
    <t>GÁZA SKLÁDANÁ KOMPRESY STERILNÍ STERILUX</t>
  </si>
  <si>
    <t>10X10CM,8 VRSTEV,25X2KS</t>
  </si>
  <si>
    <t>5006048</t>
  </si>
  <si>
    <t>ORTÉZA RAMENNÍHO KLOUBU UNIFIX PAN 2.02</t>
  </si>
  <si>
    <t>UNIVERZÁLNÍ PRO PRAVÉ A LEVÉ RAMENO</t>
  </si>
  <si>
    <t>5005667</t>
  </si>
  <si>
    <t>ZÁVĚS RAMENNÍ</t>
  </si>
  <si>
    <t>DISTANČNÍ PODLOŽKA</t>
  </si>
  <si>
    <t>5005720</t>
  </si>
  <si>
    <t>DLAHA PRO FIXACI PRSTŮ RUKY TYP A</t>
  </si>
  <si>
    <t>VELIKOST A3</t>
  </si>
  <si>
    <t>5007244</t>
  </si>
  <si>
    <t>ORTÉZA PRSTŮ RUKY PAN 5.04</t>
  </si>
  <si>
    <t>S DLAHOU, UNIVERZÁLNÍ PRO PRAVOU A LEVOU RUKU</t>
  </si>
  <si>
    <t>5010040</t>
  </si>
  <si>
    <t>OBINADLO ELASTICKÉ IDEALTEX</t>
  </si>
  <si>
    <t>12CMX5M,V NAPNUTÉM STAVU,DLOUHÝ TAH,1KS</t>
  </si>
  <si>
    <t>5000316</t>
  </si>
  <si>
    <t>BERLE PŘEDLOKETNÍ SPECIÁLNÍ DURALOVÁ VERA</t>
  </si>
  <si>
    <t>VYMĚKČENÁ RUKOJEŤ,NOSNOST 150KG</t>
  </si>
  <si>
    <t>5007779</t>
  </si>
  <si>
    <t>NÁSTAVEC NA WC W1840</t>
  </si>
  <si>
    <t>VÝŠKA 14 CM, S POKLOPEM NEBO BEZ POKLOPU, HMOTNOST PACIENTA MAX. 200 KG</t>
  </si>
  <si>
    <t>5000318</t>
  </si>
  <si>
    <t>BERLE PODPAŽNÍ DURALOVÁ DPB 10</t>
  </si>
  <si>
    <t>VELIKOST STŘEDNÍ,DLOUHÁ A DĚTSKÁ,130 KG VYMĚKČENÁ RUKOJEŤ A PODPAŽNÍ NÁVLEK</t>
  </si>
  <si>
    <t>5001875</t>
  </si>
  <si>
    <t>ORTÉZA PRSTOVÁ - TYP 309</t>
  </si>
  <si>
    <t>RIGIDNÍ PRSTOVÁ DLAHA</t>
  </si>
  <si>
    <t>5003152</t>
  </si>
  <si>
    <t>AVICENUM ORTHO 900 BANDÁŽ ACHILLOVY ŠLACHY TYP 01</t>
  </si>
  <si>
    <t>PRAVÁ, SILIKONOVÁ PELOTA, PODPATĚNKY, VEL. XS - XXL</t>
  </si>
  <si>
    <t>5005831</t>
  </si>
  <si>
    <t>OR 4C ORTÉZA LOKETNÍHO KLOUBU S LIMITOVANÝM ROZSAH</t>
  </si>
  <si>
    <t>XXS - XXL, MODRÁ / ŽLUTÁ</t>
  </si>
  <si>
    <t>5005838</t>
  </si>
  <si>
    <t>OR 6C/I ORTÉZA HLEZENNÍHO KLOUBU S DLAHAMI A VLOŽK</t>
  </si>
  <si>
    <t>XXS - XXXL, MODRÁ / ČERNÁ / ŽLUTÁ</t>
  </si>
  <si>
    <t>5005977</t>
  </si>
  <si>
    <t>LÍMEC KRČNÍ PAN 1.01</t>
  </si>
  <si>
    <t>ANATOMICKY TVAROVANÝ,VELIKOSTI S,M,L,XL,XXL,NÍZKÝ 8CM,VYSOKÝ 10CM</t>
  </si>
  <si>
    <t>5006254</t>
  </si>
  <si>
    <t>222 KL-SC</t>
  </si>
  <si>
    <t>BERLE PŘEDLOKETNÍ BAREVNÁ, VYMĚKČENÉ DRŽADLO, NASTAVITELNÁ VÝŠKA</t>
  </si>
  <si>
    <t>5007230</t>
  </si>
  <si>
    <t>ORTÉZA LOKTE S LIMITACÍ PAN 4.02</t>
  </si>
  <si>
    <t>SE ZÁVĚSEM, NASTAVENÍ FLEXE A EXTENZE PO 10 STUPNÍCH</t>
  </si>
  <si>
    <t>5007242</t>
  </si>
  <si>
    <t>ORTÉZA ZÁPĚSTÍ DLOUHÁ PAN 5.02</t>
  </si>
  <si>
    <t>S DLAHOU</t>
  </si>
  <si>
    <t>5007246</t>
  </si>
  <si>
    <t>ORTÉZA ZÁPĚSTÍ A PALCE RUKY PAN 5.05</t>
  </si>
  <si>
    <t>S DLAHAMI PRO ZÁPĚSTÍ A PALEC RUKY, PROVEDENÍ PRAVÁ A LEVÁ,</t>
  </si>
  <si>
    <t>5010036</t>
  </si>
  <si>
    <t>8CMX5M,V NAPNUTÉM STAVU,DLOUHÝ TAH,1KS</t>
  </si>
  <si>
    <t>5010038</t>
  </si>
  <si>
    <t>14CMX5M,V NAPNUTÉM STAVU,DLOUHÝ TAH,1KS</t>
  </si>
  <si>
    <t>5005846</t>
  </si>
  <si>
    <t>OR 10A ORTÉZA PALCE S DLAHOU</t>
  </si>
  <si>
    <t>XS - XL, PRAVÁ / LEVÁ, MODRÁ / ČERNÁ</t>
  </si>
  <si>
    <t>5009959</t>
  </si>
  <si>
    <t>OBINADLO ELASTICKÉ FIXAČNÍ SAMODRŽÍCÍ PEHA-HAFT</t>
  </si>
  <si>
    <t>4CMX4M,V NAPNUTÉM STAVU,DLOUHÝ TAH,1KS</t>
  </si>
  <si>
    <t>5005168</t>
  </si>
  <si>
    <t>OBINADLO ELASTICKÉ FIXA CREP</t>
  </si>
  <si>
    <t>12CMX4M,TAŽNOST 160%,20KS</t>
  </si>
  <si>
    <t>5005385</t>
  </si>
  <si>
    <t>ORTÉZA ZÁPĚSTÍ</t>
  </si>
  <si>
    <t>DLOUHÁ, 2 DLAHY, T 22</t>
  </si>
  <si>
    <t>5006907</t>
  </si>
  <si>
    <t>VACOPED</t>
  </si>
  <si>
    <t>VAKUOVÝ FIXAČNÍ SYSTÉM STAVITELNÝ, VELIKOST S, M, L</t>
  </si>
  <si>
    <t>5005867</t>
  </si>
  <si>
    <t>OR 16B PÁSKA EPIKONDYLÁRNÍ S PLASTOVOU PELOTOU</t>
  </si>
  <si>
    <t>S - XXL, MODRÁ / ČERNÁ</t>
  </si>
  <si>
    <t>5006115</t>
  </si>
  <si>
    <t>ZÁVĚS RAMENNÍHO KLOUBU PAN 2.04</t>
  </si>
  <si>
    <t>5000842</t>
  </si>
  <si>
    <t>KRYTÍ BIOKERAMICKÉ NA RÁNY CERDAK BASIC</t>
  </si>
  <si>
    <t>10X10 CM, POLŠTÁŘEK BEZ NÁPLASTI S BIO-KERAMICKÝM PREPARÁTEM, 10 KS</t>
  </si>
  <si>
    <t>5000844</t>
  </si>
  <si>
    <t>10X15 CM, POLŠTÁŘEK BEZ NÁPLASTI S BIO-KERAMICKÝM PREPARÁTEM, 10 KS</t>
  </si>
  <si>
    <t>AMBROXOL</t>
  </si>
  <si>
    <t>BROMAZEPAM</t>
  </si>
  <si>
    <t>88219</t>
  </si>
  <si>
    <t>LEXAURIN</t>
  </si>
  <si>
    <t>BUDESONID</t>
  </si>
  <si>
    <t>218109</t>
  </si>
  <si>
    <t>MIFLONID BREEZHALER</t>
  </si>
  <si>
    <t>200MCG INH PLV CPS DUR 60</t>
  </si>
  <si>
    <t>CELIPROLOL</t>
  </si>
  <si>
    <t>214615</t>
  </si>
  <si>
    <t>TENOLOC</t>
  </si>
  <si>
    <t>200MG TBL FLM 30</t>
  </si>
  <si>
    <t>119672</t>
  </si>
  <si>
    <t>DICLOFENAC DUO PHARMASWISS</t>
  </si>
  <si>
    <t>75MG CPS RDR 30 I</t>
  </si>
  <si>
    <t>75632</t>
  </si>
  <si>
    <t>100MG TBL PRO 50</t>
  </si>
  <si>
    <t>132908</t>
  </si>
  <si>
    <t>500MG TBL FLM 120</t>
  </si>
  <si>
    <t>ESOMEPRAZOL</t>
  </si>
  <si>
    <t>147933</t>
  </si>
  <si>
    <t>EMANERA</t>
  </si>
  <si>
    <t>40MG CPS ETD 90 I</t>
  </si>
  <si>
    <t>150781</t>
  </si>
  <si>
    <t>GABANOX</t>
  </si>
  <si>
    <t>100MG CPS DUR 90</t>
  </si>
  <si>
    <t>HEPARIN, KOMBINACE</t>
  </si>
  <si>
    <t>44980</t>
  </si>
  <si>
    <t>CONTRACTUBEX</t>
  </si>
  <si>
    <t>GEL 20G</t>
  </si>
  <si>
    <t>HYDROGENOVANÉ NÁMELOVÉ ALKALOIDY</t>
  </si>
  <si>
    <t>91032</t>
  </si>
  <si>
    <t>SECATOXIN FORTE</t>
  </si>
  <si>
    <t>2,5MG/ML POR GTT SOL 25ML</t>
  </si>
  <si>
    <t>11063</t>
  </si>
  <si>
    <t>ISOSORBID-MONONITRÁT</t>
  </si>
  <si>
    <t>207960</t>
  </si>
  <si>
    <t>MONOTAB</t>
  </si>
  <si>
    <t>JODOVANÝ POVIDON</t>
  </si>
  <si>
    <t>16319</t>
  </si>
  <si>
    <t>BRAUNOVIDON</t>
  </si>
  <si>
    <t>100MG/G UNG 20G I</t>
  </si>
  <si>
    <t>16320</t>
  </si>
  <si>
    <t>100MG/G UNG 100G I</t>
  </si>
  <si>
    <t>62320</t>
  </si>
  <si>
    <t>100MG/G UNG 20G</t>
  </si>
  <si>
    <t>203323</t>
  </si>
  <si>
    <t>100MG/G UNG 100G</t>
  </si>
  <si>
    <t>KOLCHICIN</t>
  </si>
  <si>
    <t>119697</t>
  </si>
  <si>
    <t>COLCHICUM-DISPERT</t>
  </si>
  <si>
    <t>0,5MG TBL OBD 20</t>
  </si>
  <si>
    <t>99295</t>
  </si>
  <si>
    <t>100MG TBL NOB 20(2X10)</t>
  </si>
  <si>
    <t>METOPROLOL</t>
  </si>
  <si>
    <t>54151</t>
  </si>
  <si>
    <t>EGILOK</t>
  </si>
  <si>
    <t>50MG TBL NOB 60</t>
  </si>
  <si>
    <t>213490</t>
  </si>
  <si>
    <t>9500IU/ML INJ SOL ISP 10X1ML</t>
  </si>
  <si>
    <t>17187</t>
  </si>
  <si>
    <t>100MG POR GRA SUS 30</t>
  </si>
  <si>
    <t>132723</t>
  </si>
  <si>
    <t>25365</t>
  </si>
  <si>
    <t>20MG CPS ETD 28 I</t>
  </si>
  <si>
    <t>ORGANO-HEPARINOID</t>
  </si>
  <si>
    <t>100306</t>
  </si>
  <si>
    <t>HIRUDOID FORTE</t>
  </si>
  <si>
    <t>445MG/100G GEL 40G</t>
  </si>
  <si>
    <t>100311</t>
  </si>
  <si>
    <t>445MG/100G CRM 40G</t>
  </si>
  <si>
    <t>PENTOXIFYLIN</t>
  </si>
  <si>
    <t>20028</t>
  </si>
  <si>
    <t>PREDNISON</t>
  </si>
  <si>
    <t>2963</t>
  </si>
  <si>
    <t>PREDNISON LÉČIVA</t>
  </si>
  <si>
    <t>20MG TBL NOB 20</t>
  </si>
  <si>
    <t>196018</t>
  </si>
  <si>
    <t>METAMIZOL STADA</t>
  </si>
  <si>
    <t>500MG/ML POR GTT SOL 1X100ML</t>
  </si>
  <si>
    <t>TELMISARTAN A DIURETIKA</t>
  </si>
  <si>
    <t>29384</t>
  </si>
  <si>
    <t>MICARDISPLUS</t>
  </si>
  <si>
    <t>THIOKOLCHIKOSID</t>
  </si>
  <si>
    <t>203765</t>
  </si>
  <si>
    <t>MUSCORIL CPS</t>
  </si>
  <si>
    <t>4MG CPS DUR 30</t>
  </si>
  <si>
    <t>TRAMADOL</t>
  </si>
  <si>
    <t>84262</t>
  </si>
  <si>
    <t>TRALGIT</t>
  </si>
  <si>
    <t>100MG/ML POR SOL 1X96ML+PUMPA</t>
  </si>
  <si>
    <t>189079</t>
  </si>
  <si>
    <t>CALCICHEW D3 LEMON</t>
  </si>
  <si>
    <t>500MG/400IU TBL MND 60</t>
  </si>
  <si>
    <t>189098</t>
  </si>
  <si>
    <t>1000MG/800IU TBL MND 60</t>
  </si>
  <si>
    <t>206529</t>
  </si>
  <si>
    <t>CALCICHEW D3 JAHODA</t>
  </si>
  <si>
    <t>42475</t>
  </si>
  <si>
    <t>50MG/250MCG TBL OBD 20</t>
  </si>
  <si>
    <t>ZOLPIDEM</t>
  </si>
  <si>
    <t>FENOTEROL A IPRATROPIUM-BROMID</t>
  </si>
  <si>
    <t>2679</t>
  </si>
  <si>
    <t>BERODUAL N</t>
  </si>
  <si>
    <t>0,02MG/0,05MG/DÁV INH SOL PSS 200DÁV</t>
  </si>
  <si>
    <t>ITOPRIDUM</t>
  </si>
  <si>
    <t>166760</t>
  </si>
  <si>
    <t>50MG TBL FLM 100(10X10)</t>
  </si>
  <si>
    <t>197863</t>
  </si>
  <si>
    <t>PALGOTAL</t>
  </si>
  <si>
    <t>75MG/650MG TBL FLM 30</t>
  </si>
  <si>
    <t>132871</t>
  </si>
  <si>
    <t>37,5MG/325MG TBL FLM 10</t>
  </si>
  <si>
    <t>GUAIFENESIN</t>
  </si>
  <si>
    <t>94234</t>
  </si>
  <si>
    <t>GUAJACURAN</t>
  </si>
  <si>
    <t>200MG TBL OBD 30</t>
  </si>
  <si>
    <t>4000052</t>
  </si>
  <si>
    <t>VLOŽKY ORTOPEDICKÉ SPECIÁLNÍ INDIV. ZHOTOVOVANÉ</t>
  </si>
  <si>
    <t>2 PÁRY / 1 ROK</t>
  </si>
  <si>
    <t>5007822</t>
  </si>
  <si>
    <t>CERVIKÁLNÍ ORTÉZA ORTEL C4 VARIO T49280</t>
  </si>
  <si>
    <t>VPŘEDU NASTAVITELNÁ VÝŠKA 9-16 CM, UNIVERZÁLNÍ VELIKOST</t>
  </si>
  <si>
    <t>5005649</t>
  </si>
  <si>
    <t>OPĚRNÝ ZÁDOVO-BEDERNÍ PÁS LOMBAX IMMO 0846</t>
  </si>
  <si>
    <t>VYSOKÝ PÁS, VÝŠKA 35 CM, 6 VELIKOSTI, PŘÍDAVNÉ TAHY A PELOTA</t>
  </si>
  <si>
    <t>5005481</t>
  </si>
  <si>
    <t>ORTÉZA KOLENNÍ</t>
  </si>
  <si>
    <t>PLETENÁ FIT - 2 SPIRÁLOVÉ VÝZTUHY</t>
  </si>
  <si>
    <t>5005707</t>
  </si>
  <si>
    <t>VELIKOST A1</t>
  </si>
  <si>
    <t>5005716</t>
  </si>
  <si>
    <t>VELIKOST A2</t>
  </si>
  <si>
    <t>5005885</t>
  </si>
  <si>
    <t>OR 36 ORTÉZA KOLENNÍHO KLOUBU NÁVLEKOVÁ SE STABILI</t>
  </si>
  <si>
    <t>XS - XXXL, PRAVÁ / LEVÁ, MODRÁ / ČERNÁ</t>
  </si>
  <si>
    <t>5005983</t>
  </si>
  <si>
    <t>LÍMEC KRČNÍ TYP PHILADELPHIA PAN 1.02</t>
  </si>
  <si>
    <t>DVOUDÍLNÝ, STAVITELNÝ,</t>
  </si>
  <si>
    <t>5007392</t>
  </si>
  <si>
    <t>ORTÉZA KOLENNÍ S DVOUOSÝM KLOUBEM PAN 7.05</t>
  </si>
  <si>
    <t>ZEPŘEDU ROZEPINATELNÁ , KRÁTKÁ</t>
  </si>
  <si>
    <t>5008421</t>
  </si>
  <si>
    <t>BIOVISC ORTHO SINGLE</t>
  </si>
  <si>
    <t>ROZTOK ELASTOVISKÓZNÍ, INJ 1X3 ML/90 MG, 3% NATRIUM HYALURONÁT</t>
  </si>
  <si>
    <t>5006130</t>
  </si>
  <si>
    <t>ORTÉZA KLAVIKULÁRNÍ PAN 2.05</t>
  </si>
  <si>
    <t>5005576</t>
  </si>
  <si>
    <t>ORTÉZA LOKTE SILISTAB EPI 2305</t>
  </si>
  <si>
    <t>SILIKONOVÁ PELOTA, OBOUSTRANNÁ, 6 VELIKOSTÍ</t>
  </si>
  <si>
    <t>5000645</t>
  </si>
  <si>
    <t>MANUMED</t>
  </si>
  <si>
    <t>ZÁPĚSTNÍ BANDÁŽ SE STABILIZAČNÍ DLAHOU</t>
  </si>
  <si>
    <t>5000841</t>
  </si>
  <si>
    <t>5X10 CM, POLŠTÁŘEK BEZ NÁPLASTI S BIO-KERAMICKÝM PREPARÁTEM, 10 KS</t>
  </si>
  <si>
    <t>5003610</t>
  </si>
  <si>
    <t>BANDÁŽ KOTNÍKU</t>
  </si>
  <si>
    <t>SILIKONOVÉ PELOTY</t>
  </si>
  <si>
    <t>5005615</t>
  </si>
  <si>
    <t>ORTÉZA LOKETNÍ</t>
  </si>
  <si>
    <t>LIMITACE POHYBU 15.,30.,60.,90.,120.</t>
  </si>
  <si>
    <t>5005839</t>
  </si>
  <si>
    <t>OR 6D ORTÉZA HLEZENNÍHO KLOUBU</t>
  </si>
  <si>
    <t>UNI</t>
  </si>
  <si>
    <t>5006627</t>
  </si>
  <si>
    <t>DLAHA ABDUKČNÍ RAMENNÍ POLOHOVATELNÁ PAN 2.07</t>
  </si>
  <si>
    <t>ABDUKCE 30 A 45 STUPŇŮ</t>
  </si>
  <si>
    <t>5008417</t>
  </si>
  <si>
    <t>BIOVISC ORTHO</t>
  </si>
  <si>
    <t>ROZTOK ELASTOVISKÓZNÍ, INJ 1X2 ML/20 MG, 1% NATRIUM HYALURONÁT</t>
  </si>
  <si>
    <t>5010000</t>
  </si>
  <si>
    <t>OBINADLO ELASTICKÉ MEDIFLEX</t>
  </si>
  <si>
    <t>10CMX5M,TAŽNOST 60%,10KS</t>
  </si>
  <si>
    <t>5004321</t>
  </si>
  <si>
    <t>ORTÉZA PRSTOVÁ DYNAMICKÁ EXTENČNÍ (PIP)</t>
  </si>
  <si>
    <t>PROVEDENÍ MĚKKÉ/TVRDÉ, VELIKOST 1 - 5</t>
  </si>
  <si>
    <t>5003149</t>
  </si>
  <si>
    <t>LEVÁ, SILIKONOVÁ PELOTA, PODPATĚNKY, VEL. XS - XXL</t>
  </si>
  <si>
    <t>5007333</t>
  </si>
  <si>
    <t>ORTÉZA ZÁPĚSTÍ FIXAČNÍ S OPOROU POD PRSTY PAN 5.10</t>
  </si>
  <si>
    <t>ROZŠÍŘENÁ VOLÁRNÍ DLAHA POD PRSTY, DORZÁLNÍ DLAHA, PRAVÁ A LEVÁ</t>
  </si>
  <si>
    <t>5005840</t>
  </si>
  <si>
    <t>OR 6F ORTÉZA HLEZENNÍHO KLOUBU S DLAHAMI</t>
  </si>
  <si>
    <t>M - XL, ČERNÁ</t>
  </si>
  <si>
    <t>5007436</t>
  </si>
  <si>
    <t>ORTÉZA HLEZNA SE SILIKONOVÝMI PELOTAMI, ÚPLETOVÁ P</t>
  </si>
  <si>
    <t>NÁVLEKOVÁ SE SILIKONOVÝMI PELOTAMI</t>
  </si>
  <si>
    <t>5005878</t>
  </si>
  <si>
    <t>OR 28 ORTÉZA ZÁPĚSTÍ S DOPÍNACÍM TAHEM</t>
  </si>
  <si>
    <t>XS - XXL, PRAVÁ / LEVÁ, MODRÁ / ČERNÁ</t>
  </si>
  <si>
    <t>96039</t>
  </si>
  <si>
    <t>CIPRINOL</t>
  </si>
  <si>
    <t>75633</t>
  </si>
  <si>
    <t>100MG TBL PRO 100</t>
  </si>
  <si>
    <t>247409</t>
  </si>
  <si>
    <t>DOSULEPIN</t>
  </si>
  <si>
    <t>4207</t>
  </si>
  <si>
    <t>PROTHIADEN</t>
  </si>
  <si>
    <t>25MG TBL OBD 30</t>
  </si>
  <si>
    <t>40777</t>
  </si>
  <si>
    <t>600MG TBL FLM 50 I</t>
  </si>
  <si>
    <t>JINÁ ANTIHISTAMINIKA PRO SYSTÉMOVOU APLIKACI</t>
  </si>
  <si>
    <t>2479</t>
  </si>
  <si>
    <t>2MG TBL NOB 20</t>
  </si>
  <si>
    <t>12895</t>
  </si>
  <si>
    <t>100MG POR GRA SUS 30 I</t>
  </si>
  <si>
    <t>PREDNISOLON A ANTISEPTIKA</t>
  </si>
  <si>
    <t>225166</t>
  </si>
  <si>
    <t>SUMATRIPTAN</t>
  </si>
  <si>
    <t>119115</t>
  </si>
  <si>
    <t>SUMATRIPTAN ACTAVIS</t>
  </si>
  <si>
    <t>50MG TBL OBD 6 I</t>
  </si>
  <si>
    <t>24737</t>
  </si>
  <si>
    <t>TRAMADOL SANDOZ RETARD</t>
  </si>
  <si>
    <t>200MG TBL PRO 30</t>
  </si>
  <si>
    <t>133321</t>
  </si>
  <si>
    <t>TRAMADOL AUROVITAS</t>
  </si>
  <si>
    <t>50MG CPS DUR 20</t>
  </si>
  <si>
    <t>5000617</t>
  </si>
  <si>
    <t>GENUMEDI PLUS</t>
  </si>
  <si>
    <t>KOLENNÍ BANDÁŽ SE SILIKONOVOU PELOTOU KOLEM ČÉŠKY S UPÍNACÍMI PÁSKY</t>
  </si>
  <si>
    <t>5005625</t>
  </si>
  <si>
    <t>PEVNÁ 90.</t>
  </si>
  <si>
    <t>5010034</t>
  </si>
  <si>
    <t>10CMX5M,V NAPNUTÉM STAVU,DLOUHÝ TAH,1KS</t>
  </si>
  <si>
    <t>5006675</t>
  </si>
  <si>
    <t>PÁS BEDERNÍ S VÝZTUHAMI PAN 3.05</t>
  </si>
  <si>
    <t>VYSOKÝ S NASTAVENÍM TAHU</t>
  </si>
  <si>
    <t>5005866</t>
  </si>
  <si>
    <t>OR 16A PÁSKA EPIKONDYLÁRNÍ S GUMOVOU PELOTOU</t>
  </si>
  <si>
    <t>5000626</t>
  </si>
  <si>
    <t>PROTECT.LEVA STRAP</t>
  </si>
  <si>
    <t>ELASTICKÁ KOTNÍKOVÁ BANDÁŽ S ELASTICKÝM PÁSEM</t>
  </si>
  <si>
    <t>ALOPURINOL</t>
  </si>
  <si>
    <t>216285</t>
  </si>
  <si>
    <t>MILURIT</t>
  </si>
  <si>
    <t>300MG TBL NOB 90</t>
  </si>
  <si>
    <t>ALPRAZOLAM</t>
  </si>
  <si>
    <t>28837</t>
  </si>
  <si>
    <t>AERIUS</t>
  </si>
  <si>
    <t>0,5MG/ML POR SOL 60ML+LŽ</t>
  </si>
  <si>
    <t>DEXAMETHASON</t>
  </si>
  <si>
    <t>84700</t>
  </si>
  <si>
    <t>225168</t>
  </si>
  <si>
    <t>16031</t>
  </si>
  <si>
    <t>VOLTAREN</t>
  </si>
  <si>
    <t>50MG TBL ENT 20</t>
  </si>
  <si>
    <t>FUROSEMID</t>
  </si>
  <si>
    <t>56805</t>
  </si>
  <si>
    <t>40MG TBL NOB 100</t>
  </si>
  <si>
    <t>CHLORID DRASELNÝ</t>
  </si>
  <si>
    <t>200935</t>
  </si>
  <si>
    <t>KALNORMIN</t>
  </si>
  <si>
    <t>1G TBL PRO 30</t>
  </si>
  <si>
    <t>INOSIN PRANOBEX</t>
  </si>
  <si>
    <t>107676</t>
  </si>
  <si>
    <t>ISOPRINOSINE</t>
  </si>
  <si>
    <t>500MG TBL NOB 50</t>
  </si>
  <si>
    <t>Jiný</t>
  </si>
  <si>
    <t>KODEIN</t>
  </si>
  <si>
    <t>56993</t>
  </si>
  <si>
    <t>CODEIN SLOVAKOFARMA</t>
  </si>
  <si>
    <t>30MG TBL NOB 10</t>
  </si>
  <si>
    <t>MOMETASON</t>
  </si>
  <si>
    <t>183840</t>
  </si>
  <si>
    <t>MOMETASON FUROÁT CIPLA</t>
  </si>
  <si>
    <t>50MCG/DÁV NAS SPR SUS 140DÁV</t>
  </si>
  <si>
    <t>213482</t>
  </si>
  <si>
    <t>19000IU/ML INJ SOL ISP 10X0,8ML</t>
  </si>
  <si>
    <t>NAFTIDROFURYL</t>
  </si>
  <si>
    <t>66015</t>
  </si>
  <si>
    <t>ENELBIN</t>
  </si>
  <si>
    <t>NIFUROXAZID</t>
  </si>
  <si>
    <t>214593</t>
  </si>
  <si>
    <t>ERCEFURYL</t>
  </si>
  <si>
    <t>200MG CPS DUR 14</t>
  </si>
  <si>
    <t>PIRACETAM</t>
  </si>
  <si>
    <t>11242</t>
  </si>
  <si>
    <t>GERATAM</t>
  </si>
  <si>
    <t>1200MG TBL FLM 60</t>
  </si>
  <si>
    <t>172476</t>
  </si>
  <si>
    <t>25MG TBL FLM 20X1</t>
  </si>
  <si>
    <t>RAMIPRIL</t>
  </si>
  <si>
    <t>RIFAXIMIN</t>
  </si>
  <si>
    <t>202740</t>
  </si>
  <si>
    <t>200MG TBL FLM 28</t>
  </si>
  <si>
    <t>SPIRONOLAKTON</t>
  </si>
  <si>
    <t>30434</t>
  </si>
  <si>
    <t>25MG TBL NOB 100</t>
  </si>
  <si>
    <t>TOBRAMYCIN</t>
  </si>
  <si>
    <t>86264</t>
  </si>
  <si>
    <t>3MG/ML OPH GTT SOL 1X5ML</t>
  </si>
  <si>
    <t>201125</t>
  </si>
  <si>
    <t>50MG CPS DUR 20 I</t>
  </si>
  <si>
    <t>TRAZODON</t>
  </si>
  <si>
    <t>46444</t>
  </si>
  <si>
    <t>TRITTICO AC</t>
  </si>
  <si>
    <t>150MG TBL RET 60</t>
  </si>
  <si>
    <t>132901</t>
  </si>
  <si>
    <t>STILNOX</t>
  </si>
  <si>
    <t>138840</t>
  </si>
  <si>
    <t>37,5MG/325MG TBL FLM 20 I</t>
  </si>
  <si>
    <t>KOLAGENASA, KOMBINACE</t>
  </si>
  <si>
    <t>4269</t>
  </si>
  <si>
    <t>UNG 1X10G</t>
  </si>
  <si>
    <t>*3006</t>
  </si>
  <si>
    <t>5003281</t>
  </si>
  <si>
    <t>KOMPAKTNÍ BEDERNÍ PÁS LOMBASKIN 0870</t>
  </si>
  <si>
    <t>ZADNÍ DLAHY, VÝŠKA 26 CM, 5 VELIKOSTÍ</t>
  </si>
  <si>
    <t>5000734</t>
  </si>
  <si>
    <t>ORTEX 015D LÍMEC KRČNÍ ANATOMICKÝ VYZTUŽENÝ</t>
  </si>
  <si>
    <t>S/7, S/8,5, S/9,5, M/7, M/8,5, M/9,5, L/7, L/9, L/10,5, XL/7,5, XL/9,5, XL/10,5</t>
  </si>
  <si>
    <t>5006801</t>
  </si>
  <si>
    <t>GRANUFLEX</t>
  </si>
  <si>
    <t>10X10 CM, HYDROKOLOIDNÍ KRYTÍ, 10 KS</t>
  </si>
  <si>
    <t>AZITHROMYCIN</t>
  </si>
  <si>
    <t>45010</t>
  </si>
  <si>
    <t>AZITROMYCIN SANDOZ</t>
  </si>
  <si>
    <t>500MG TBL FLM 3</t>
  </si>
  <si>
    <t>BEMIPARIN</t>
  </si>
  <si>
    <t>107611</t>
  </si>
  <si>
    <t>ZIBOR</t>
  </si>
  <si>
    <t>25000IU INJ SOL ISP 2X0,4ML</t>
  </si>
  <si>
    <t>132634</t>
  </si>
  <si>
    <t>500MG TBL FLM 60</t>
  </si>
  <si>
    <t>HEPARIN</t>
  </si>
  <si>
    <t>17165</t>
  </si>
  <si>
    <t>LIOTON</t>
  </si>
  <si>
    <t>1000IU/G GEL 100G</t>
  </si>
  <si>
    <t>14817</t>
  </si>
  <si>
    <t>400MG CPS DUR 60</t>
  </si>
  <si>
    <t>93723</t>
  </si>
  <si>
    <t>50MG SUP 10</t>
  </si>
  <si>
    <t>62315</t>
  </si>
  <si>
    <t>100MG/ML DRM SOL 30ML</t>
  </si>
  <si>
    <t>62316</t>
  </si>
  <si>
    <t>100MG/ML DRM SOL 120ML</t>
  </si>
  <si>
    <t>KETOPROFEN</t>
  </si>
  <si>
    <t>16287</t>
  </si>
  <si>
    <t>FASTUM</t>
  </si>
  <si>
    <t>25MG/G GEL 100G</t>
  </si>
  <si>
    <t>221098</t>
  </si>
  <si>
    <t>KYANOKOBALAMIN</t>
  </si>
  <si>
    <t>643</t>
  </si>
  <si>
    <t>VITAMIN B12 LÉČIVA</t>
  </si>
  <si>
    <t>1000MCG INJ SOL 5X1ML</t>
  </si>
  <si>
    <t>LINEZOLID</t>
  </si>
  <si>
    <t>197699</t>
  </si>
  <si>
    <t>LINEZOLID SANDOZ</t>
  </si>
  <si>
    <t>600MG TBL FLM 10</t>
  </si>
  <si>
    <t>206261</t>
  </si>
  <si>
    <t>LINEZOLID  ACCORD</t>
  </si>
  <si>
    <t>MELOXIKAM</t>
  </si>
  <si>
    <t>12891</t>
  </si>
  <si>
    <t>100MG TBL NOB 15</t>
  </si>
  <si>
    <t>PARACETAMOL</t>
  </si>
  <si>
    <t>207820</t>
  </si>
  <si>
    <t>PARALEN</t>
  </si>
  <si>
    <t>500MG TBL NOB 24</t>
  </si>
  <si>
    <t>PERINDOPRIL</t>
  </si>
  <si>
    <t>101233</t>
  </si>
  <si>
    <t>10MG TBL FLM 90(3X30)</t>
  </si>
  <si>
    <t>PERINDOPRIL A AMLODIPIN</t>
  </si>
  <si>
    <t>119653</t>
  </si>
  <si>
    <t>320MG/60MG TBL RET 60</t>
  </si>
  <si>
    <t>186538</t>
  </si>
  <si>
    <t>TBL FLM 90</t>
  </si>
  <si>
    <t>135422</t>
  </si>
  <si>
    <t>500MG/1000IU TBL MND 60</t>
  </si>
  <si>
    <t>42477</t>
  </si>
  <si>
    <t>179325</t>
  </si>
  <si>
    <t>75MG/650MG TBL FLM 10 I</t>
  </si>
  <si>
    <t>138839</t>
  </si>
  <si>
    <t>37,5MG/325MG TBL FLM 10 I</t>
  </si>
  <si>
    <t>12494</t>
  </si>
  <si>
    <t>AUGMENTIN 1 G</t>
  </si>
  <si>
    <t>875MG/125MG TBL FLM 14 I</t>
  </si>
  <si>
    <t>96416</t>
  </si>
  <si>
    <t>250MG/62,5MG/5ML POR PLV SUS 1</t>
  </si>
  <si>
    <t>94933</t>
  </si>
  <si>
    <t>875MG/125MG TBL FLM 14 II</t>
  </si>
  <si>
    <t>239482</t>
  </si>
  <si>
    <t>4100003</t>
  </si>
  <si>
    <t>ÚPRAVA PROTÉZY INDIVIDUÁLNĚ ZHOTOVENÉ</t>
  </si>
  <si>
    <t>MAXIMÁLNĚ 2X ZA ROK</t>
  </si>
  <si>
    <t>5000649</t>
  </si>
  <si>
    <t>PROTECT.WALKER BOOT</t>
  </si>
  <si>
    <t>STATICKÁ POOPERAČNÍ A REHABILITAČNÍ ORTÉZA</t>
  </si>
  <si>
    <t>5004824</t>
  </si>
  <si>
    <t>PRONTOSAN WOUND IRRIGATION SOLUTION</t>
  </si>
  <si>
    <t>ROZTOK NA AKTIVNÍ ODSTRANĚNÍ BIOFILMU, 350ML</t>
  </si>
  <si>
    <t>5007374</t>
  </si>
  <si>
    <t>ORTÉZA KOLENNÍHO KLOUBU S LIMITACÍ PAN 7.01</t>
  </si>
  <si>
    <t>FLEXE A EXTENZE PO 10 STUPNÍCH</t>
  </si>
  <si>
    <t>5005843</t>
  </si>
  <si>
    <t>OR 7D ORTÉZA KOLENNÍHO KLOUBU - KRÁTKÁ S KLOUBEM -</t>
  </si>
  <si>
    <t>S - XXXXL, MODRÁ / ČERNÁ</t>
  </si>
  <si>
    <t>5005881</t>
  </si>
  <si>
    <t>OR 32 ORTÉZA KOLENNÍHO KLOUBU S LIMITOVANÝM ROZSAH</t>
  </si>
  <si>
    <t>S - XL, PRAVÁ / LEVÁ, ČERNÁ</t>
  </si>
  <si>
    <t>5009961</t>
  </si>
  <si>
    <t>8CMX4M,V NAPNUTÉM STAVU,1KS</t>
  </si>
  <si>
    <t>5009960</t>
  </si>
  <si>
    <t>6CMX4M,V NAPNUTÉM STAVU,1KS</t>
  </si>
  <si>
    <t>5000702</t>
  </si>
  <si>
    <t>ORTEX 06E BANDÁŽ HLEZENNÍHO KLOUBU ÚPLETOVÁ SE SIL</t>
  </si>
  <si>
    <t>XS/R, XS/L, S/R, S/L, M/R, M/L, L/R, L/L, XL/R, XL/L, XXL/R, XXL/L</t>
  </si>
  <si>
    <t>5007424</t>
  </si>
  <si>
    <t>ORTÉZA KOLENNÍHO KLOUBU KRÁTKÁ S PRUŽINOVÝMI VÝZTU</t>
  </si>
  <si>
    <t>NÁVLEKOVÁ, ÚPLETOVÁ S BOČNÍMI PRUŽINOVÝMI VÝZTUHAMI</t>
  </si>
  <si>
    <t>5005845</t>
  </si>
  <si>
    <t>OR 10 ORTÉZA ZÁPĚSTÍ</t>
  </si>
  <si>
    <t>XXS - XXL, PRAVÁ / LEVÁ, KRÁTKÁ / DLOUHÁ, MODRÁ / ČERNÁ / ŽLUTÁ</t>
  </si>
  <si>
    <t>88217</t>
  </si>
  <si>
    <t>1,5MG TBL NOB 30</t>
  </si>
  <si>
    <t>CITALOPRAM</t>
  </si>
  <si>
    <t>132524</t>
  </si>
  <si>
    <t>CITALEC</t>
  </si>
  <si>
    <t>20MG TBL FLM 60</t>
  </si>
  <si>
    <t>17433</t>
  </si>
  <si>
    <t>230409</t>
  </si>
  <si>
    <t>230417</t>
  </si>
  <si>
    <t>132771</t>
  </si>
  <si>
    <t>75603</t>
  </si>
  <si>
    <t>DICLOFENAC AL</t>
  </si>
  <si>
    <t>25MG TBL ENT 20</t>
  </si>
  <si>
    <t>135002</t>
  </si>
  <si>
    <t>HYDROKORTISON-BUTYRÁT</t>
  </si>
  <si>
    <t>9310</t>
  </si>
  <si>
    <t>LOCOID 0,1%</t>
  </si>
  <si>
    <t>1MG/G UNG 30G</t>
  </si>
  <si>
    <t>KLARITHROMYCIN</t>
  </si>
  <si>
    <t>235808</t>
  </si>
  <si>
    <t>KLONAZEPAM</t>
  </si>
  <si>
    <t>14957</t>
  </si>
  <si>
    <t>RIVOTRIL</t>
  </si>
  <si>
    <t>0,5MG TBL NOB 50</t>
  </si>
  <si>
    <t>14958</t>
  </si>
  <si>
    <t>2MG TBL NOB 30</t>
  </si>
  <si>
    <t>207933</t>
  </si>
  <si>
    <t>235897</t>
  </si>
  <si>
    <t>MEDROXYPROGESTERON</t>
  </si>
  <si>
    <t>121241</t>
  </si>
  <si>
    <t>SAYANA</t>
  </si>
  <si>
    <t>104MG/0,65ML INJ SUS 1+1J</t>
  </si>
  <si>
    <t>MUPIROCIN</t>
  </si>
  <si>
    <t>90778</t>
  </si>
  <si>
    <t>NAFTIFIN</t>
  </si>
  <si>
    <t>54315</t>
  </si>
  <si>
    <t>EXODERIL</t>
  </si>
  <si>
    <t>10MG/ML DRM SOL 1X20ML</t>
  </si>
  <si>
    <t>215605</t>
  </si>
  <si>
    <t>101211</t>
  </si>
  <si>
    <t>5MG TBL FLM 90(3X30)</t>
  </si>
  <si>
    <t>216736</t>
  </si>
  <si>
    <t>500MG TBL NOB 60</t>
  </si>
  <si>
    <t>221112</t>
  </si>
  <si>
    <t>SULODEXID</t>
  </si>
  <si>
    <t>96118</t>
  </si>
  <si>
    <t>250SU CPS MOL 50</t>
  </si>
  <si>
    <t>219404</t>
  </si>
  <si>
    <t>SUMATRIPTAN AUROVITAS</t>
  </si>
  <si>
    <t>100MG TBL NOB 6</t>
  </si>
  <si>
    <t>TOLPERISON</t>
  </si>
  <si>
    <t>57525</t>
  </si>
  <si>
    <t>MYDOCALM</t>
  </si>
  <si>
    <t>150MG TBL FLM 30</t>
  </si>
  <si>
    <t>169673</t>
  </si>
  <si>
    <t>214601</t>
  </si>
  <si>
    <t>HYPNOGEN</t>
  </si>
  <si>
    <t>5010005</t>
  </si>
  <si>
    <t>OBINADLO HYDROFILNÍ PLETENÉ NESTERILNÍ</t>
  </si>
  <si>
    <t>12CMX5M,V NAPNUTÉM STAVU,1KS</t>
  </si>
  <si>
    <t>5004352</t>
  </si>
  <si>
    <t>ORTÉZA PALCOVÁ S PRUŽNÝM TAHEM</t>
  </si>
  <si>
    <t>PROVEDENÍ PRO PRAVOU A LEVOU RUKU, VELIKOST 1-3</t>
  </si>
  <si>
    <t>5005701</t>
  </si>
  <si>
    <t>BANDÁŽ CLAVICULÁRNÍ</t>
  </si>
  <si>
    <t>FIXAČNÍ</t>
  </si>
  <si>
    <t>AVOKÁDOVÝ A SÓJOVÝ OLEJ, NEZMÝDELNITELNÉ</t>
  </si>
  <si>
    <t>216478</t>
  </si>
  <si>
    <t>PIASCLEDINE 300</t>
  </si>
  <si>
    <t>CPS DUR 30</t>
  </si>
  <si>
    <t>52334</t>
  </si>
  <si>
    <t>FORTECORTIN 4</t>
  </si>
  <si>
    <t>4MG TBL NOB 20</t>
  </si>
  <si>
    <t>180988</t>
  </si>
  <si>
    <t>GENTADEX</t>
  </si>
  <si>
    <t>5MG/ML+1MG/ML OPH GTT SOL 1X5ML</t>
  </si>
  <si>
    <t>225549</t>
  </si>
  <si>
    <t>500MG TBL FLM 180(2X90)</t>
  </si>
  <si>
    <t>218239</t>
  </si>
  <si>
    <t>119940</t>
  </si>
  <si>
    <t>PRONTOFLEX 10%</t>
  </si>
  <si>
    <t>100MG/ML DRM SPR SOL 25ML</t>
  </si>
  <si>
    <t>246262</t>
  </si>
  <si>
    <t>LEVOCETIRIZIN</t>
  </si>
  <si>
    <t>124346</t>
  </si>
  <si>
    <t>CEZERA</t>
  </si>
  <si>
    <t>5MG TBL FLM 90 I</t>
  </si>
  <si>
    <t>MEBENDAZOL</t>
  </si>
  <si>
    <t>122198</t>
  </si>
  <si>
    <t>VERMOX</t>
  </si>
  <si>
    <t>MEFENOXALON</t>
  </si>
  <si>
    <t>85656</t>
  </si>
  <si>
    <t>METRONIDAZOL</t>
  </si>
  <si>
    <t>2427</t>
  </si>
  <si>
    <t>250MG TBL NOB 20</t>
  </si>
  <si>
    <t>192205</t>
  </si>
  <si>
    <t>1MG/G UNG 1X30G</t>
  </si>
  <si>
    <t>NYSTATIN</t>
  </si>
  <si>
    <t>1069</t>
  </si>
  <si>
    <t>FUNGICIDIN LÉČIVA</t>
  </si>
  <si>
    <t>100000IU/G UNG 10G</t>
  </si>
  <si>
    <t>OFLOXACIN</t>
  </si>
  <si>
    <t>55636</t>
  </si>
  <si>
    <t>OFLOXIN</t>
  </si>
  <si>
    <t>200MG TBL FLM 10</t>
  </si>
  <si>
    <t>215606</t>
  </si>
  <si>
    <t>PITOFENON A ANALGETIKA</t>
  </si>
  <si>
    <t>88708</t>
  </si>
  <si>
    <t>ALGIFEN</t>
  </si>
  <si>
    <t>500MG/5,25MG/0,1MG TBL NOB 20</t>
  </si>
  <si>
    <t>205931</t>
  </si>
  <si>
    <t>TIZANIDIN</t>
  </si>
  <si>
    <t>16052</t>
  </si>
  <si>
    <t>SIRDALUD</t>
  </si>
  <si>
    <t>4MG TBL NOB 30</t>
  </si>
  <si>
    <t>201138</t>
  </si>
  <si>
    <t>TRAMAL RETARD</t>
  </si>
  <si>
    <t>100MG TBL PRO 30 II</t>
  </si>
  <si>
    <t>234736</t>
  </si>
  <si>
    <t>5000638</t>
  </si>
  <si>
    <t>LEVAMED</t>
  </si>
  <si>
    <t>BANDÁŽ HLEZENNÍHO KLOUBU SE SILIKONOVÝMI POLŠTÁŘKY</t>
  </si>
  <si>
    <t>5008907</t>
  </si>
  <si>
    <t>203 A</t>
  </si>
  <si>
    <t>CHODÍTKO ČTYŘKOLOVÉ ODELHČENÉ S PODPŮRNOU DESKOU, PEVNÝ RÁM, NASTAVITELNÁ VÝŠKA</t>
  </si>
  <si>
    <t>94918</t>
  </si>
  <si>
    <t>26330</t>
  </si>
  <si>
    <t>5MG TBL FLM 50</t>
  </si>
  <si>
    <t>132844</t>
  </si>
  <si>
    <t>0,5MG/ML POR GTT SOL 10ML</t>
  </si>
  <si>
    <t>107135</t>
  </si>
  <si>
    <t>150MG CPS DUR 16</t>
  </si>
  <si>
    <t>3377</t>
  </si>
  <si>
    <t>400MG/80MG TBL NOB 20</t>
  </si>
  <si>
    <t>93207</t>
  </si>
  <si>
    <t>3MG/G OPH UNG 3,5G</t>
  </si>
  <si>
    <t>146877</t>
  </si>
  <si>
    <t>APO-ZOLPIDEM</t>
  </si>
  <si>
    <t>10MG TBL FLM 100</t>
  </si>
  <si>
    <t>85524</t>
  </si>
  <si>
    <t>AMOKSIKLAV 375 MG</t>
  </si>
  <si>
    <t>250MG/125MG TBL FLM 21</t>
  </si>
  <si>
    <t>EPINEFRIN</t>
  </si>
  <si>
    <t>180470</t>
  </si>
  <si>
    <t>EPIPEN JR.</t>
  </si>
  <si>
    <t>150MCG INJ SOL PEP 1X0,3ML</t>
  </si>
  <si>
    <t>30526</t>
  </si>
  <si>
    <t>5000592</t>
  </si>
  <si>
    <t>STABIMED PRO</t>
  </si>
  <si>
    <t>KRÁTKÁ FUNKČNÍ SOFT ORTÉZA</t>
  </si>
  <si>
    <t>5005146</t>
  </si>
  <si>
    <t>BANDÁŽ KOLENE - GENUSAN</t>
  </si>
  <si>
    <t>PLETENINOVÁ BANDÁŽ, PATELÁRNÍ SILIKONOVÁ PELOTA</t>
  </si>
  <si>
    <t>5006689</t>
  </si>
  <si>
    <t>PÁS BŘIŠNÍ PAN 3.07</t>
  </si>
  <si>
    <t>ELASTICKÝ, VÝŠKA PÁSU 28 CM NÍZKÝ, 32 CM VYSOKÝ</t>
  </si>
  <si>
    <t>5004328</t>
  </si>
  <si>
    <t>ORTÉZA PRSTOVÁ DYNAMICKÁ EXTENČNÍ (PIP, MCP)</t>
  </si>
  <si>
    <t>5009962</t>
  </si>
  <si>
    <t>10CMX4M,V NAPNUTÉM STAVU,1KS</t>
  </si>
  <si>
    <t>5005848</t>
  </si>
  <si>
    <t>OR 10B ORTÉZA PRSTOVÁ S DLAHOU</t>
  </si>
  <si>
    <t>XS - XL, MODRÁ / ČERNÁ / ŽLUTÁ</t>
  </si>
  <si>
    <t>107869</t>
  </si>
  <si>
    <t>APO-ALLOPURINOL</t>
  </si>
  <si>
    <t>127263</t>
  </si>
  <si>
    <t>ATORVASTATIN</t>
  </si>
  <si>
    <t>87051</t>
  </si>
  <si>
    <t>ATORIS</t>
  </si>
  <si>
    <t>40MG TBL FLM 90</t>
  </si>
  <si>
    <t>28839</t>
  </si>
  <si>
    <t>0,5MG/ML POR SOL 120ML+LŽ</t>
  </si>
  <si>
    <t>125121</t>
  </si>
  <si>
    <t>APO-DICLO SR 100</t>
  </si>
  <si>
    <t>100MG TBL RET 30</t>
  </si>
  <si>
    <t>125122</t>
  </si>
  <si>
    <t>100MG TBL RET 100</t>
  </si>
  <si>
    <t>FLUOCINOLON-ACETONID</t>
  </si>
  <si>
    <t>4156</t>
  </si>
  <si>
    <t>GELARGIN</t>
  </si>
  <si>
    <t>0,25MG/G GEL 25G</t>
  </si>
  <si>
    <t>132861</t>
  </si>
  <si>
    <t>75289</t>
  </si>
  <si>
    <t>DOLGIT</t>
  </si>
  <si>
    <t>50MG/G CRM 100G</t>
  </si>
  <si>
    <t>188848</t>
  </si>
  <si>
    <t>STACYL</t>
  </si>
  <si>
    <t>100MG TBL ENT 60</t>
  </si>
  <si>
    <t>MAGNESIUM-LAKTÁT</t>
  </si>
  <si>
    <t>17992</t>
  </si>
  <si>
    <t>0,5G TBL NOB 100</t>
  </si>
  <si>
    <t>46980</t>
  </si>
  <si>
    <t>BETALOC SR</t>
  </si>
  <si>
    <t>200MG TBL PRO 100</t>
  </si>
  <si>
    <t>170760</t>
  </si>
  <si>
    <t>MOMMOX</t>
  </si>
  <si>
    <t>0,05MG/DÁV NAS SPR SUS 140DÁV</t>
  </si>
  <si>
    <t>PERINDOPRIL A DIURETIKA</t>
  </si>
  <si>
    <t>122690</t>
  </si>
  <si>
    <t>PRESTARIUM NEO COMBI</t>
  </si>
  <si>
    <t>5MG/1,25MG TBL FLM 90(3X30)</t>
  </si>
  <si>
    <t>176954</t>
  </si>
  <si>
    <t>500MG/ML+5MG/ML POR GTT SOL 1X50ML</t>
  </si>
  <si>
    <t>PSEUDOEFEDRIN, KOMBINACE</t>
  </si>
  <si>
    <t>216104</t>
  </si>
  <si>
    <t>CLARINASE REPETABS</t>
  </si>
  <si>
    <t>5MG/120MG TBL PRO 14</t>
  </si>
  <si>
    <t>225543</t>
  </si>
  <si>
    <t>SILYMARIN</t>
  </si>
  <si>
    <t>19571</t>
  </si>
  <si>
    <t>TBL OBD 100</t>
  </si>
  <si>
    <t>TAMSULOSIN</t>
  </si>
  <si>
    <t>237212</t>
  </si>
  <si>
    <t>ZOLPINOX</t>
  </si>
  <si>
    <t>FORMOTEROL A BUDESONID</t>
  </si>
  <si>
    <t>180089</t>
  </si>
  <si>
    <t>SYMBICORT TURBUHALER</t>
  </si>
  <si>
    <t>160MCG/4,5MCG INH PLV 3X120DÁV</t>
  </si>
  <si>
    <t>179333</t>
  </si>
  <si>
    <t>75MG/650MG TBL FLM 90 I</t>
  </si>
  <si>
    <t>5000642</t>
  </si>
  <si>
    <t>GENUMEDI</t>
  </si>
  <si>
    <t>KOLENNÍ BANDÁŽ SE SILIKONOVOU PELOTOU KOLEM ČÉŠKY</t>
  </si>
  <si>
    <t>5000712</t>
  </si>
  <si>
    <t>ORTEX 07H ORTÉZA ZÁPĚSTÍ FIXAČNÍ - UNIVERZÁLNÍ</t>
  </si>
  <si>
    <t>I./22, II./22, I./28, II./28</t>
  </si>
  <si>
    <t>5003180</t>
  </si>
  <si>
    <t>BANDÁŽ KOLENE NEOPRENOVÁ KO - 1</t>
  </si>
  <si>
    <t>VEL. XS/S, M/L, NEOPREN, ODNÍMATELNÁ PELOTA</t>
  </si>
  <si>
    <t>5007238</t>
  </si>
  <si>
    <t>ORTÉZA ZÁPĚSTÍ KRÁTKÁ PAN 5.01</t>
  </si>
  <si>
    <t>5007272</t>
  </si>
  <si>
    <t>ORTÉZA ZÁPĚSTÍ KARPAL PAN 5.06</t>
  </si>
  <si>
    <t>FIXACE KARPÁLNÍ OBLASTI, PROVEDENÍ PRAVÁ A LEVÁ</t>
  </si>
  <si>
    <t>5005847</t>
  </si>
  <si>
    <t>OR 10A/I ORTÉZA PALCE SE DVĚMA DLAHAMI</t>
  </si>
  <si>
    <t>XS - XL, PRAVÁ / LEVÁ, MODRÁ / ČERNÁ / ŽLUTÁ</t>
  </si>
  <si>
    <t>AMLODIPIN</t>
  </si>
  <si>
    <t>181128</t>
  </si>
  <si>
    <t>AMLODIPIN ACCORD</t>
  </si>
  <si>
    <t>ANTITUSIKA A EXPEKTORANCIA</t>
  </si>
  <si>
    <t>162243</t>
  </si>
  <si>
    <t>4MG/ML+100MG/ML POR GTT SOL 50ML+PIP</t>
  </si>
  <si>
    <t>BETAHISTIN</t>
  </si>
  <si>
    <t>102684</t>
  </si>
  <si>
    <t>BETAHISTIN ACTAVIS</t>
  </si>
  <si>
    <t>225589</t>
  </si>
  <si>
    <t>CEFUROXIM</t>
  </si>
  <si>
    <t>42845</t>
  </si>
  <si>
    <t>ZINNAT</t>
  </si>
  <si>
    <t>125MG POR GRA SUS 50ML</t>
  </si>
  <si>
    <t>84895</t>
  </si>
  <si>
    <t>125MG TBL FLM 10</t>
  </si>
  <si>
    <t>28833</t>
  </si>
  <si>
    <t>2,5MG POR TBL DIS 60</t>
  </si>
  <si>
    <t>89024</t>
  </si>
  <si>
    <t>89025</t>
  </si>
  <si>
    <t>50MG TBL ENT 50</t>
  </si>
  <si>
    <t>DIMETINDEN</t>
  </si>
  <si>
    <t>173500</t>
  </si>
  <si>
    <t>173497</t>
  </si>
  <si>
    <t>1MG/G GEL 1X30G</t>
  </si>
  <si>
    <t>DOXYCYKLIN</t>
  </si>
  <si>
    <t>4013</t>
  </si>
  <si>
    <t>DOXYBENE</t>
  </si>
  <si>
    <t>200MG TBL NOB 10</t>
  </si>
  <si>
    <t>EKONAZOL</t>
  </si>
  <si>
    <t>226732</t>
  </si>
  <si>
    <t>GYNO-PEVARYL 150 COMBIPACK</t>
  </si>
  <si>
    <t>150MG+10MG/G CRM+VAG GLB 3+15G</t>
  </si>
  <si>
    <t>ERDOSTEIN</t>
  </si>
  <si>
    <t>87076</t>
  </si>
  <si>
    <t>ERDOMED</t>
  </si>
  <si>
    <t>300MG CPS DUR 20</t>
  </si>
  <si>
    <t>134508</t>
  </si>
  <si>
    <t>10MG TBL FLM 98</t>
  </si>
  <si>
    <t>FENOXYMETHYLPENICILIN</t>
  </si>
  <si>
    <t>57778</t>
  </si>
  <si>
    <t>PENBENE</t>
  </si>
  <si>
    <t>1,5MIU TBL FLM 21</t>
  </si>
  <si>
    <t>FLUTIKASON-FUROÁT</t>
  </si>
  <si>
    <t>29816</t>
  </si>
  <si>
    <t>AVAMYS</t>
  </si>
  <si>
    <t>27,5MCG/VSTŘIK NAS SPR SUS 1X120DÁV</t>
  </si>
  <si>
    <t>JINÁ LÉČIVA PROTI NACHLAZENÍ</t>
  </si>
  <si>
    <t>44561</t>
  </si>
  <si>
    <t>POR GTT SOL 50ML</t>
  </si>
  <si>
    <t>KLOPIDOGREL</t>
  </si>
  <si>
    <t>141036</t>
  </si>
  <si>
    <t>TROMBEX</t>
  </si>
  <si>
    <t>75MG TBL FLM 90</t>
  </si>
  <si>
    <t>169252</t>
  </si>
  <si>
    <t>METFORMIN</t>
  </si>
  <si>
    <t>6264</t>
  </si>
  <si>
    <t>TELMISARTAN</t>
  </si>
  <si>
    <t>152957</t>
  </si>
  <si>
    <t>PERINDOPRIL, AMLODIPIN A INDAPAMID</t>
  </si>
  <si>
    <t>220635</t>
  </si>
  <si>
    <t>LOPRIDAM</t>
  </si>
  <si>
    <t>8MG/2,5MG/5MG TBL NOB 30</t>
  </si>
  <si>
    <t>138847</t>
  </si>
  <si>
    <t>37,5MG/325MG TBL FLM 90 I</t>
  </si>
  <si>
    <t>132992</t>
  </si>
  <si>
    <t>5007827</t>
  </si>
  <si>
    <t>EPIKODYLÁRNÍ PÁSKA EPI-MED T48001</t>
  </si>
  <si>
    <t>5 VELIKOSTÍ</t>
  </si>
  <si>
    <t>155938</t>
  </si>
  <si>
    <t>200MG TBL NOB 25</t>
  </si>
  <si>
    <t>155862</t>
  </si>
  <si>
    <t>SUMAMED</t>
  </si>
  <si>
    <t>500MG INF PLV SOL 5</t>
  </si>
  <si>
    <t>30521</t>
  </si>
  <si>
    <t>2500IU INJ SOL ISP 10X0,2ML</t>
  </si>
  <si>
    <t>DIAZEPAM</t>
  </si>
  <si>
    <t>208695</t>
  </si>
  <si>
    <t>132893</t>
  </si>
  <si>
    <t>OSPEN 1500</t>
  </si>
  <si>
    <t>1500000IU TBL FLM 30</t>
  </si>
  <si>
    <t>221364</t>
  </si>
  <si>
    <t>LINEZOLID MYLAN</t>
  </si>
  <si>
    <t>3902</t>
  </si>
  <si>
    <t>MAKROGOL</t>
  </si>
  <si>
    <t>58827</t>
  </si>
  <si>
    <t>132650</t>
  </si>
  <si>
    <t>207819</t>
  </si>
  <si>
    <t>SALBUTAMOL</t>
  </si>
  <si>
    <t>31934</t>
  </si>
  <si>
    <t>VENTOLIN INHALER N</t>
  </si>
  <si>
    <t>100MCG/DÁV INH SUS PSS 200DÁV</t>
  </si>
  <si>
    <t>173400</t>
  </si>
  <si>
    <t>250SU CPS MOL 60</t>
  </si>
  <si>
    <t>THIETHYLPERAZIN</t>
  </si>
  <si>
    <t>9844</t>
  </si>
  <si>
    <t>6,5MG TBL OBD 50</t>
  </si>
  <si>
    <t>132870</t>
  </si>
  <si>
    <t>TRAMAL KAPKY 100 MG/1 ML</t>
  </si>
  <si>
    <t>100MG/ML POR GTT SOL 1X96ML+PUMPA</t>
  </si>
  <si>
    <t>216863</t>
  </si>
  <si>
    <t>150MG TBL PRO 30 II</t>
  </si>
  <si>
    <t>13814</t>
  </si>
  <si>
    <t>40MG/90MG/0,25MG CPS MOL 20</t>
  </si>
  <si>
    <t>198058</t>
  </si>
  <si>
    <t>SANVAL</t>
  </si>
  <si>
    <t>192721</t>
  </si>
  <si>
    <t>TRAMYLPA</t>
  </si>
  <si>
    <t>132654</t>
  </si>
  <si>
    <t>5005813</t>
  </si>
  <si>
    <t>OR 1 ORTÉZA KOLENNÍHO KLOUBU S LIMITOVANÝM ROZSAHE</t>
  </si>
  <si>
    <t>XXS - XL, MODRÁ / ČERNÁ / ŽLUTÁ</t>
  </si>
  <si>
    <t>5009427</t>
  </si>
  <si>
    <t>DRYTEX WRAP ECONOMY HINGED KNEE</t>
  </si>
  <si>
    <t>ORTÉZA KOLENNÍ PRO INSTABILITU MCL, LCL, CELKOVÉ ZPEVNĚNÍ, ROZEPÍNACÍ</t>
  </si>
  <si>
    <t>ACEKLOFENAK</t>
  </si>
  <si>
    <t>191730</t>
  </si>
  <si>
    <t>BIOFENAC</t>
  </si>
  <si>
    <t>100MG TBL FLM 60</t>
  </si>
  <si>
    <t>3500IU INJ SOL ISP 10X0,2ML</t>
  </si>
  <si>
    <t>232954</t>
  </si>
  <si>
    <t>12737</t>
  </si>
  <si>
    <t>DOXYHEXAL</t>
  </si>
  <si>
    <t>162748</t>
  </si>
  <si>
    <t>500MG TBL NOB 100</t>
  </si>
  <si>
    <t>201970</t>
  </si>
  <si>
    <t>PAMYCON</t>
  </si>
  <si>
    <t>33000IU/2500IU DRM PLV SOL 1</t>
  </si>
  <si>
    <t>JINÁ ANTIINFEKTIVA</t>
  </si>
  <si>
    <t>200863</t>
  </si>
  <si>
    <t>JINÁ LÉČIVA K TERAPII ONEMOCNĚNÍ ŽLUČOVÝCH CEST</t>
  </si>
  <si>
    <t>119658</t>
  </si>
  <si>
    <t>FEBICHOL</t>
  </si>
  <si>
    <t>100MG CPS MOL 50</t>
  </si>
  <si>
    <t>207940</t>
  </si>
  <si>
    <t>112562</t>
  </si>
  <si>
    <t>15MG TBL NOB 60</t>
  </si>
  <si>
    <t>231689</t>
  </si>
  <si>
    <t>MOXONIDIN</t>
  </si>
  <si>
    <t>16926</t>
  </si>
  <si>
    <t>MOXOSTAD</t>
  </si>
  <si>
    <t>0,3MG TBL FLM 100</t>
  </si>
  <si>
    <t>162012</t>
  </si>
  <si>
    <t>10MG/2,5MG TBL FLM 90(3X30)</t>
  </si>
  <si>
    <t>PROGVANIL, KOMBINACE</t>
  </si>
  <si>
    <t>231965</t>
  </si>
  <si>
    <t>MALARONE</t>
  </si>
  <si>
    <t>250MG/100MG TBL FLM 12</t>
  </si>
  <si>
    <t>15866</t>
  </si>
  <si>
    <t>10MG TBL NOB 100</t>
  </si>
  <si>
    <t>RIVAROXABAN</t>
  </si>
  <si>
    <t>168903</t>
  </si>
  <si>
    <t>XARELTO</t>
  </si>
  <si>
    <t>20MG TBL FLM 28 II</t>
  </si>
  <si>
    <t>225450</t>
  </si>
  <si>
    <t>TETRYZOLIN, KOMBINACE</t>
  </si>
  <si>
    <t>187418</t>
  </si>
  <si>
    <t>SPERSALLERG</t>
  </si>
  <si>
    <t>0,5MG/ML+0,4MG/ML OPH GTT SOL 10ML</t>
  </si>
  <si>
    <t>230438</t>
  </si>
  <si>
    <t>TRALGIT SR</t>
  </si>
  <si>
    <t>TRIAMCINOLON A ANTISEPTIKA</t>
  </si>
  <si>
    <t>4178</t>
  </si>
  <si>
    <t>TRIAMCINOLON E LÉČIVA</t>
  </si>
  <si>
    <t>1MG/G+10MG/G UNG 1X20G</t>
  </si>
  <si>
    <t>47515</t>
  </si>
  <si>
    <t>500MG/200IU TBL MND 60</t>
  </si>
  <si>
    <t>206525</t>
  </si>
  <si>
    <t>TONANDA</t>
  </si>
  <si>
    <t>8MG/10MG/2,5MG TBL NOB 90</t>
  </si>
  <si>
    <t>5001867</t>
  </si>
  <si>
    <t>ORTÉZA PALCE S VÝZTUHOU - TYP 305</t>
  </si>
  <si>
    <t>PRODYŠNÝ MATERIÁL,VÝZTUHA,ZAPÍNÁNÍ NA VELCRO</t>
  </si>
  <si>
    <t>5005394</t>
  </si>
  <si>
    <t>FIXACE PALCE, 2 DLAHY, T 25</t>
  </si>
  <si>
    <t>5003613</t>
  </si>
  <si>
    <t>LÍMEC KRČNÍ TVAROVANÝ</t>
  </si>
  <si>
    <t>MĚKKÝ BEZ PELOTY</t>
  </si>
  <si>
    <t>5006673</t>
  </si>
  <si>
    <t>PÁS BEDERNÍ S VÝZTUHAMI PAN 3.04</t>
  </si>
  <si>
    <t>VYSOKÝ S KŘÍŽENÝM TAHEM</t>
  </si>
  <si>
    <t>14075</t>
  </si>
  <si>
    <t>241991</t>
  </si>
  <si>
    <t>400MG TBL FLM 30</t>
  </si>
  <si>
    <t>125525</t>
  </si>
  <si>
    <t>APO-IBUPROFEN</t>
  </si>
  <si>
    <t>84114</t>
  </si>
  <si>
    <t>25MG/G GEL 50G</t>
  </si>
  <si>
    <t>3645</t>
  </si>
  <si>
    <t>DIMEXOL</t>
  </si>
  <si>
    <t>5000577</t>
  </si>
  <si>
    <t>PROTECT.ST PRO</t>
  </si>
  <si>
    <t>5003877</t>
  </si>
  <si>
    <t>ROZTOK ELASTOVISKOZNÍ MONOVISC</t>
  </si>
  <si>
    <t>INJ.1X4ML,ROZ.MODIFIKOVANÉ NAHA 25MG/1ML,HRAZENA 1 APLIKACE DO 1 KLOUBU/6 MĚS.</t>
  </si>
  <si>
    <t>5003217</t>
  </si>
  <si>
    <t>ORTÉZA KOTNÍKU ČL - 41</t>
  </si>
  <si>
    <t>VEL. S, M, L, XL, XXL, ELASTICKÝ ÚPLET, 2 SILIKONOVÉ PELOTY, OSMIČKOVÝ TAH</t>
  </si>
  <si>
    <t>5001837</t>
  </si>
  <si>
    <t>PÁS BŘIŠNÍ - TYP 408</t>
  </si>
  <si>
    <t>PÁS BŘIŠNÍ, PRODYŠNÝ MATERIÁL</t>
  </si>
  <si>
    <t>BISOPROLOL</t>
  </si>
  <si>
    <t>176913</t>
  </si>
  <si>
    <t>RIVOCOR</t>
  </si>
  <si>
    <t>89026</t>
  </si>
  <si>
    <t>50MG TBL ENT 100</t>
  </si>
  <si>
    <t>214618</t>
  </si>
  <si>
    <t>TRENTAL 400</t>
  </si>
  <si>
    <t>400MG TBL PRO 20</t>
  </si>
  <si>
    <t>225688</t>
  </si>
  <si>
    <t>320MG/60MG TBL RET 30</t>
  </si>
  <si>
    <t>225850</t>
  </si>
  <si>
    <t>239481</t>
  </si>
  <si>
    <t>*2073</t>
  </si>
  <si>
    <t>*4999</t>
  </si>
  <si>
    <t>9999999</t>
  </si>
  <si>
    <t>*2053</t>
  </si>
  <si>
    <t>155686</t>
  </si>
  <si>
    <t>ZYRTEC</t>
  </si>
  <si>
    <t>155685</t>
  </si>
  <si>
    <t>32018</t>
  </si>
  <si>
    <t>IBUPROFEN AL 400</t>
  </si>
  <si>
    <t>32020</t>
  </si>
  <si>
    <t>999999</t>
  </si>
  <si>
    <t>166476</t>
  </si>
  <si>
    <t>15653</t>
  </si>
  <si>
    <t>45997</t>
  </si>
  <si>
    <t>OSPEN</t>
  </si>
  <si>
    <t>1MIU TBL FLM 30</t>
  </si>
  <si>
    <t>LORATADIN</t>
  </si>
  <si>
    <t>216114</t>
  </si>
  <si>
    <t>CLARITINE</t>
  </si>
  <si>
    <t>10MG TBL NOB 60</t>
  </si>
  <si>
    <t>2430</t>
  </si>
  <si>
    <t>500MG VAG TBL 10</t>
  </si>
  <si>
    <t>PANTOPRAZOL</t>
  </si>
  <si>
    <t>214526</t>
  </si>
  <si>
    <t>SERTRALIN</t>
  </si>
  <si>
    <t>53951</t>
  </si>
  <si>
    <t>ZOLOFT</t>
  </si>
  <si>
    <t>100MG TBL FLM 28</t>
  </si>
  <si>
    <t>190970</t>
  </si>
  <si>
    <t>TRIPLIXAM</t>
  </si>
  <si>
    <t>10MG/2,5MG/5MG TBL FLM 90(3X30)</t>
  </si>
  <si>
    <t>200156</t>
  </si>
  <si>
    <t>60MG TBL NOB 20</t>
  </si>
  <si>
    <t>58425</t>
  </si>
  <si>
    <t>DOLMINA</t>
  </si>
  <si>
    <t>50MG TBL FLM 30</t>
  </si>
  <si>
    <t>207931</t>
  </si>
  <si>
    <t>214525</t>
  </si>
  <si>
    <t>40MG TBL ENT 28 I</t>
  </si>
  <si>
    <t>5000452</t>
  </si>
  <si>
    <t>MAXIS-KOMPRESNÍ PUNČOCHY COMFORT II.KT</t>
  </si>
  <si>
    <t>LÝTKOVÁ PUNČOCHA</t>
  </si>
  <si>
    <t>5005538</t>
  </si>
  <si>
    <t>ORTÉZA ZÁPĚSTÍ LIGAFLEX CLASSIC ZAVŘENÁ 2435</t>
  </si>
  <si>
    <t>1 DLAHA, PRAVÁ/LEVÁ, 4 VELIKOSTI</t>
  </si>
  <si>
    <t>5007313</t>
  </si>
  <si>
    <t>BANDÁŽ ZÁPĚSTÍ PAN 5.08</t>
  </si>
  <si>
    <t>JEDNODÍLNÁ ELASTICKÁ BANDÁŽ, PRAVÁ A LEVÁ</t>
  </si>
  <si>
    <t>5007414</t>
  </si>
  <si>
    <t>ORTÉZA KOLENNÍ S KŘÍŽOVÝM TAHEM PAN 7.13</t>
  </si>
  <si>
    <t>KRÁTKÁ ELASTICKÁ S DVOUOSÝMI KLOUBY</t>
  </si>
  <si>
    <t>5000820</t>
  </si>
  <si>
    <t>ORTÉZA HLEZENNÍ SE DVĚMA PLANŽETAMI MALEOFIX</t>
  </si>
  <si>
    <t>S TEJPOVACÍM PÁSKEM, 3 VEL. ROZSAH 20-30CM</t>
  </si>
  <si>
    <t>5000462</t>
  </si>
  <si>
    <t>MAXIS-KOMPRESNÍ PUNČOCHY MICRO II.KT</t>
  </si>
  <si>
    <t>STEHENNÍ PUNČOCHA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</si>
  <si>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</si>
  <si>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</si>
  <si>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</si>
  <si>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</si>
  <si>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N02AJ13 - TRAMADOL A PARACETAMOL</t>
  </si>
  <si>
    <t>B01AB05 - ENOXAPARIN</t>
  </si>
  <si>
    <t>N06AB10 - ESCITALOPRAM</t>
  </si>
  <si>
    <t>C09BX01 - PERINDOPRIL, AMLODIPIN A INDAPAMID</t>
  </si>
  <si>
    <t>N06AB04 - CITALOPRAM</t>
  </si>
  <si>
    <t>N02CC01 - SUMATRIPTAN</t>
  </si>
  <si>
    <t>R06AX13 - LORATADIN</t>
  </si>
  <si>
    <t>J01MA02 - CIPROFLOXACIN</t>
  </si>
  <si>
    <t>J01FA10 - AZITHROMYCIN</t>
  </si>
  <si>
    <t>R03AC02 - SALBUTAMOL</t>
  </si>
  <si>
    <t>N06AB06 - SERTRALIN</t>
  </si>
  <si>
    <t>C02AC05 - MOXONIDIN</t>
  </si>
  <si>
    <t>R01AD09 - MOMETASON</t>
  </si>
  <si>
    <t>J05AX05 - INOSIN PRANOBEX</t>
  </si>
  <si>
    <t>N02AJ13</t>
  </si>
  <si>
    <t>B01AB05</t>
  </si>
  <si>
    <t>N06AB10</t>
  </si>
  <si>
    <t>J01MA02</t>
  </si>
  <si>
    <t>J05AX05</t>
  </si>
  <si>
    <t>J01FA10</t>
  </si>
  <si>
    <t>N02CC01</t>
  </si>
  <si>
    <t>N06AB04</t>
  </si>
  <si>
    <t>R01AD09</t>
  </si>
  <si>
    <t>R03AC02</t>
  </si>
  <si>
    <t>C02AC05</t>
  </si>
  <si>
    <t>C09BX01</t>
  </si>
  <si>
    <t>N06AB06</t>
  </si>
  <si>
    <t>R06AX13</t>
  </si>
  <si>
    <t>Přehled plnění PL - Preskripce léčivých přípravků - orientační přehled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</si>
  <si>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</si>
  <si>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</si>
  <si>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</si>
  <si>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</si>
  <si>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</si>
  <si>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</si>
  <si>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</si>
  <si>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</si>
  <si>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</si>
  <si>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</si>
  <si>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</si>
  <si>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</si>
  <si>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</si>
  <si>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</si>
  <si>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</si>
  <si>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50115089 - ZPr - katetry PICC/MIDLINE (Z554)</t>
  </si>
  <si>
    <t>50115090 - ZPr - zubolékařský materiál (Z509)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</si>
  <si>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</si>
  <si>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</si>
  <si>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</si>
  <si>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</si>
  <si>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</si>
  <si>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</si>
  <si>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</si>
  <si>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</si>
  <si>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50115030</t>
  </si>
  <si>
    <t>ZPr. - ostatní (testy) - COVID19 (Z556)</t>
  </si>
  <si>
    <t>ZS149</t>
  </si>
  <si>
    <t>Sada testovacĂ­ Disposable Virus Specimen Collection Tube VS202012S</t>
  </si>
  <si>
    <t>50115040</t>
  </si>
  <si>
    <t>laboratorní materiál (Z505)</t>
  </si>
  <si>
    <t>ZC065</t>
  </si>
  <si>
    <t>KapilĂˇra heparin sodnĂ˝ 140 ul / 1,2 x 125 mm + drĂˇtek sklo 125/140</t>
  </si>
  <si>
    <t>50115050</t>
  </si>
  <si>
    <t>obvazový materiál (Z502)</t>
  </si>
  <si>
    <t>ZQ990</t>
  </si>
  <si>
    <t>Fixace k CVC a PICC kateru Main Lock 2 4 x 9 cm NKS:90-60-82</t>
  </si>
  <si>
    <t>ZL978</t>
  </si>
  <si>
    <t>Kanystr renasys GO 300 ml pro podtlakovou terapii 66800914</t>
  </si>
  <si>
    <t>ZL977</t>
  </si>
  <si>
    <t>Kanystr renasys GO 750 ml pro podtlakovou terapii 66800916</t>
  </si>
  <si>
    <t>ZA459</t>
  </si>
  <si>
    <t>Kompresa AB 10 x 20 cm/1 ks sterilnĂ­ NT savĂˇ (1230114021) 1327114021</t>
  </si>
  <si>
    <t>Kompresa AB 10 x 20 cm/1 ks sterilnĂ­ NT savĂˇ (1230114021) 1327115021</t>
  </si>
  <si>
    <t>ZC846</t>
  </si>
  <si>
    <t>Kompresa AB 15 x 25 cm/1 ks sterilnĂ­ NT savĂˇ (1230114031) 1327114031</t>
  </si>
  <si>
    <t>ZA563</t>
  </si>
  <si>
    <t>Kompresa AB 20 x 20 cm/1 ks sterilnĂ­ NT savĂˇ (1230114041) 1327114041</t>
  </si>
  <si>
    <t>ZA464</t>
  </si>
  <si>
    <t>Kompresa NT 10 x 10 cm/2 ks sterilnĂ­ 26520</t>
  </si>
  <si>
    <t>ZA463</t>
  </si>
  <si>
    <t>Kompresa NT 10 x 20 cm/2 ks sterilnĂ­ 26620</t>
  </si>
  <si>
    <t>ZC854</t>
  </si>
  <si>
    <t>Kompresa NT 7,5 x 7,5 cm/2 ks sterilnĂ­ 26510</t>
  </si>
  <si>
    <t>ZH403</t>
  </si>
  <si>
    <t>KrytĂ­ excilon 5 x 5 cm NT i.v. s nĂˇstĹ™ihem do kĹ™Ă­Ĺľe antiseptickĂ˝ bal. Ăˇ 70 ks 7089</t>
  </si>
  <si>
    <t>ZA544</t>
  </si>
  <si>
    <t>KrytĂ­ inadine nepĹ™ilnavĂ© 5,0 x 5,0 cm 1/10 SYS01481EE</t>
  </si>
  <si>
    <t>ZA547</t>
  </si>
  <si>
    <t>KrytĂ­ inadine nepĹ™ilnavĂ© 9,5 x 9,5 cm 1/10 SYS01512EE</t>
  </si>
  <si>
    <t>ZF042</t>
  </si>
  <si>
    <t>KrytĂ­ mastnĂ˝ tyl jelonet 10 x 10 cm Ăˇ 10 ks 7404</t>
  </si>
  <si>
    <t>ZK404</t>
  </si>
  <si>
    <t>KrytĂ­ prontosan roztok 350 ml 400416</t>
  </si>
  <si>
    <t>ZL669</t>
  </si>
  <si>
    <t>KrytĂ­ tegaderm diamond 10,0 cm x 12,0 cm bal. Ăˇ 50 ks 1686</t>
  </si>
  <si>
    <t>ZA443</t>
  </si>
  <si>
    <t>Ĺ Ăˇtek trojcĂ­pĂ˝ NT 136 x 96 x 96 cm 20002</t>
  </si>
  <si>
    <t>ZA562</t>
  </si>
  <si>
    <t>NĂˇplast cosmopor i. v. 6 x 8 cm bal. Ăˇ 50 ks 9008054</t>
  </si>
  <si>
    <t>ZB404</t>
  </si>
  <si>
    <t>NĂˇplast cosmos 8 cm x 1 m 5403353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</si>
  <si>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</si>
  <si>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</si>
  <si>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</si>
  <si>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</si>
  <si>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</si>
  <si>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</si>
  <si>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</si>
  <si>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</si>
  <si>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ZH011</t>
  </si>
  <si>
    <t>NĂˇplast micropore 1,25 cm x 9,14 m bal. Ăˇ 24 ks 1530-0</t>
  </si>
  <si>
    <t>ZC885</t>
  </si>
  <si>
    <t>NĂˇplast omnifix E 10 cm x 10 m 900650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</si>
  <si>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</si>
  <si>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</si>
  <si>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</si>
  <si>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</si>
  <si>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ZO435</t>
  </si>
  <si>
    <t>NĂˇvlek na konÄŤetiny pro podtlakovou terapii Suprasorb CNP EasyDress vel. L 80 x 50 x 95 cm bal. Ăˇ 5 pĂˇrĹŻ 34903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</si>
  <si>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</si>
  <si>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</si>
  <si>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</si>
  <si>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</si>
  <si>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</si>
  <si>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</si>
  <si>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</si>
  <si>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</si>
  <si>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ZP212</t>
  </si>
  <si>
    <t>Obvaz elastickĂ˝ sĂ­ĹĄovĂ˝ pruban Tg-fix vel. C paĹľe, noha, loket 25 m 24252</t>
  </si>
  <si>
    <t>ZL789</t>
  </si>
  <si>
    <t>Obvaz sterilnĂ­ hotovĂ˝ ÄŤ. 2 A4091360</t>
  </si>
  <si>
    <t>ZL790</t>
  </si>
  <si>
    <t>Obvaz sterilnĂ­ hotovĂ˝ ÄŤ. 3 A4101144</t>
  </si>
  <si>
    <t>ZA066</t>
  </si>
  <si>
    <t>PĂˇs bĹ™iĹˇnĂ­ - Verba ÄŤ. 4 - 95 - 105 cm 932534</t>
  </si>
  <si>
    <t>ZL975</t>
  </si>
  <si>
    <t>PÄ›na renasys-F malĂ˝ set (S) pro podtlakovou terapii 66800794</t>
  </si>
  <si>
    <t>ZL973</t>
  </si>
  <si>
    <t>PÄ›na renasys-F stĹ™ednĂ­ set (M) pro podtlakovou terapii 66800795</t>
  </si>
  <si>
    <t>ZL974</t>
  </si>
  <si>
    <t>PÄ›na renasys-F velkĂ˝ set (L) pro podtlakovou terapii 66800796</t>
  </si>
  <si>
    <t>ZD616</t>
  </si>
  <si>
    <t>Set na malĂ© zĂˇkroky sterilnĂ­ pro moÄŤovou katetrizaci+ aqua permanent 4 Mediset 4753886</t>
  </si>
  <si>
    <t>ZL987</t>
  </si>
  <si>
    <t>Soft port 69 cm s koncovkou 15 x 10 cm pro podtlakovou terapii  66800799</t>
  </si>
  <si>
    <t>ZL988</t>
  </si>
  <si>
    <t>Spojka renasys Y pro soft port pro podtlakovou terapii 66800971</t>
  </si>
  <si>
    <t>ZA593</t>
  </si>
  <si>
    <t>Tampon sterilnĂ­ stĂˇÄŤenĂ˝ 20 x 20 cm / 5 ks 28003+</t>
  </si>
  <si>
    <t>ZA467</t>
  </si>
  <si>
    <t>TyÄŤinka vatovĂˇ nesterilnĂ­ 15 cm bal. Ăˇ 100 ks 9679369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</si>
  <si>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</si>
  <si>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</si>
  <si>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</si>
  <si>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</si>
  <si>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50115060</t>
  </si>
  <si>
    <t>ZPr - ostatní (Z503)</t>
  </si>
  <si>
    <t>ZD650</t>
  </si>
  <si>
    <t>Aquapak - sterilnĂ­ voda 340 ml s adaptĂ©rem bal. Ăˇ 20 ks 400340</t>
  </si>
  <si>
    <t>ZD212</t>
  </si>
  <si>
    <t>BrĂ˝le kyslĂ­kovĂ© pro dospÄ›lĂ© 1,8 m standard 1161000/L</t>
  </si>
  <si>
    <t>ZB771</t>
  </si>
  <si>
    <t>DrĹľĂˇk jehly Vacuette zĂˇkladnĂ­ 450201</t>
  </si>
  <si>
    <t>DrĹľĂˇk jehly zĂˇkladnĂ­ 450201</t>
  </si>
  <si>
    <t>ZI496</t>
  </si>
  <si>
    <t>Elektroda defibrilaÄŤnĂ­ pro dospÄ›lĂ© QC 11996-000017</t>
  </si>
  <si>
    <t>ZA738</t>
  </si>
  <si>
    <t>Filtr mini spike zelenĂ˝ 4550242</t>
  </si>
  <si>
    <t>ZD839</t>
  </si>
  <si>
    <t>Fonendoskop jednostrannĂ˝ Typ - SCHWESTERN, zelenĂ˝ 76.001.00.002</t>
  </si>
  <si>
    <t>ZQ249</t>
  </si>
  <si>
    <t>HadiÄŤka spojovacĂ­ HS 1,8 x 1800 mm LL DEPH free 2200 180 ND</t>
  </si>
  <si>
    <t>ZQ248</t>
  </si>
  <si>
    <t>HadiÄŤka spojovacĂ­ HS 1,8 x 450 mm LL DEPH free 2200 045 ND</t>
  </si>
  <si>
    <t>ZD809</t>
  </si>
  <si>
    <t>Kanyla vasofix 20G rĹŻĹľovĂˇ safety 4269110S-01</t>
  </si>
  <si>
    <t>ZD808</t>
  </si>
  <si>
    <t>Kanyla vasofix 22G modrĂˇ safety 4269098S-01</t>
  </si>
  <si>
    <t>ZH816</t>
  </si>
  <si>
    <t>Katetr moÄŤovĂ˝ foley CH14 180605-000140</t>
  </si>
  <si>
    <t>ZH493</t>
  </si>
  <si>
    <t>Katetr moÄŤovĂ˝ foley CH16 180605-000160</t>
  </si>
  <si>
    <t>ZH817</t>
  </si>
  <si>
    <t>Katetr moÄŤovĂ˝ foley CH18 180605-000180</t>
  </si>
  <si>
    <t>ZK884</t>
  </si>
  <si>
    <t>Kohout trojcestnĂ˝ discofix modrĂ˝ 4095111</t>
  </si>
  <si>
    <t>ZP078</t>
  </si>
  <si>
    <t>Kontejner 25 ml PP ĹˇroubovĂ˝ sterilnĂ­ uzĂˇvÄ›r 2680/EST/SG</t>
  </si>
  <si>
    <t>ZS270</t>
  </si>
  <si>
    <t>Kontejner na moÄŤ Greiner, PE, vÄŤetnÄ› odbÄ›rovĂ©ho adaptĂ©ru a vĂ­ÄŤka, vĂ­ÄŤko ĹľlutĂ©, nĂˇdoba ÄŤirĂˇ,  matnĂˇ plocha na popis, objem 100 ml, sterilnĂ­, jednorĂˇzovĂ˝, bal. Ăˇ 200 ks 724310</t>
  </si>
  <si>
    <t>ZP300</t>
  </si>
  <si>
    <t>Ĺ krtidlo se sponou pro dospÄ›lĂ© bez latexu modrĂ© dĂ©lka 400 mm 09820-B</t>
  </si>
  <si>
    <t>ZB102</t>
  </si>
  <si>
    <t>LĂˇhev k odsĂˇvaÄŤce flovac 1l hadice 1,8 m Ăˇ 45 ks 000-036-020</t>
  </si>
  <si>
    <t>ZA728</t>
  </si>
  <si>
    <t>Lopatka ĂşstnĂ­ dĹ™evÄ›nĂˇ lĂ©kaĹ™skĂˇ nesterilnĂ­ bal. Ăˇ 100 ks 1320100655</t>
  </si>
  <si>
    <t>ZO930</t>
  </si>
  <si>
    <t>NĂˇdoba 100 ml PP 72/62 mm s pĹ™iloĹľenĂ˝m uzĂˇvÄ›rem bĂ­lĂ© vĂ­ÄŤko sterilnĂ­ na tekutĂ˝ materiĂˇl 75.562.105</t>
  </si>
  <si>
    <t>ZE159</t>
  </si>
  <si>
    <t>NĂˇdoba na kontaminovanĂ˝ odpad 2 l 15-0003</t>
  </si>
  <si>
    <t>ZQ137</t>
  </si>
  <si>
    <t>NĹŻĹľky chirurgickĂ© rovnĂ© hrtonatĂ© 130 mm TK-AJ 025-13</t>
  </si>
  <si>
    <t>ZB475</t>
  </si>
  <si>
    <t>OdstraĹovaÄŤ koĹľnĂ­ch svorek bal. Ăˇ 20 ks</t>
  </si>
  <si>
    <t>ZJ672</t>
  </si>
  <si>
    <t>PohĂˇr na moÄŤ 250 ml UH GAMA204809</t>
  </si>
  <si>
    <t>ZL688</t>
  </si>
  <si>
    <t>ProuĹľky diagnostickĂ© Accu-Check Inform II Strip 50 EU1 Ăˇ 50 ks 05942861041</t>
  </si>
  <si>
    <t>ZR862</t>
  </si>
  <si>
    <t>RegulĂˇtor prĹŻtoku infuze  GAMA GROUP, prĹŻtok 10-300 ml/hod, vÄŤetnÄ› spojovacĂ­ hadiÄŤky, celkovĂˇ dĂ©lka 50 cm, sterilnĂ­, jednorĂˇzovĂ˝ 606145-ND</t>
  </si>
  <si>
    <t>ZA883</t>
  </si>
  <si>
    <t>Rourka rektĂˇlnĂ­ CH18 dĂ©lka 40 cm 19-18.100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</si>
  <si>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</si>
  <si>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</si>
  <si>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</si>
  <si>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</si>
  <si>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ZM600</t>
  </si>
  <si>
    <t>Spojka flovac ĹľlutĂˇ 000-036-102</t>
  </si>
  <si>
    <t>ZB598</t>
  </si>
  <si>
    <t>Spojka symetrickĂˇ pĹ™Ă­mĂˇ 7 x 7 mm 60.23.00 (120 430)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</si>
  <si>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</si>
  <si>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</si>
  <si>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</si>
  <si>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</si>
  <si>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</si>
  <si>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</si>
  <si>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</si>
  <si>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</si>
  <si>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ZS016</t>
  </si>
  <si>
    <t>StĹ™Ă­kaÄŤka injekÄŤnĂ­ 3-dĂ­lnĂˇ 1 ml L tuberculin bez jehly, centrickĂˇ ĹˇpiÄŤka, bezzbytkovĂˇ, bal. Ăˇ 100 ks</t>
  </si>
  <si>
    <t>StĹ™Ă­kaÄŤka injekÄŤnĂ­ 3-dĂ­lnĂˇ 1 ml L tuberculin bez jehly, centrickĂˇ ĹˇpiÄŤka, bezzbytkovĂˇ, bal. Ăˇ 100 ks KD1301B</t>
  </si>
  <si>
    <t>ZA746</t>
  </si>
  <si>
    <t>StĹ™Ă­kaÄŤka injekÄŤnĂ­ 3-dĂ­lnĂˇ 1 ml L tuberculin Omnifix Solo 9161406V - nahrazeno ZS016</t>
  </si>
  <si>
    <t>ZH168</t>
  </si>
  <si>
    <t>StĹ™Ă­kaÄŤka injekÄŤnĂ­ 3-dĂ­lnĂˇ 1 ml L tuberculin s jehlou KD-JECT III 26G x 1/2" 0,45 x 12 mm 831786</t>
  </si>
  <si>
    <t>ZH491</t>
  </si>
  <si>
    <t>StĹ™Ă­kaÄŤka injekÄŤnĂ­ 3-dĂ­lnĂˇ 50 - 60 ml LL MRG00711</t>
  </si>
  <si>
    <t>StĹ™Ă­kaÄŤka injekÄŤnĂ­ 3-dĂ­lnĂˇ, 1 ml, L, tuberculin bez jehly, centrickĂˇ ĹˇpiÄŤka, bezzbytkovĂˇ, bal. Ăˇ 100 ks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</si>
  <si>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</si>
  <si>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</si>
  <si>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</si>
  <si>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</si>
  <si>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ZA964</t>
  </si>
  <si>
    <t>StĹ™Ă­kaÄŤka janett 3-dĂ­lnĂˇ 60 ml sterilnĂ­ vyplachovacĂ­ 050ML3CZ-CEW (MRG564)</t>
  </si>
  <si>
    <t>ZB395</t>
  </si>
  <si>
    <t>Tampon odbÄ›rovĂ˝ transystem Amies pĹŻda plastovĂˇ tyÄŤinka 48 hod. mikrobiologickĂ© vyĹˇetĹ™enĂ­ 1601</t>
  </si>
  <si>
    <t>ZR290</t>
  </si>
  <si>
    <t>TyÄŤinka vatovĂˇ zvlhÄŤujĂ­cĂ­ na hygienu dutiny ĂşstnĂ­ 10 cm dlouhĂˇ bal. Ăˇ 75 ks 32.000.00.020</t>
  </si>
  <si>
    <t>ZK798</t>
  </si>
  <si>
    <t>ZĂˇtka combi modrĂˇ 4495152</t>
  </si>
  <si>
    <t>ZC872</t>
  </si>
  <si>
    <t>ZĂˇtka ke kapilĂˇĹ™e 140 ul</t>
  </si>
  <si>
    <t>ZB756</t>
  </si>
  <si>
    <t>Zkumavka 3 ml K3 edta fialovĂˇ 454086</t>
  </si>
  <si>
    <t>ZB757</t>
  </si>
  <si>
    <t>Zkumavka 6 ml K3 edta fialovĂˇ 456036</t>
  </si>
  <si>
    <t>ZB777</t>
  </si>
  <si>
    <t>Zkumavka ÄŤervenĂˇ 3,5 ml gel 454071</t>
  </si>
  <si>
    <t>ZB759</t>
  </si>
  <si>
    <t>Zkumavka ÄŤervenĂˇ 8 ml gel 455071</t>
  </si>
  <si>
    <t>ZB763</t>
  </si>
  <si>
    <t>Zkumavka ÄŤervenĂˇ 9 ml 455092</t>
  </si>
  <si>
    <t>ZB775</t>
  </si>
  <si>
    <t>Zkumavka koagulace modrĂˇ Quick 4,5 ml modrĂˇ 454329</t>
  </si>
  <si>
    <t>ZI182</t>
  </si>
  <si>
    <t>Zkumavka moÄŤovĂˇ + aplikĂˇtor s chem.stabilizĂˇtorem UriSwab ĹľlutĂˇ 802CE.A</t>
  </si>
  <si>
    <t>ZB985</t>
  </si>
  <si>
    <t>Zkumavka moÄŤovĂˇ urin-monovette s pĂ­stem 10 ml sterilnĂ­ bal. Ăˇ 100 ks 10.252.020</t>
  </si>
  <si>
    <t>ZG515</t>
  </si>
  <si>
    <t>Zkumavka moÄŤovĂˇ vacuette 10,5 ml bal. Ăˇ 50 ks 455007</t>
  </si>
  <si>
    <t>Zkumavka odbÄ›rovĂˇ Vacuette ÄŤervenĂˇ 3,5 ml gel 454071</t>
  </si>
  <si>
    <t>Zkumavka odbÄ›rovĂˇ Vacuette fialovĂˇ 3 ml K3 edta 454086</t>
  </si>
  <si>
    <t>Zkumavka odbÄ›rovĂˇ Vacuette koagulace modrĂˇ Quick 4,5 ml modrĂˇ 454329 - jiĹľ se nevyrĂˇbĂ­, nahrazeno ZT285</t>
  </si>
  <si>
    <t>ZI179</t>
  </si>
  <si>
    <t>Zkumavka s mediem + flovakovanĂ˝ tampon eSwab rĹŻĹľovĂ˝ (nos,krk,vagina,koneÄŤnĂ­k,rĂˇny,fekĂˇlnĂ­ vzo) 490CE.A</t>
  </si>
  <si>
    <t>ZS137</t>
  </si>
  <si>
    <t>Zkumavka s mediem 8110131+ flovakovanĂ˝ tampon 550040, virologickĂ© transportnĂ­ mĂ©dium VPM 3 ml (eSwab) 8110131+550040</t>
  </si>
  <si>
    <t>Zkumavka s mediem+ flovakovanĂ˝ tampon eSwab rĹŻĹľovĂ˝ (nos,krk,vagina,koneÄŤnĂ­k,rĂˇny,fekĂˇlnĂ­ vzo) 490CE.A</t>
  </si>
  <si>
    <t>50115063</t>
  </si>
  <si>
    <t>ZPr - vaky, sety (Z528)</t>
  </si>
  <si>
    <t>ZA715</t>
  </si>
  <si>
    <t>Set infuznĂ­ intrafix primeline classic 150 cm 4062957</t>
  </si>
  <si>
    <t>ZE079</t>
  </si>
  <si>
    <t>Set transfĂşznĂ­ non PVC s odvzduĹˇnÄ›nĂ­m a bakteriĂˇlnĂ­m filtrem ZAR-I-TS</t>
  </si>
  <si>
    <t>50115065</t>
  </si>
  <si>
    <t>ZPr - vpichovací materiál (Z530)</t>
  </si>
  <si>
    <t>ZA999</t>
  </si>
  <si>
    <t>Jehla injekÄŤnĂ­ 0,5 x 16 mm oranĹľovĂˇ 4657853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</si>
  <si>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</si>
  <si>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</si>
  <si>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</si>
  <si>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</si>
  <si>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</si>
  <si>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</si>
  <si>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ZB556</t>
  </si>
  <si>
    <t>Jehla injekÄŤnĂ­ 1,2 x 40 mm rĹŻĹľovĂˇ 4665120</t>
  </si>
  <si>
    <t>ZB288</t>
  </si>
  <si>
    <t>Jehla spinĂˇlnĂ­ spinocan 20 G x 88 mm ĹľlutĂˇ bal. 25 ks 4509900</t>
  </si>
  <si>
    <t>ZB767</t>
  </si>
  <si>
    <t>Jehla vakuovĂˇ 226/38 mm ÄŤernĂˇ 450075</t>
  </si>
  <si>
    <t>50115067</t>
  </si>
  <si>
    <t>ZPr - rukavice (Z532)</t>
  </si>
  <si>
    <t>ZT034</t>
  </si>
  <si>
    <t>Rukavice vyĹˇetĹ™ovacĂ­ latexovĂˇ nesterilnĂ­  bez pudru L bal. 903242vL</t>
  </si>
  <si>
    <t>ZT033</t>
  </si>
  <si>
    <t>Rukavice vyĹˇetĹ™ovacĂ­ latexovĂˇ nesterilnĂ­  bez pudru M bal. 903242vM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</si>
  <si>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</si>
  <si>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</si>
  <si>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</si>
  <si>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</si>
  <si>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</si>
  <si>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</si>
  <si>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ZT078</t>
  </si>
  <si>
    <t>Rukavice vyĹˇetĹ™ovacĂ­ nitril GLOVE nesterilnĂ­ svÄ›tle modrĂ© L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</si>
  <si>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</si>
  <si>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</si>
  <si>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ZT089</t>
  </si>
  <si>
    <t>Rukavice vyĹˇetĹ™ovacĂ­ nitril nesterilnĂ­ nepudrovanĂ© modrĂ© M bal. Ăˇ 100 ks 1323806536</t>
  </si>
  <si>
    <t>50115079</t>
  </si>
  <si>
    <t>ZPr - internzivní péče (Z542)</t>
  </si>
  <si>
    <t>ZB751</t>
  </si>
  <si>
    <t>Hadice PVC 8/12 Ăˇ 30 m P00468</t>
  </si>
  <si>
    <t>ZB173</t>
  </si>
  <si>
    <t>Maska kyslĂ­kovĂˇ dospÄ›lĂˇ s hadiÄŤkou a nosnĂ­ svorkou (OS/100) H-103013</t>
  </si>
  <si>
    <t>ZA561</t>
  </si>
  <si>
    <t>Kompresa AB 20 x 40 cm/1 ks sterilnĂ­ NT savĂˇ (1230114051) 1327114051</t>
  </si>
  <si>
    <t>ZD668</t>
  </si>
  <si>
    <t>Kompresa gĂˇza 10 x 10 cm/5 ks sterilnĂ­ 1325019275</t>
  </si>
  <si>
    <t>ZA557</t>
  </si>
  <si>
    <t>Kompresa gĂˇza 10 x 20 cm/5 ks, 8 vrstev, 17 nitĂ­ sterilnĂ­ 26013</t>
  </si>
  <si>
    <t>ZD740</t>
  </si>
  <si>
    <t>Kompresa gĂˇza sterilkompres 7,5 x 7,5 cm/5 ks, 100% bavlna, sterilnĂ­ 1325019265(1230119225)</t>
  </si>
  <si>
    <t>ZA664</t>
  </si>
  <si>
    <t>KrytĂ­ gelovĂ© hydrokoloidnĂ­ Flamigel 250 ml FLAM250</t>
  </si>
  <si>
    <t>ZE396</t>
  </si>
  <si>
    <t>KrytĂ­ mastnĂ˝ tyl grassolind 7,5 x 10 cm bal. Ăˇ 10 ks 499313</t>
  </si>
  <si>
    <t>ZA645</t>
  </si>
  <si>
    <t>KrytĂ­ s mastĂ­ atrauman 5 x 5 cm bal. Ăˇ 10 ks 499571</t>
  </si>
  <si>
    <t>ZS336</t>
  </si>
  <si>
    <t>NĂˇplast  SOFTPORE, netkanĂ˝ textil,  2,5cm x 9,15m, bal. Ăˇ 12 ks 1320103112</t>
  </si>
  <si>
    <t>ZA450</t>
  </si>
  <si>
    <t>NĂˇplast omniplast 1,25 cm x 9,1 m bal. Ăˇ 24 ks 9004520</t>
  </si>
  <si>
    <t>ZA337</t>
  </si>
  <si>
    <t>NĂˇplast softpore 1,25 cm x 9,15 m bal. Ăˇ 24 ks 1320103111</t>
  </si>
  <si>
    <t>ZA511</t>
  </si>
  <si>
    <t>Obinadlo elastickĂ© coban 7,5 cm x 4,5 m bal. Ăˇ 24 ks 1583</t>
  </si>
  <si>
    <t>ZN475</t>
  </si>
  <si>
    <t>Obinadlo elastickĂ© universal   8 cm x 5 m 1323100312</t>
  </si>
  <si>
    <t>ZN478</t>
  </si>
  <si>
    <t>Obinadlo elastickĂ© universal 10 cm x 5 m 1323100313</t>
  </si>
  <si>
    <t>ZN477</t>
  </si>
  <si>
    <t>Obinadlo elastickĂ© universal 12 cm x 5 m 1323100314</t>
  </si>
  <si>
    <t>ZN476</t>
  </si>
  <si>
    <t>Obinadlo elastickĂ© universal 15 cm x 5 m 1323100315</t>
  </si>
  <si>
    <t>ZF715</t>
  </si>
  <si>
    <t>Obinadlo fixaÄŤnĂ­ peha-haft 4cm Ăˇ 4m 932441</t>
  </si>
  <si>
    <t>ZA426</t>
  </si>
  <si>
    <t>Obinadlo hydrofilnĂ­ 16 cm x 10 m 13014</t>
  </si>
  <si>
    <t>ZP221</t>
  </si>
  <si>
    <t>Obvaz elastickĂ˝ sĂ­ĹĄovĂ˝ pruban Tg-fix vel. D vÄ›tĹˇĂ­ hlava, slabĹˇĂ­ trup 25 m 24253</t>
  </si>
  <si>
    <t>ZP301</t>
  </si>
  <si>
    <t>Obvaz elastickĂ˝ sĂ­ĹĄovĂ˝ pruban Tg-fix vel. E silnÄ›jĹˇĂ­ trup, kyÄŤel, podpaĹľdĂ­ 25 m 24254</t>
  </si>
  <si>
    <t>ZC848</t>
  </si>
  <si>
    <t>Obvaz ortho-pad 10 cm x 3 m pod sĂˇdru Ăˇ 6 ks karton Ăˇ 120 ks 1320105004</t>
  </si>
  <si>
    <t>ZC725</t>
  </si>
  <si>
    <t>Obvaz ortho-pad 15 cm x 3 m pod sĂˇdru Ăˇ 6 ks 1320105005</t>
  </si>
  <si>
    <t>ZA590</t>
  </si>
  <si>
    <t>Obvaz sĂˇdrovĂ˝ safix plus   6 cm x 2 m bal.Ăˇ 56 ks 3327300</t>
  </si>
  <si>
    <t>ZA592</t>
  </si>
  <si>
    <t>Obvaz sĂˇdrovĂ˝ safix plus   8 cm x 3 m bal. Ăˇ 30 ks 3327400</t>
  </si>
  <si>
    <t>ZA556</t>
  </si>
  <si>
    <t>Obvaz sĂˇdrovĂ˝ safix plus 10 cm x 3 m bal. Ăˇ 24 ks 3327410</t>
  </si>
  <si>
    <t>ZA431</t>
  </si>
  <si>
    <t>Obvaz sĂˇdrovĂ˝ safix plus 12 cm x 3 m bal. Ăˇ 20 ks 3327420</t>
  </si>
  <si>
    <t>ZA432</t>
  </si>
  <si>
    <t>Obvaz sĂˇdrovĂ˝ safix plus 14 cm x 3 m bal. Ăˇ 20 ks 3327430</t>
  </si>
  <si>
    <t>ZA527</t>
  </si>
  <si>
    <t>Set na malĂ© zĂˇkroky sterilnĂ­ pro malĂ© chir.vĂ˝kony Mediset 4709673</t>
  </si>
  <si>
    <t>ZQ114</t>
  </si>
  <si>
    <t>Steh nĂˇplasĹĄovĂ˝ pevnĂ˝ Pharmastrip 4 mm x 76mm 1 obĂˇlka Ăˇ 8 stehĹŻ bal. Ăˇ 100 obĂˇlek (nĂˇhrada za steri-strip) P-PHST476</t>
  </si>
  <si>
    <t>ZQ113</t>
  </si>
  <si>
    <t>Steh nĂˇplasĹĄovĂ˝ pevnĂ˝ Pharmastrip 6,4 mm x 76 mm 1 obĂˇlka Ăˇ 6 stehĹŻ bal. Ăˇ 100 obĂˇlek (nĂˇhrada za steri-strip) P-PHST6476</t>
  </si>
  <si>
    <t>ZB772</t>
  </si>
  <si>
    <t>AdaptĂ©r pĹ™echodka luer 450070</t>
  </si>
  <si>
    <t>ZC752</t>
  </si>
  <si>
    <t>ÄŚepelka skalpelovĂˇ 15 BB515</t>
  </si>
  <si>
    <t>ZA168</t>
  </si>
  <si>
    <t>Dlaha (sada) pro fixaci prstĹŻ-A2 1220000502</t>
  </si>
  <si>
    <t>ZB770</t>
  </si>
  <si>
    <t>DrĹľĂˇk jehly excentrickĂ˝ Holdex 450263</t>
  </si>
  <si>
    <t>ZF159</t>
  </si>
  <si>
    <t>NĂˇdoba na kontaminovanĂ˝ odpad 1 l 15-0002</t>
  </si>
  <si>
    <t>NĂˇdoba na kontaminovanĂ˝ odpad 1 l 15-0002/2</t>
  </si>
  <si>
    <t>ZE577</t>
  </si>
  <si>
    <t>NĂˇdoba na kontaminovanĂ˝ odpad CS 3 l I003802300</t>
  </si>
  <si>
    <t>ZL105</t>
  </si>
  <si>
    <t>NĂˇstavec pro odbÄ›r moÄŤe ke zkumavce vacuete 450251</t>
  </si>
  <si>
    <t>NĂˇstavec Vacuette pro odbÄ›r moÄŤe ke zkumavce vacuete 450251</t>
  </si>
  <si>
    <t>ZA897</t>
  </si>
  <si>
    <t>NĹŻĹľ na stehy sterilnĂ­  krĂˇtkĂ˝ bal. Ăˇ 100 ks 11.000.00.010</t>
  </si>
  <si>
    <t>ZJ673</t>
  </si>
  <si>
    <t>PohĂˇr na moÄŤ 100 ml UH GAMA204808</t>
  </si>
  <si>
    <t>ZP077</t>
  </si>
  <si>
    <t>Zkumavka 15 ml PP 101/16,5 mm bĂ­lĂ˝ ĹˇroubovĂ˝ uzĂˇvÄ›r sterilnĂ­ jednotlivÄ› balenĂˇ, tekutĂ˝ materiĂˇl na bakteriolog. vyĹˇetĹ™enĂ­ 10362/MO/SG/CS</t>
  </si>
  <si>
    <t>ZB774</t>
  </si>
  <si>
    <t>Zkumavka ÄŤervenĂˇ 5 ml gel 456071</t>
  </si>
  <si>
    <t>Zkumavka odbÄ›rovĂˇ Vacuette moÄŤovĂˇ 10,5 ml bal. Ăˇ 50 ks 455007</t>
  </si>
  <si>
    <t>50115064</t>
  </si>
  <si>
    <t>ZPr - šicí materiál (Z529)</t>
  </si>
  <si>
    <t>ZD246</t>
  </si>
  <si>
    <t>Ĺ itĂ­ dafilon modrĂ˝ 2/0 (3) bal. Ăˇ 36 ks C0932361</t>
  </si>
  <si>
    <t>ZB217</t>
  </si>
  <si>
    <t>Ĺ itĂ­ dafilon modrĂ˝ 3/0 (2) bal. Ăˇ 36 ks C0932353</t>
  </si>
  <si>
    <t>ZB979</t>
  </si>
  <si>
    <t>Ĺ itĂ­ dafilon modrĂ˝ 4/0 (1.5) bal. Ăˇ 36 ks C0932205</t>
  </si>
  <si>
    <t>ZR993</t>
  </si>
  <si>
    <t>Ĺ itĂ­ novosyn fialovĂ˝ 4/0 (1,5) bal. Ăˇ 36 ks C0068029</t>
  </si>
  <si>
    <t>ZR996</t>
  </si>
  <si>
    <t>Ĺ itĂ­ novosyn fialovĂ˝ 4/0 (1,5) bal. Ăˇ 36 ks C0068220</t>
  </si>
  <si>
    <t>ZA836</t>
  </si>
  <si>
    <t>Jehla injekÄŤnĂ­ 0,9 x 70 mm ĹľlutĂˇ 4665791</t>
  </si>
  <si>
    <t>ZA360</t>
  </si>
  <si>
    <t>Jehla sterican 0,5 x 25 mm oranĹľovĂˇ 9186158</t>
  </si>
  <si>
    <t>Jehla vakuovĂˇ Vacuette 226/38 mm ÄŤernĂˇ 450075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</si>
  <si>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</si>
  <si>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</si>
  <si>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</si>
  <si>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</si>
  <si>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ZP949</t>
  </si>
  <si>
    <t>Rukavice vyĹˇetĹ™ovacĂ­ nitril basic bez pudru modrĂ© XL bal. Ăˇ 170 ks 44753</t>
  </si>
  <si>
    <t>ZT121</t>
  </si>
  <si>
    <t>Rukavice vyĹˇetĹ™ovacĂ­ nitril bezpraĹˇnĂ© ONE PLUS vel. S bal. Ăˇ 100 ks 9450-012.04</t>
  </si>
  <si>
    <t>Rukavice vyĹˇetĹ™ovacĂ­ nitril nesterilnĂ­ basic bez pudru modrĂ© S bal. Ăˇ 200 ks 44750</t>
  </si>
  <si>
    <t>Rukavice vyĹˇetĹ™ovacĂ­ nitril nesterilnĂ­ basic bez pudru modrĂ© XL bal. Ăˇ 170 ks 44753</t>
  </si>
  <si>
    <t>Rukavice vyĹˇetĹ™ovacĂ­ nitril nesterilnĂ­ basic bez pudru XL bal. Ăˇ 170 ks (44753) 44744</t>
  </si>
  <si>
    <t>ZT080</t>
  </si>
  <si>
    <t>Rukavice vyĹˇetĹ™ovacĂ­ nitril nesterilnĂ­ modrĂ© L bal. Ăˇ 100 ks Renmed06</t>
  </si>
  <si>
    <t>ZC845</t>
  </si>
  <si>
    <t>Kompresa NT 10 x 20 cm/5 ks sterilnĂ­ 26621</t>
  </si>
  <si>
    <t>ZC702</t>
  </si>
  <si>
    <t>KrytĂ­ tegaderm   6,0 cm x  7,0 cm bal. Ăˇ 100 ks 1624W</t>
  </si>
  <si>
    <t>ZA324</t>
  </si>
  <si>
    <t>KrytĂ­ tegaderm 10,0 cm x 12,0 cm bal. Ăˇ 50 ks 1626W</t>
  </si>
  <si>
    <t>ZA471</t>
  </si>
  <si>
    <t>NĂˇplast curaplast poinjekÄŤnĂ­ bal. Ăˇ 250 ks 30625</t>
  </si>
  <si>
    <t>ZI602</t>
  </si>
  <si>
    <t>NĂˇplast curapor 10 x 34 cm 32918 ( nĂˇhrada za cosmopor )</t>
  </si>
  <si>
    <t>ZN321</t>
  </si>
  <si>
    <t>Obvaz elastickĂ˝ sĂ­ĹĄovĂ˝ CareFix Head velikost L bal. Ăˇ 10 ks 0170 L</t>
  </si>
  <si>
    <t>ZN322</t>
  </si>
  <si>
    <t>Obvaz elastickĂ˝ sĂ­ĹĄovĂ˝ CareFix Head velikost XL bal. Ăˇ 10 ks 0170 XL</t>
  </si>
  <si>
    <t>ZI953</t>
  </si>
  <si>
    <t>Ambuvak pro dospÄ›lĂ© vak 1,6 l komplet (maska 4 a 5, hadiÄŤka, rezervoĂˇr) 48.010.55.004</t>
  </si>
  <si>
    <t>ZF308</t>
  </si>
  <si>
    <t>ÄŚidlo saturaÄŤnĂ­ uĹˇnĂ­ pro dospÄ›lĂ© - 300 cm ALSD-PHP-U</t>
  </si>
  <si>
    <t>ZN618</t>
  </si>
  <si>
    <t>BrĂ˝le kyslĂ­kovĂ© pro dospÄ›lĂ© bal. Ăˇ 100 ks A0100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</si>
  <si>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</si>
  <si>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</si>
  <si>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</si>
  <si>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</si>
  <si>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ZK979</t>
  </si>
  <si>
    <t>CĂ©vka odsĂˇvacĂ­ CH18 s pĹ™eruĹˇovaÄŤem sĂˇnĂ­, dĂ©lka 50 cm, P01177a</t>
  </si>
  <si>
    <t>DrĹľĂˇk jehly Vacuette excentrickĂ˝ Holdex 450263</t>
  </si>
  <si>
    <t>ZQ490</t>
  </si>
  <si>
    <t>Elektroda EKG pÄ›novĂˇ pr. 48 mm pro dospÄ›lĂ© pro dlouhodobĂ© pouĹľitĂ­ (ES GS48) H-108003</t>
  </si>
  <si>
    <t>ZB908</t>
  </si>
  <si>
    <t>HadiÄŤka spojovacĂ­ ĹľlutĂˇ 1 mm x 1500 mm pro svÄ›tlocitlivĂ© lĂ©ky bal. Ăˇ 20 ks 1100 1150ND</t>
  </si>
  <si>
    <t>ZD980</t>
  </si>
  <si>
    <t>Kanyla vasofix 18G zelenĂˇ safety 4269136S-01</t>
  </si>
  <si>
    <t>ZO372</t>
  </si>
  <si>
    <t>Konektor bezjehlovĂ˝ OptiSyte JIM:JSM4001</t>
  </si>
  <si>
    <t>ZA713</t>
  </si>
  <si>
    <t>MÄ›Ĺ™iÄŤ ĹľilnĂ­ho tlaku 01 646992</t>
  </si>
  <si>
    <t>ZL453</t>
  </si>
  <si>
    <t>ManĹľeta TK jednohadiÄŤkovĂˇ NIBP dospÄ›lĂˇ 25 - 35 cm U1880S</t>
  </si>
  <si>
    <t>ZQ138</t>
  </si>
  <si>
    <t>NĹŻĹľky chirurgickĂ© rovnĂ© hrotnatĂ© 150 mm TK-AJ 025-15</t>
  </si>
  <si>
    <t>ZQ140</t>
  </si>
  <si>
    <t>NĹŻĹľky oÄŤnĂ­ rovnĂ© 115 mm TK-AK 432-11</t>
  </si>
  <si>
    <t>ZB648</t>
  </si>
  <si>
    <t>PĂˇska fixaÄŤnĂ­ Hand-Fix 30 bal. Ăˇ 2 ks NKS:60-65</t>
  </si>
  <si>
    <t>ZA691</t>
  </si>
  <si>
    <t>Rampa 3 kohouty discofix 16600C/4085434/</t>
  </si>
  <si>
    <t>ZA688</t>
  </si>
  <si>
    <t>SĂˇÄŤek moÄŤovĂ˝ s hodinovou diurĂ©zou curity 400, 2000 ml, hadiÄŤka 150 cm 8150</t>
  </si>
  <si>
    <t>SĂˇÄŤek moÄŤovĂ˝ s hodinovou diurĂ©zou curity 400, 2000 ml, hadiÄŤka 150 cm 8150 - vĂ˝padek do 1/2021</t>
  </si>
  <si>
    <t>ZD748</t>
  </si>
  <si>
    <t>Set sterilnĂ­ pro ĹľilnĂ­ katetrizaci a rouĹˇkovĂˇnĂ­ bal. Ăˇ 10 ks Kit CVK (2SVAS1AP1159)</t>
  </si>
  <si>
    <t>ZB543</t>
  </si>
  <si>
    <t>Souprava odbÄ›rovĂˇ tracheĂˇlnĂ­ na odbÄ›r sekretu G05206</t>
  </si>
  <si>
    <t>ZN854</t>
  </si>
  <si>
    <t>StĹ™Ă­kaÄŤka injekÄŤnĂ­ arteriĂˇlnĂ­ 3 ml bez jehly s heparinem bal. Ăˇ 100 ks safePICO Aspirator 956-622</t>
  </si>
  <si>
    <t>ZB041</t>
  </si>
  <si>
    <t>SystĂ©m hrudnĂ­ drenĂˇĹľe atrium 1 cestnĂ˝ 3600-100</t>
  </si>
  <si>
    <t>ZL435</t>
  </si>
  <si>
    <t>Trokar hrudnĂ­ CH20 dĂ©lka 40 cm vnÄ›jĹˇĂ­ pr. 6,6 mm bal. Ăˇ 10 ks 02.000.30.020</t>
  </si>
  <si>
    <t>ZL436</t>
  </si>
  <si>
    <t>Trokar hrudnĂ­ CH24 dĂ©lka 40 cm vnÄ›jĹˇĂ­ pr. 8,0 mm bal. Ăˇ 10 ks 02.000.30.024</t>
  </si>
  <si>
    <t>ZA812</t>
  </si>
  <si>
    <t>UzĂˇvÄ›r do katetrĹŻ 4435001</t>
  </si>
  <si>
    <t>ZB755</t>
  </si>
  <si>
    <t>Zkumavka 1,0 ml K3 edta fialovĂˇ 454034</t>
  </si>
  <si>
    <t>Zkumavka odbÄ›rovĂˇ Vacuette fialovĂˇ 6 ml K3 edta 456036</t>
  </si>
  <si>
    <t>ZG139</t>
  </si>
  <si>
    <t>Set infuznĂ­ VL ST 00 PVC, silikon 285 cm mod standard bal. Ăˇ 30 ks k Agilii  M46441000S</t>
  </si>
  <si>
    <t>ZB768</t>
  </si>
  <si>
    <t>Jehla vakuovĂˇ 216/38 mm zelenĂˇ 450076</t>
  </si>
  <si>
    <t>ZT088</t>
  </si>
  <si>
    <t>Rukavice vyĹˇetĹ™ovacĂ­ nitril nesterilnĂ­ nepudrovanĂ© modrĂ© S bal. Ăˇ 100 ks 1323806535</t>
  </si>
  <si>
    <t>50115070</t>
  </si>
  <si>
    <t>ZPr - katetry ostatní (Z513)</t>
  </si>
  <si>
    <t>ZD909</t>
  </si>
  <si>
    <t>Katetr CVC 2 lumen 7 Fr x 20 cm certofix duo ECO 720 Ăˇ 10 ks 4162200E</t>
  </si>
  <si>
    <t>ZN620</t>
  </si>
  <si>
    <t>Maska kyslĂ­kovĂˇ dospÄ›lĂˇ s nebulizacĂ­ a hadiÄŤkou 2 m bal. Ăˇ 100 ks A0400</t>
  </si>
  <si>
    <t>50115003</t>
  </si>
  <si>
    <t>TEP (Z518)</t>
  </si>
  <si>
    <t>ZS897</t>
  </si>
  <si>
    <t>DĹ™Ă­k metakarpu-velikost 00+krÄŤek s hlav.-vel.05 nebo 10 MRI MM00+MRI CN05-10</t>
  </si>
  <si>
    <t>ZS898</t>
  </si>
  <si>
    <t>ImplantĂˇt trapĂ©zia- velikost 01 MRI TN01</t>
  </si>
  <si>
    <t>ZT126</t>
  </si>
  <si>
    <t>NĂˇhrada kloubu palce ruky dĹ™Ă­k metakarpu vel. 05 + krÄŤek s hlaviÄŤkou vel. 05 nebo 10 MRI MM05+MRI CN05-10</t>
  </si>
  <si>
    <t>ZT127</t>
  </si>
  <si>
    <t>NĂˇhrada kloubu palce ruky nĂˇhrada trapezia vel. 00 MRI TN00</t>
  </si>
  <si>
    <t>ZO028</t>
  </si>
  <si>
    <t>NĂˇhrada prstnĂ­ho kloubu pyrokarbon MCP distĂˇlnĂ­ vel. 30  MCP-100-30D-WW</t>
  </si>
  <si>
    <t>ZE980</t>
  </si>
  <si>
    <t>NĂˇhrada prstnĂ­ho kloubu pyrokarbon MCP distĂˇlnĂ­ vel. 30  MCP-100-30P-WW</t>
  </si>
  <si>
    <t>KI706</t>
  </si>
  <si>
    <t>nĂˇhrada ramennĂ­ho kloubu  dĹ™Ă­k cementovĂ˝ prĹŻm 18 mm dĂ©lka 80 mm Ti6A/4V 1306.15.180</t>
  </si>
  <si>
    <t>KI363</t>
  </si>
  <si>
    <t>nĂˇhrada ramennĂ­ho kloubu adaptĂ©r neutrĂˇlnĂ­ 0 mm standard Ti6A/4V 1330.15.270</t>
  </si>
  <si>
    <t>KJ211</t>
  </si>
  <si>
    <t>nĂˇhrada ramennĂ­ho kloubu hlavice humerĂˇlnĂ­ prĹŻm 50 mm CoCrMo  1322.09.500</t>
  </si>
  <si>
    <t>KI227</t>
  </si>
  <si>
    <t>nĂˇhrada ramennĂ­ho kloubu trauma tÄ›lo humerĂˇlnĂ­ s blokaÄŤnĂ­m Ĺˇroubem long Ti6A/4V 1350.15.030</t>
  </si>
  <si>
    <t>50115004</t>
  </si>
  <si>
    <t>IUTN - kovové (Z506)</t>
  </si>
  <si>
    <t>ZQ590</t>
  </si>
  <si>
    <t>ÄŚepel spirĂˇlnĂ­ pro Expert femorĂˇlnĂ­ retrogrĂˇdnĂ­, dĂ©lka 70 mm  04.013046</t>
  </si>
  <si>
    <t>ZS678</t>
  </si>
  <si>
    <t>ÄŚepel spirĂˇlnĂ­ pro Expert hĹ™eb femorĂˇlnĂ­, retrogrĂˇdnĂ­, dĂ©lka 90mm, slitina titanu zlatĂ˝ 04.013.050</t>
  </si>
  <si>
    <t>ZR100</t>
  </si>
  <si>
    <t>ÄŚepel spirĂˇlnĂ­ pro Expert hĹ™eb RAFN 75 mm 04.013.047</t>
  </si>
  <si>
    <t>ZA026</t>
  </si>
  <si>
    <t>Dlaha adaptaÄŤnĂ­ rovnĂˇ 1,5 mm 12 otv. 02.114.005</t>
  </si>
  <si>
    <t>ZD921</t>
  </si>
  <si>
    <t>Dlaha anatomickĂˇ DVR ext DVRAXL</t>
  </si>
  <si>
    <t>ZD450</t>
  </si>
  <si>
    <t>Dlaha anatomickĂˇ DVR narw DVRANL</t>
  </si>
  <si>
    <t>ZD513</t>
  </si>
  <si>
    <t>Dlaha anatomickĂˇ DVR narw DVRANR</t>
  </si>
  <si>
    <t>ZD595</t>
  </si>
  <si>
    <t>Dlaha anatomickĂˇ DVR short DVRASL</t>
  </si>
  <si>
    <t>ZD274</t>
  </si>
  <si>
    <t>Dlaha anatomickĂˇ DVR short DVRASR</t>
  </si>
  <si>
    <t>ZD265</t>
  </si>
  <si>
    <t>Dlaha anatomickĂˇ DVR standard DVRAL</t>
  </si>
  <si>
    <t>ZD402</t>
  </si>
  <si>
    <t>Dlaha anatomickĂˇ DVR standard DVRAR</t>
  </si>
  <si>
    <t>ZA745</t>
  </si>
  <si>
    <t>Dlaha anatomickĂˇ DVR wide DVRAWL</t>
  </si>
  <si>
    <t>ZD398</t>
  </si>
  <si>
    <t>Dlaha anatomickĂˇ DVR wide DVRAWR</t>
  </si>
  <si>
    <t>KG483</t>
  </si>
  <si>
    <t>dlaha DHP 2,7/3,5 dorso-lat levĂˇ 3 otv. 441.263</t>
  </si>
  <si>
    <t>KG485</t>
  </si>
  <si>
    <t>dlaha DHP 2,7/3,5 dorso-lat levĂˇ 5 otv. 441.265</t>
  </si>
  <si>
    <t>KG487</t>
  </si>
  <si>
    <t>dlaha DHP 2,7/3,5 dorso-lat levĂˇ 7 otv. 441.267</t>
  </si>
  <si>
    <t>KG489</t>
  </si>
  <si>
    <t>dlaha DHP 2,7/3,5 dorso-lat levĂˇ 9 otv. 441.269</t>
  </si>
  <si>
    <t>KG484</t>
  </si>
  <si>
    <t>dlaha DHP 2,7/3,5 dorso-lat pravĂˇ 5 otv. 441.264</t>
  </si>
  <si>
    <t>KG493</t>
  </si>
  <si>
    <t>dlaha DHP 2,7/3,5 dorso-lat s/laterĂˇlnĂ­ 441.275</t>
  </si>
  <si>
    <t>KG497</t>
  </si>
  <si>
    <t>dlaha DHP 2,7/3,5 dorso-lat s/laterĂˇlnĂ­ 441.279</t>
  </si>
  <si>
    <t>KG501</t>
  </si>
  <si>
    <t>dlaha DHP 2,7/3,5 mediĂˇlnĂ­ levĂˇ 5 otv T 441.285</t>
  </si>
  <si>
    <t>KG503</t>
  </si>
  <si>
    <t>dlaha DHP 2,7/3,5 mediĂˇlnĂ­ levĂˇ 7 otv T 441.287</t>
  </si>
  <si>
    <t>KG505</t>
  </si>
  <si>
    <t>dlaha DHP 2,7/3,5 mediĂˇlnĂ­ levĂˇ 9 otv T 441.289</t>
  </si>
  <si>
    <t>KG498</t>
  </si>
  <si>
    <t>dlaha DHP 2,7/3,5 mediĂˇlnĂ­ pravĂˇ 3 otv T 441.282</t>
  </si>
  <si>
    <t>KG500</t>
  </si>
  <si>
    <t>dlaha DHP 2,7/3,5 mediĂˇlnĂ­ pravĂˇ 5 otv T 441.284</t>
  </si>
  <si>
    <t>KG502</t>
  </si>
  <si>
    <t>dlaha DHP 2,7/3,5 mediĂˇlnĂ­ pravĂˇ 7 otv T 441.286</t>
  </si>
  <si>
    <t>ZI867</t>
  </si>
  <si>
    <t>Dlaha hĂˇÄŤkovĂˇ LCP 3,5 mm na klĂ­ÄŤnĂ­ kost 5 otvorĹŻ 441.084</t>
  </si>
  <si>
    <t>ZM907</t>
  </si>
  <si>
    <t>Dlaha hĂˇÄŤkovĂˇ LCP 3,5 mm na klĂ­ÄŤnĂ­ kost 5 otvorĹŻ 441.085</t>
  </si>
  <si>
    <t>ZS804</t>
  </si>
  <si>
    <t>Dlaha hĂˇÄŤkovĂˇ LCP 441.106</t>
  </si>
  <si>
    <t>KJ205</t>
  </si>
  <si>
    <t>dlaha humerĂˇlnĂ­ distĂˇlnĂ­ LCP extraartikulĂˇrnĂ­ levĂˇ 6 otv. dĂ©lka 158 mm, titan 04.104.026</t>
  </si>
  <si>
    <t>KI840</t>
  </si>
  <si>
    <t>dlaha humerĂˇlnĂ­ distĂˇlnĂ­ LCP extraartikulĂˇrnĂ­ levĂˇ 8otv. 04.104.028</t>
  </si>
  <si>
    <t>ZH689</t>
  </si>
  <si>
    <t>Dlaha LCP 2,7 / 3,5 mm na laterĂˇlnĂ­ distĂˇlnĂ­ fibulu 04.112.136</t>
  </si>
  <si>
    <t>ZH694</t>
  </si>
  <si>
    <t>Dlaha LCP 2,7 / 3,5 mm na laterĂˇlnĂ­ distĂˇlnĂ­ fibulu 04.112.141</t>
  </si>
  <si>
    <t>ZG833</t>
  </si>
  <si>
    <t>Dlaha LCP 2,7 / 3,5 mm na pĹ™ednĂ­ hornĂ­ ÄŤĂˇst klavikuly s boÄŤnĂ­m prodlouĹľenĂ­m 04.112.006</t>
  </si>
  <si>
    <t>ZG834</t>
  </si>
  <si>
    <t>Dlaha LCP 2,7 / 3,5 mm na pĹ™ednĂ­ hornĂ­ ÄŤĂˇst klavikuly s boÄŤnĂ­m prodlouĹľenĂ­m 04.112.007</t>
  </si>
  <si>
    <t>ZG839</t>
  </si>
  <si>
    <t>Dlaha LCP 2,7 / 3,5 mm na pĹ™ednĂ­ hornĂ­ ÄŤĂˇst klavikuly s boÄŤnĂ­m prodlouĹľenĂ­m 04.112.008</t>
  </si>
  <si>
    <t>ZG835</t>
  </si>
  <si>
    <t>Dlaha LCP 2,7 / 3,5 mm na pĹ™ednĂ­ hornĂ­ ÄŤĂˇst klavikuly s boÄŤnĂ­m prodlouĹľenĂ­m 04.112.010</t>
  </si>
  <si>
    <t>ZG836</t>
  </si>
  <si>
    <t>Dlaha LCP 2,7 / 3,5 mm na pĹ™ednĂ­ hornĂ­ ÄŤĂˇst klavikuly s boÄŤnĂ­m prodlouĹľenĂ­m 04.112.011</t>
  </si>
  <si>
    <t>ZG837</t>
  </si>
  <si>
    <t>Dlaha LCP 2,7 / 3,5 mm na pĹ™ednĂ­ hornĂ­ ÄŤĂˇst klavikuly s boÄŤnĂ­m prodlouĹľenĂ­m 04.112.012</t>
  </si>
  <si>
    <t>ZG838</t>
  </si>
  <si>
    <t>Dlaha LCP 2,7 / 3,5 mm na pĹ™ednĂ­ hornĂ­ ÄŤĂˇst klavikuly s boÄŤnĂ­m prodlouĹľenĂ­m 04.112.013</t>
  </si>
  <si>
    <t>KG476</t>
  </si>
  <si>
    <t>dlaha LCP 3,5 na olekranon levĂˇ 4 otv. D 436.505</t>
  </si>
  <si>
    <t>KG478</t>
  </si>
  <si>
    <t>dlaha LCP 3,5 na olekranon levĂˇ 8 otv. D 436.509</t>
  </si>
  <si>
    <t>KG475</t>
  </si>
  <si>
    <t>dlaha LCP 3,5 na olekranon pravĂˇ 4 otv. D 436.504</t>
  </si>
  <si>
    <t>KM388</t>
  </si>
  <si>
    <t>dlaha LCP 305 na olecranon pravĂˇ 10 otv., dĂ©lka 190 mm Titan 436.510</t>
  </si>
  <si>
    <t>ZD320</t>
  </si>
  <si>
    <t>Dlaha LCP 4.5 / 5.0 mm 226.581</t>
  </si>
  <si>
    <t>ZK058</t>
  </si>
  <si>
    <t>Dlaha LCP 4.5 / 5.0 mm 226.621</t>
  </si>
  <si>
    <t>KM663</t>
  </si>
  <si>
    <t>dlaha LCP DHS/FNS 1 otvor pro krÄŤkovĂ˝ femorĂˇlnĂ­ systĂ©m, slitina titanu (TAN) sterilnĂ­ 04.168.000S</t>
  </si>
  <si>
    <t>ZF862</t>
  </si>
  <si>
    <t>Dlaha LCP distĂˇlnĂ­ tibie 3.5 mm anterolaterĂˇlnĂ­ 241.442</t>
  </si>
  <si>
    <t>ZF863</t>
  </si>
  <si>
    <t>Dlaha LCP distĂˇlnĂ­ tibie 3.5 mm anterolaterĂˇlnĂ­ 241.444</t>
  </si>
  <si>
    <t>ZI704</t>
  </si>
  <si>
    <t>Dlaha LCP distĂˇlnĂ­ tibie 3.5 mm mediĂˇlnĂ­ bez vĂ˝bÄ›Ĺľku 02.112.519</t>
  </si>
  <si>
    <t>ZL242</t>
  </si>
  <si>
    <t>Dlaha LCP distĂˇlnĂ­ tibie 3.5 mm mediĂˇlnĂ­ bez vĂ˝bÄ›Ĺľku 02.112.522</t>
  </si>
  <si>
    <t>ZI308</t>
  </si>
  <si>
    <t>Dlaha LCP distĂˇlnĂ­ tibie 3.5 mm mediĂˇlnĂ­ bez vĂ˝bÄ›Ĺľku 02.112.523</t>
  </si>
  <si>
    <t>ZH146</t>
  </si>
  <si>
    <t>Dlaha LCP distĂˇlnĂ­ tibie 3.5 mm mediĂˇlnĂ­ bez vĂ˝bÄ›Ĺľku 02.112.526</t>
  </si>
  <si>
    <t>ZI307</t>
  </si>
  <si>
    <t>Dlaha LCP distĂˇlnĂ­ tibie 3.5 mm mediĂˇlnĂ­ bez vĂ˝bÄ›Ĺľku 02.112.527</t>
  </si>
  <si>
    <t>ZG246</t>
  </si>
  <si>
    <t>Dlaha LCP distĂˇlnĂ­ tibie 3.5 mm mediĂˇlnĂ­ bez vĂ˝bÄ›Ĺľku 02.112.530</t>
  </si>
  <si>
    <t>ZK496</t>
  </si>
  <si>
    <t>Dlaha LCP metafyzĂˇlnĂ­ 3,5 / 4,5 / 5,0 mm oboustrannĂˇ 5 + 15 otvorĹŻ 224.765</t>
  </si>
  <si>
    <t>ZK688</t>
  </si>
  <si>
    <t>Dlaha LCP metafyzĂˇlnĂ­ distĂˇlnĂ­ bĂ©rec 3,5 / 4,5 / 5,0 mm 224.774</t>
  </si>
  <si>
    <t>ZK689</t>
  </si>
  <si>
    <t>Dlaha LCP metafyzĂˇlnĂ­ distĂˇlnĂ­ bĂ©rec 3,5 / 4,5 / 5,0 mm 224.776</t>
  </si>
  <si>
    <t>ZJ295</t>
  </si>
  <si>
    <t>Dlaha LCP na diafĂ­zu klĂ­ÄŤnĂ­ kosti 3,5 mm 04.112.028</t>
  </si>
  <si>
    <t>ZJ072</t>
  </si>
  <si>
    <t>Dlaha LCP na diafĂ­zu klĂ­ÄŤnĂ­ kosti 3,5 mm 04.112.029</t>
  </si>
  <si>
    <t>ZQ953</t>
  </si>
  <si>
    <t>Dlaha LCP na hornĂ­ ÄŤĂˇst klĂ­ÄŤnĂ­ kosti 3,5 mm 04.112.026</t>
  </si>
  <si>
    <t>KM387</t>
  </si>
  <si>
    <t>dlaha LCP na olecranon levĂˇ 10 otv., dĂ©lka 190 mm Titan 436.511</t>
  </si>
  <si>
    <t>ZI286</t>
  </si>
  <si>
    <t>Dlaha LCP pro artrodĂ©zu zĂˇpÄ›stĂ­ 2,7/3,5 04.110.150</t>
  </si>
  <si>
    <t>ZJ010</t>
  </si>
  <si>
    <t>Dlaha LCP pro artrodĂ©zu zĂˇpÄ›stĂ­ 2,7/3,5 04.110.151</t>
  </si>
  <si>
    <t>ZA002</t>
  </si>
  <si>
    <t>Dlaha LCP proximĂˇlnĂ­ tibie 4.5/5.0 240.044</t>
  </si>
  <si>
    <t>ZC287</t>
  </si>
  <si>
    <t>Dlaha LCP proximĂˇlnĂ­ tibie 4.5/5.0 240.045</t>
  </si>
  <si>
    <t>ZC288</t>
  </si>
  <si>
    <t>Dlaha LCP proximĂˇlnĂ­ tibie 4.5/5.0 240.047</t>
  </si>
  <si>
    <t>ZF288</t>
  </si>
  <si>
    <t>Dlaha LCP tvaru tĹ™etiny vĂˇlce 3.5 mm 241.361</t>
  </si>
  <si>
    <t>ZF287</t>
  </si>
  <si>
    <t>Dlaha LCP tvaru tĹ™etiny vĂˇlce 3.5 mm 241.371</t>
  </si>
  <si>
    <t>ZN838</t>
  </si>
  <si>
    <t>Dlaha LCP tvaru tĹ™etiny vĂˇlce 3.5 mm 241.381</t>
  </si>
  <si>
    <t>ZD376</t>
  </si>
  <si>
    <t>Dlaha LCP-DF 4.5/5.0 mm 222.254</t>
  </si>
  <si>
    <t>ZD378</t>
  </si>
  <si>
    <t>Dlaha LCP-DF 4.5/5.0 mm 222.256</t>
  </si>
  <si>
    <t>ZD377</t>
  </si>
  <si>
    <t>Dlaha LCP-DF 4.5/5.0 mm 222.257</t>
  </si>
  <si>
    <t>ZE756</t>
  </si>
  <si>
    <t>Dlaha LCP-DF 4.5/5.0 mm 222.258</t>
  </si>
  <si>
    <t>ZE757</t>
  </si>
  <si>
    <t>Dlaha LCP-DF 4.5/5.0 mm 222.259</t>
  </si>
  <si>
    <t>ZK391</t>
  </si>
  <si>
    <t>Dlaha LCP-PLT 4.5/5.0 mm 222.220</t>
  </si>
  <si>
    <t>ZD359</t>
  </si>
  <si>
    <t>Dlaha LCP-PLT 4.5/5.0 mm 222.222</t>
  </si>
  <si>
    <t>ZH632</t>
  </si>
  <si>
    <t>Dlaha LCP-PLT 4.5/5.0 mm 222.224</t>
  </si>
  <si>
    <t>ZA122</t>
  </si>
  <si>
    <t>Dlaha LCP-T 3,5, pravoĂşhlĂˇ, dĹ™Ă­k 4 otvory,hlava 4 otvory, dĂ©lka 56mm, ocel 241.141</t>
  </si>
  <si>
    <t>ZQ175</t>
  </si>
  <si>
    <t>Dlaha ĹľebernĂ­ klipovacĂ­ ocel 75 mm 397129707330</t>
  </si>
  <si>
    <t>ZQ129</t>
  </si>
  <si>
    <t>Dlaha ĹľebernĂ­ klipovacĂ­ ocel 95 mm 397129707340</t>
  </si>
  <si>
    <t>ZG187</t>
  </si>
  <si>
    <t>Dlaha ĹľlĂˇbkovĂˇ hofer tĹ™etinovĂˇ 10 otv. 730-100-100-010</t>
  </si>
  <si>
    <t>ZO576</t>
  </si>
  <si>
    <t>Dlaha metakarpĂˇlnĂ­ a falangeĂˇlnĂ­ linos ti, anatomickĂˇ, variabilnĂ­ Ăşhel, 2/4 otv., T-tvar, tl. 1,2 mm, d. 32 mm 26-112-07-09</t>
  </si>
  <si>
    <t>ZO594</t>
  </si>
  <si>
    <t>Dlaha metakarpĂˇlnĂ­ a falangeĂˇlnĂ­ linos ti, anatomickĂˇ, variabilnĂ­ Ăşhel, 2/6 otv., T-tvar, tl. 1,2 mm, d. 45 mm 26-112-25-09</t>
  </si>
  <si>
    <t>ZS647</t>
  </si>
  <si>
    <t>Dlaha metakarpĂˇlnĂ­ a falangeĂˇlnĂ­ mini LCP polyaxiĂˇlnĂ­ ĂşhlovÄ› stabilnĂ­, uzamykatelnĂˇ VA 2.0,12 otv. rovnĂˇ, tl. 1,3 mm, d. 71 mm, titan 04.130.351</t>
  </si>
  <si>
    <t>ZS646</t>
  </si>
  <si>
    <t>Dlaha metakarpĂˇlnĂ­ a falangeĂˇlnĂ­ mini LCP polyaxiĂˇlnĂ­ ĂşhlovÄ› stabilnĂ­, uzamykatelnĂˇ, tvar Y VA 1,5, hlava 3 otvory, dĹ™Ă­k 7 otvorĹŻ, tl. 1,0 mm, d. 42 mm, titan 04.130.253</t>
  </si>
  <si>
    <t>ZS666</t>
  </si>
  <si>
    <t>Dlaha metakarpĂˇlnĂ­ a falĹŻangeĂˇlnĂ­ VA 1,5 pro korekci rotace  04.130.267</t>
  </si>
  <si>
    <t>ZL391</t>
  </si>
  <si>
    <t>Dlaha na distĂˇlnĂ­ ulnu 2.5 mm Y 2/5 otvorĹŻ A-4750.91</t>
  </si>
  <si>
    <t>ZI217</t>
  </si>
  <si>
    <t>Dlaha na distĂˇlnĂ­ ulnu Y 2/8 otvorĹŻ A-4750.92</t>
  </si>
  <si>
    <t>ZI219</t>
  </si>
  <si>
    <t>Dlaha na hlaviÄŤku rĂˇdia 2,0 s lĂ­mcem A-4656.68</t>
  </si>
  <si>
    <t>ZE405</t>
  </si>
  <si>
    <t>Dlaha na klĂ­ÄŤnĂ­ kost   7 otv. 750-100-010-007</t>
  </si>
  <si>
    <t>ZP392</t>
  </si>
  <si>
    <t>Dlaha na KO Recos ĂşhlovÄ› stabilnĂ­ pravĂˇ 26-166-40-09</t>
  </si>
  <si>
    <t>ZE773</t>
  </si>
  <si>
    <t>Dlaha na symfĂ˝zu 3,5 mm s koaxiĂˇlnĂ­mi kombi otvory 02.100.004</t>
  </si>
  <si>
    <t>ZN381</t>
  </si>
  <si>
    <t>Dlaha na symfĂ˝zu 3,5 s koaxiĂˇlnĂ­mi kombi otvory a 2 DCP 02.100.016</t>
  </si>
  <si>
    <t>ZR783</t>
  </si>
  <si>
    <t>Dlaha na ulnu rovnĂˇ 131217002</t>
  </si>
  <si>
    <t>ZJ501</t>
  </si>
  <si>
    <t>Dlaha pĂˇnevnĂ­ pĹ™edpruĹľenĂˇ 3,5 02.100.302</t>
  </si>
  <si>
    <t>ZJ502</t>
  </si>
  <si>
    <t>Dlaha pĂˇnevnĂ­ pĹ™edpruĹľenĂˇ 3,5 02.100.303</t>
  </si>
  <si>
    <t>ZA995</t>
  </si>
  <si>
    <t>Dlaha philos proximĂˇlnĂ­ humerus 3,5   8 otv. 241.921</t>
  </si>
  <si>
    <t>ZA063</t>
  </si>
  <si>
    <t>Dlaha philos proximĂˇlnĂ­ humerus 3,5 3 otv. 241.901</t>
  </si>
  <si>
    <t>ZG789</t>
  </si>
  <si>
    <t>Dlaha philos proximĂˇlnĂ­ humerus a diafĂ˝za 3,5 mm 241.918</t>
  </si>
  <si>
    <t>ZI499</t>
  </si>
  <si>
    <t>Dlaha pĹ™Ă­mĂˇ LCP 3,5 mm 10 otvorĹŻ 223.601 jiĹľ se nedodĂˇvĂˇ</t>
  </si>
  <si>
    <t>ZI702</t>
  </si>
  <si>
    <t>Dlaha pĹ™Ă­mĂˇ LCP 3,5 mm 12 otvorĹŻ 223.621</t>
  </si>
  <si>
    <t>ZI151</t>
  </si>
  <si>
    <t>Dlaha pĹ™Ă­mĂˇ LCP 3,5 mm 5 otvorĹŻ 223.551</t>
  </si>
  <si>
    <t>ZI653</t>
  </si>
  <si>
    <t>Dlaha pĹ™Ă­mĂˇ LCP 3,5 mm 6 otovrĹŻ 223.561</t>
  </si>
  <si>
    <t>ZI505</t>
  </si>
  <si>
    <t>Dlaha pĹ™Ă­mĂˇ LCP 3,5 mm 7 otvorĹŻ 223.571</t>
  </si>
  <si>
    <t>Dlaha pĹ™Ă­mĂˇ LCP 3,5 mm 7 otvorĹŻ 223.571 jiĹľ se nedodĂˇvĂˇ</t>
  </si>
  <si>
    <t>ZH539</t>
  </si>
  <si>
    <t>Dlaha pĹ™Ă­mĂˇ LCP 3,5 mm 8 otvorĹŻ 223.581</t>
  </si>
  <si>
    <t>ZI498</t>
  </si>
  <si>
    <t>Dlaha pĹ™Ă­mĂˇ LCP 3,5 mm 9 otvorĹŻ 223.591</t>
  </si>
  <si>
    <t>ZG700</t>
  </si>
  <si>
    <t>Dlaha pro fibulu   9 otv. s hĂˇÄŤkem LA09 798-110-101-009</t>
  </si>
  <si>
    <t>ZE913</t>
  </si>
  <si>
    <t>Dlaha pro fibulu 11 otv. 798-110-101-011</t>
  </si>
  <si>
    <t>KM423</t>
  </si>
  <si>
    <t>dlaha pro posteriornĂ­ pĂˇnevnĂ­ stÄ›nu PRS RX System prodlouĹľenĂˇ levĂˇ malĂˇ 21210-SM</t>
  </si>
  <si>
    <t>KM504</t>
  </si>
  <si>
    <t>dlaha pro quadrilaterĂˇlnĂ­ pilĂ­Ĺ™ PRS RX SystĂ©m pravĂˇ malĂˇ 21209-SM</t>
  </si>
  <si>
    <t>KM340</t>
  </si>
  <si>
    <t>dlaha pro steriornĂ­ pĂˇnevnĂ­ stÄ›nu PRS RX System levĂˇ 7 otvorĹŻ 21214-7</t>
  </si>
  <si>
    <t>KM652</t>
  </si>
  <si>
    <t>dlaha pro sympfĂ˝zu PRS RX System 4 otvory 21162-4</t>
  </si>
  <si>
    <t>ZS282</t>
  </si>
  <si>
    <t>Dlaha radiĂˇlnĂ­ distĂˇlnĂ­ ĂşzkĂˇ krĂˇtkĂˇ levĂˇ DVRANSL</t>
  </si>
  <si>
    <t>ZR950</t>
  </si>
  <si>
    <t>Dlaha radiĂˇlnĂ­ distĂˇlnĂ­ ĂşzkĂˇ krĂˇtkĂˇ pravĂˇ DVRANSR</t>
  </si>
  <si>
    <t>ZK885</t>
  </si>
  <si>
    <t>Dlaha radiĂˇlnĂ­ IXOS P2 ĂşhlovÄ› stabilnĂ­ 26-912-10-09</t>
  </si>
  <si>
    <t>ZK902</t>
  </si>
  <si>
    <t>Dlaha radiĂˇlnĂ­ IXOS P2 ĂşhlovÄ› stabilnĂ­ 26-912-11-09</t>
  </si>
  <si>
    <t>ZL048</t>
  </si>
  <si>
    <t>Dlaha radiĂˇlnĂ­ IXOS P4 wave 26-914-23-09</t>
  </si>
  <si>
    <t>ZM846</t>
  </si>
  <si>
    <t>Dlaha radiĂˇlnĂ­ korekÄŤnĂ­ Recos TI uhl.stabilnĂ­ 26-166-42-09</t>
  </si>
  <si>
    <t>ZM847</t>
  </si>
  <si>
    <t>Dlaha radiĂˇlnĂ­ korekÄŤnĂ­ Recos TI uhl.stabilnĂ­ 26-166-43-09</t>
  </si>
  <si>
    <t>ZE379</t>
  </si>
  <si>
    <t>Dlaha rekonstrukÄŤnĂ­ 3,5 s nĂ­zkĂ˝m profilem 245.908</t>
  </si>
  <si>
    <t>ZI833</t>
  </si>
  <si>
    <t>Dlaha rekonstrukÄŤnĂ­ J 3.5 mm 245.922</t>
  </si>
  <si>
    <t>ZA061</t>
  </si>
  <si>
    <t>Dlaha rekonstrukÄŤnĂ­ LCP 3,5 245.071</t>
  </si>
  <si>
    <t>ZA062</t>
  </si>
  <si>
    <t>Dlaha rekonstrukÄŤnĂ­ LCP 3,5 rovnĂˇ s kombinovanĂ˝m otvorem 10 otv. 245.101</t>
  </si>
  <si>
    <t>ZA060</t>
  </si>
  <si>
    <t>Dlaha rekonstrukÄŤnĂ­ LCP 3,5 rovnĂˇ s kombinovanĂ˝m otvorem 6 otv. 245.061</t>
  </si>
  <si>
    <t>ZH019</t>
  </si>
  <si>
    <t>Dlaha rekonstrukÄŤnĂ­ LCP 3,5 rovnĂˇ s kombinovanĂ˝m otvorem 8 otv. 245.081</t>
  </si>
  <si>
    <t>ZG354</t>
  </si>
  <si>
    <t>Dlaha rekonstrukÄŤnĂ­ LCP 3,5 rovnĂˇ s kombinovanĂ˝m otvorem 9 otv. 245.091</t>
  </si>
  <si>
    <t>KM072</t>
  </si>
  <si>
    <t>dlaha rovnĂˇ PRS RX System 10 otv. 21182-10</t>
  </si>
  <si>
    <t>KM329</t>
  </si>
  <si>
    <t>dlaha rovnĂˇ PRS RX System 12 otvorĹŻ 21182-12</t>
  </si>
  <si>
    <t>KM267</t>
  </si>
  <si>
    <t>Dlaha s lemem, pravĂˇ PRS RX System 14 otvorĹŻ 21207-14</t>
  </si>
  <si>
    <t>KM328</t>
  </si>
  <si>
    <t>dlaha SIJ PRS RX System 5 otvorĹŻ 21175-5</t>
  </si>
  <si>
    <t>KM484</t>
  </si>
  <si>
    <t>dlaha SIJ PRS RX System zavĹ™enĂˇ 21177-4</t>
  </si>
  <si>
    <t>ZJ226</t>
  </si>
  <si>
    <t>Dlaha targon FN dlaha 130Â° KO802T</t>
  </si>
  <si>
    <t>ZG573</t>
  </si>
  <si>
    <t>Dlaha tibiĂˇlnĂ­ proximĂˇlnĂ­ LCP 4.5/5.0 mm 240.036</t>
  </si>
  <si>
    <t>ZF291</t>
  </si>
  <si>
    <t>Dlaha tibiĂˇlnĂ­ proximĂˇlnĂ­ LCP 4.5/5.0 mm 240.039</t>
  </si>
  <si>
    <t>ZP524</t>
  </si>
  <si>
    <t>Dlaha tibiĂˇlnĂ­ proximĂˇlnĂ­ mediĂˇlnĂ­ LCP 3,5 239.937</t>
  </si>
  <si>
    <t>ZR380</t>
  </si>
  <si>
    <t>Dlaha tibiĂˇlnĂ­ proximĂˇlnĂ­ mediĂˇlnĂ­ LCP 4,5 dĂ©lka 10 otv. levĂˇ 239.991</t>
  </si>
  <si>
    <t>ZR382</t>
  </si>
  <si>
    <t>Dlaha tibiĂˇlnĂ­ proximĂˇlnĂ­ mediĂˇlnĂ­ LCP 4,5 dĂ©lka 12 otv. levĂˇ 239.993</t>
  </si>
  <si>
    <t>ZR381</t>
  </si>
  <si>
    <t>Dlaha tibiĂˇlnĂ­ proximĂˇlnĂ­ mediĂˇlnĂ­ LCP 4,5 dĂ©lka 12 otv. pravĂˇ 239.992</t>
  </si>
  <si>
    <t>ZR374</t>
  </si>
  <si>
    <t>Dlaha tibiĂˇlnĂ­ proximĂˇlnĂ­ mediĂˇlnĂ­ LCP 4,5 dĂ©lka 4 otv. levĂˇ 239.985</t>
  </si>
  <si>
    <t>ZR373</t>
  </si>
  <si>
    <t>Dlaha tibiĂˇlnĂ­ proximĂˇlnĂ­ mediĂˇlnĂ­ LCP 4,5 dĂ©lka 4 otv. pravĂˇ 239.984</t>
  </si>
  <si>
    <t>ZR376</t>
  </si>
  <si>
    <t>Dlaha tibiĂˇlnĂ­ proximĂˇlnĂ­ mediĂˇlnĂ­ LCP 4,5 dĂ©lka 6 otv. levĂˇ 239.987</t>
  </si>
  <si>
    <t>ZR378</t>
  </si>
  <si>
    <t>Dlaha tibiĂˇlnĂ­ proximĂˇlnĂ­ mediĂˇlnĂ­ LCP 4,5 dĂ©lka 8 otv. levĂˇ 239.989</t>
  </si>
  <si>
    <t>ZH916</t>
  </si>
  <si>
    <t>Dlaha tibie proximĂˇlnĂ­ LCP laterĂˇlnĂ­ 4.5/5.0 240.043</t>
  </si>
  <si>
    <t>ZF265</t>
  </si>
  <si>
    <t>Dlaha tibie proximĂˇlnĂ­ LCP laterĂˇlnĂ­ 4.5/5.0 8 otv. 240.040</t>
  </si>
  <si>
    <t>ZC286</t>
  </si>
  <si>
    <t>Dlaha tibie proximĂˇlnĂ­ LCP laterĂˇlnĂ­ 4.5/5.0 8 otv. 240.041</t>
  </si>
  <si>
    <t>KM073</t>
  </si>
  <si>
    <t>dlaha tvaru pĂ­smene J PRS RX System 14 otv. 21197-14</t>
  </si>
  <si>
    <t>ZR098</t>
  </si>
  <si>
    <t>Dlaha ulnĂˇrnĂ­ HF pravĂ˝ 131217100</t>
  </si>
  <si>
    <t>ZA151</t>
  </si>
  <si>
    <t>Dlaha uzamykatelnĂˇ 3.5 mm patnĂ­ kost 241.622</t>
  </si>
  <si>
    <t>ZD339</t>
  </si>
  <si>
    <t>Dlaha uzamykatelnĂˇ 3.5 mm patnĂ­ kost 241.623</t>
  </si>
  <si>
    <t>ZR170</t>
  </si>
  <si>
    <t>Dlaha uzamykatelnĂˇ T 1.5, dĹ™Ă­k 8 otvorĹŻ,hlava 3 otvory, nerezovĂˇ ocel 02.114.006</t>
  </si>
  <si>
    <t>ZS249</t>
  </si>
  <si>
    <t>Dlaha uzamykatelnĂˇ tvaru T VA 2,0 hlava 3 otvory, dĹ™Ă­k 7 otvorĹŻ, dĂ©lka 50 mm 04.130.352</t>
  </si>
  <si>
    <t>ZS685</t>
  </si>
  <si>
    <t>Dlaha uzamykatelnĂˇ VA 1,5 kondylĂˇrnĂ­, hlava 2 otvory, dĹ™Ă­k 6 otvorĹŻ, dĂ©lka 36 mm, titan 04.130.255</t>
  </si>
  <si>
    <t>ZS833</t>
  </si>
  <si>
    <t>Dlaha uzamykatelnĂˇ VA 1,5 titan 04.130.251</t>
  </si>
  <si>
    <t>ZT098</t>
  </si>
  <si>
    <t>Dlaha uzamykatelnĂˇ VA 1,5 titan 3+7 otv. 04.130.252</t>
  </si>
  <si>
    <t>ZS068</t>
  </si>
  <si>
    <t>Dlaha uzamykatelnĂˇ VA 2,0 6 otv, rovnĂˇ 04.130.350</t>
  </si>
  <si>
    <t>ZR287</t>
  </si>
  <si>
    <t>Dlaha uzamykatelnĂˇ Y 1.5, dĹ™Ă­k 8 otvorĹŻ,hlava 3 otvory, nerezovĂˇ ocel 02.114.013</t>
  </si>
  <si>
    <t>KG280</t>
  </si>
  <si>
    <t>dlaha VA-LCP 2,4 mm dvoupilĂ­Ĺ™ovĂˇ na distĂˇlnĂ­ rĂˇdius 04.111.730</t>
  </si>
  <si>
    <t>KG281</t>
  </si>
  <si>
    <t>Dlaha VA-LCP 2,4 mm dvouplilĂ­Ĺ™ovĂˇ na distĂˇlnĂ­ radius 04.111.731</t>
  </si>
  <si>
    <t>KM477</t>
  </si>
  <si>
    <t>dlaha VA-LCP 2.4 tvaru L, dorzĂˇlnĂ­, na distĂˇlnĂ­ radius, zalomenĂˇ pravĂˇ, dĹ™Ă­k 3 otvory, hlava 2 otvory 04.115.130</t>
  </si>
  <si>
    <t>KM322</t>
  </si>
  <si>
    <t>dlaha VA-LCP 2.4 tvaru L, dorzĂˇlnĂ­, nadistĂˇlnĂ­ radius, zalomenĂˇ levĂˇ, dĹ™Ă­k 3otvory, hlava 3 otvory, dĂ©lka 37 mm titan 04.115.231</t>
  </si>
  <si>
    <t>ZH784</t>
  </si>
  <si>
    <t>Dlaha volĂˇrnĂ­ 2.5 mm adaptivnĂ­ A-4750.61</t>
  </si>
  <si>
    <t>ZI393</t>
  </si>
  <si>
    <t>Dlaha volĂˇrnĂ­ 2.5 mm adaptivnĂ­ A-4750.62</t>
  </si>
  <si>
    <t>ZL390</t>
  </si>
  <si>
    <t>Dlaha volĂˇrnĂ­ na distĂˇlnĂ­ rĂˇdius 2.5 adaptivnĂ­ A-4750.63</t>
  </si>
  <si>
    <t>ZI341</t>
  </si>
  <si>
    <t>Dlaha volĂˇrnĂ­ na distĂˇlnĂ­ radius 2.5 A-4750.01</t>
  </si>
  <si>
    <t>ZK573</t>
  </si>
  <si>
    <t>Dlaha volĂˇrnĂ­ na distĂˇlnĂ­ radius 2.5 korekÄŤnĂ­  A-4750.17</t>
  </si>
  <si>
    <t>ZH921</t>
  </si>
  <si>
    <t>Dlaha volĂˇrnĂ­ na distĂˇlnĂ­ radius 2.5 korekÄŤnĂ­  A-4750.20</t>
  </si>
  <si>
    <t>KM656</t>
  </si>
  <si>
    <t>dlaha zahnutĂˇ PRS RX SystĂ©m 4 otvor 21191-4</t>
  </si>
  <si>
    <t>KM654</t>
  </si>
  <si>
    <t>dlaha zahnutĂˇ PRS RX SystĂ©m 6 otvorĹŻ 21191-6</t>
  </si>
  <si>
    <t>KM330</t>
  </si>
  <si>
    <t>dlaha zahnutĂˇ PRS RX System 12 otvorĹŻ 21191-12</t>
  </si>
  <si>
    <t>ZN460</t>
  </si>
  <si>
    <t>DrĂˇt K 1,5 mm L230 mm originĂˇlnĂ­ ke KIT ULTIMA EVO 4,5 BR150</t>
  </si>
  <si>
    <t>ZT157</t>
  </si>
  <si>
    <t>DrĂˇt K k CMC RUBIS 0,8mm L 80mm  BR10070</t>
  </si>
  <si>
    <t>ZM852</t>
  </si>
  <si>
    <t>DrĂˇt K Medin 1,2 x 160 mm bal. Ăˇ 10 ks 397129092470</t>
  </si>
  <si>
    <t>ZM853</t>
  </si>
  <si>
    <t>DrĂˇt K Medin 1,5 x 160 mm bal. Ăˇ 10 ks 397129092480</t>
  </si>
  <si>
    <t>ZM854</t>
  </si>
  <si>
    <t>DrĂˇt K Medin 1,8 x 160 mm Ăˇ 10 ks 397129092490</t>
  </si>
  <si>
    <t>ZO361</t>
  </si>
  <si>
    <t>DrĂˇt K originĂˇl k Dartfire 150 x 9 mm NO2228209</t>
  </si>
  <si>
    <t>ZG063</t>
  </si>
  <si>
    <t>DrĂˇt KirschnerĹŻv 1.25 mm Ăˇ 10 ks 292.120.10</t>
  </si>
  <si>
    <t>ZG307</t>
  </si>
  <si>
    <t>DrĂˇt KirschnerĹŻv 1.60 mm Ăˇ 10 ks 292.160.10</t>
  </si>
  <si>
    <t>ZF851</t>
  </si>
  <si>
    <t>DrĂˇt KirschnerĹŻv 2.00 mm Ăˇ 10 ks 292.210.10</t>
  </si>
  <si>
    <t>ZF070</t>
  </si>
  <si>
    <t>DrĂˇt KirschnerĹŻv 2.00 mm s ĹˇpiÄŤkou roztÄ›rkĂˇ 292.400</t>
  </si>
  <si>
    <t>ZG066</t>
  </si>
  <si>
    <t>DrĂˇt KirschnerĹŻv 2.50 mm Ăˇ 10 ks 292.250.10</t>
  </si>
  <si>
    <t>ZQ766</t>
  </si>
  <si>
    <t>DrĂˇt KirschnerĹŻv pr. 2,0 mm se zĂˇvitovou ĹˇpiÄŤkou, dĂ©lky 150/15 mm bal. Ăˇ 10 ks 292.790.10</t>
  </si>
  <si>
    <t>ZH340</t>
  </si>
  <si>
    <t>DrĂˇt K-Wire 1.60 mm Ăˇ 10 ks 292.180.10</t>
  </si>
  <si>
    <t>ZF529</t>
  </si>
  <si>
    <t>DrĂˇt K-Wire 1.80 mm Ăˇ 10 ks 292.170.10</t>
  </si>
  <si>
    <t>ZF850</t>
  </si>
  <si>
    <t>DrĂˇt K-Wire 1.80 mm Ăˇ 10 ks 292.190.10</t>
  </si>
  <si>
    <t>ZA288</t>
  </si>
  <si>
    <t>DrĂˇt repoziÄŤnĂ­ 2,0 mm se ĹˇpiÄŤkou 292.410</t>
  </si>
  <si>
    <t>ZR945</t>
  </si>
  <si>
    <t>DrĂˇt s olivkou pro PF Targon KH420R</t>
  </si>
  <si>
    <t>ZA393</t>
  </si>
  <si>
    <t>DrĂˇt vodĂ­cĂ­ 1,60 mm bal. Ăˇ 10 ks 26-451-00-07</t>
  </si>
  <si>
    <t>ZD401</t>
  </si>
  <si>
    <t>DrĂˇt vodĂ­cĂ­ 3,00 mm Targon KH365R</t>
  </si>
  <si>
    <t>ZD050</t>
  </si>
  <si>
    <t>DrĂˇt vodĂ­cĂ­ 3.20 mm 357.399</t>
  </si>
  <si>
    <t>ZR102</t>
  </si>
  <si>
    <t>DrĂˇt vodĂ­cĂ­ pr. 3,2 dĂ©lka 290 mm 03.010.115</t>
  </si>
  <si>
    <t>ZQ983</t>
  </si>
  <si>
    <t>DrĂˇt vodĂ­cĂ­ pro FN targon KT234S</t>
  </si>
  <si>
    <t>ZR876</t>
  </si>
  <si>
    <t>DrĂˇt vrtacĂ­ wurzburger 1,9  mm 1-3706</t>
  </si>
  <si>
    <t>ZS807</t>
  </si>
  <si>
    <t>Expert hĹ™eb femorĂˇlnĂ­, retrogrĂˇdnĂ­ / antegrĂˇdnĂ­ pr.12 mm, kanylovanĂ˝, dĂ©lka 340 mm 04.013.648</t>
  </si>
  <si>
    <t>ZS306</t>
  </si>
  <si>
    <t>Expert hĹ™eb tibiĂˇlnĂ­ pr.10,0mm, kanylovanĂ˝, dĂ©lka 330 mm, slitina titanu, tmavÄ› modrĂ˝ 04.004.446</t>
  </si>
  <si>
    <t>ZS305</t>
  </si>
  <si>
    <t>Expert hĹ™eb tibiĂˇlnĂ­ pr.9mm, kanylovanĂ˝, dĂ©lka 345 mm, slitina titanu, tmavÄ› modrĂ˝ 04.004.349</t>
  </si>
  <si>
    <t>ZR703</t>
  </si>
  <si>
    <t>FrĂ©za k shaveru mÄ›kkotkĂˇĹovĂˇ Arthrex  ÄŤepel Excalibur 4 mm x 13 cm, bal. Ăˇ 5 ks AR-8400EX</t>
  </si>
  <si>
    <t>ZI857</t>
  </si>
  <si>
    <t>Hlava expert zaslepovacĂ­ 12.0 mm 04.003.000</t>
  </si>
  <si>
    <t>ZI861</t>
  </si>
  <si>
    <t>Hlava expert zaslepovacĂ­ 12.0 mm 04.003.001</t>
  </si>
  <si>
    <t>ZK802</t>
  </si>
  <si>
    <t>Hlava expert zaslepovacĂ­ 12.0 mm 04.003.002</t>
  </si>
  <si>
    <t>ZK513</t>
  </si>
  <si>
    <t>Hlava expert zaslepovacĂ­ 12.0 mm 04.003.003</t>
  </si>
  <si>
    <t>ZI941</t>
  </si>
  <si>
    <t>Hlava expert zaslepovacĂ­ 12.0 mm 04.003.004</t>
  </si>
  <si>
    <t>KG228</t>
  </si>
  <si>
    <t>hlava zaslepovacĂ­ expert 0 mm 04.004.000</t>
  </si>
  <si>
    <t>KG230</t>
  </si>
  <si>
    <t>hlava zaslepovacĂ­ expert 10 mm 04.004.002</t>
  </si>
  <si>
    <t>KG229</t>
  </si>
  <si>
    <t>hlava zaslepovacĂ­ expert 5 mm 04.004.001</t>
  </si>
  <si>
    <t>ZA155</t>
  </si>
  <si>
    <t>Hlava zaslepovacĂ­ expert pro hĹ™eby tibiĂˇlnĂ­   5 mm 04.004.000</t>
  </si>
  <si>
    <t>ZA156</t>
  </si>
  <si>
    <t>Hlava zaslepovacĂ­ expert pro hĹ™eby tibiĂˇlnĂ­   5 mm 04.004.001</t>
  </si>
  <si>
    <t>ZA157</t>
  </si>
  <si>
    <t>Hlava zaslepovacĂ­ expert pro hĹ™eby tibiĂˇlnĂ­ 10 mm 04.004.002</t>
  </si>
  <si>
    <t>ZA158</t>
  </si>
  <si>
    <t>Hlava zaslepovacĂ­ expert pro hĹ™eby tibiĂˇlnĂ­ 15 mm 04.004.003</t>
  </si>
  <si>
    <t>ZR101</t>
  </si>
  <si>
    <t>Hlava zaslepovacĂ­ Expert pro spirĂˇlnĂ­ ÄŤepel 0 mm 04.013.000</t>
  </si>
  <si>
    <t>ZO768</t>
  </si>
  <si>
    <t>Hlava zaslepovacĂ­ pro Targon PH a H KB615T</t>
  </si>
  <si>
    <t>KM507</t>
  </si>
  <si>
    <t>hlava zaslepovacĂ­ TFNA femorĂˇlnĂ­ho hĹ™ebu prodlouĹľenĂ­ 0 mm slitina titanu (TAN) sterilnĂ­ 04.038.000S</t>
  </si>
  <si>
    <t>ZS247</t>
  </si>
  <si>
    <t>Hlava zaslepovacĂ­ tibie ĂşhlovÄ› stabilnĂ­  Expert pro hĹ™eb pro artrodĂ©zu hlezna, pro zajiĹˇĹĄovacĂ­ Ĺˇroubl, slitina titanu (TAN), zlatĂˇ, sterilnĂ­ 04.008.001S</t>
  </si>
  <si>
    <t>KL888</t>
  </si>
  <si>
    <t>hĹ™eb elastickĂ˝ prevotĹŻv Pediflex  2,5 x 300 mm 00-1000-525</t>
  </si>
  <si>
    <t>KG536</t>
  </si>
  <si>
    <t>hĹ™eb elastickĂ˝ prevotĹŻv ten pr 1,5 D300 TAN fialovĂ˝ 475.915</t>
  </si>
  <si>
    <t>KG537</t>
  </si>
  <si>
    <t>hĹ™eb elastickĂ˝ prevotĹŻv ten pr 2,0 D440 TAN zelenĂ˝ 475.920</t>
  </si>
  <si>
    <t>KG538</t>
  </si>
  <si>
    <t>hĹ™eb elastickĂ˝ prevotĹŻv ten pr 2,5 D440 TAN rĹŻĹľovĂ˝ 475.925</t>
  </si>
  <si>
    <t>KG539</t>
  </si>
  <si>
    <t>hĹ™eb elastickĂ˝ prevotĹŻv ten pr 3,0 D440 TAN zlatĂ˝ 475.930</t>
  </si>
  <si>
    <t>KG540</t>
  </si>
  <si>
    <t>hĹ™eb elastickĂ˝ prevotĹŻv ten pr 3,5 D440 TAN svÄ›tlemodrĂ˝ 475.935</t>
  </si>
  <si>
    <t>KG541</t>
  </si>
  <si>
    <t>hĹ™eb elastickĂ˝ prevotĹŻv ten pr 4,0 D440 TAN fialovĂ˝ 475.940</t>
  </si>
  <si>
    <t>ZS055</t>
  </si>
  <si>
    <t>HĹ™eb expert femorĂˇlnĂ­  pr. 12 dĂ©lka 360 mm 04.003.553</t>
  </si>
  <si>
    <t>ZK734</t>
  </si>
  <si>
    <t>HĹ™eb expert femorĂˇlnĂ­ laterĂˇlnĂ­ 10.0 mm 04.003.257</t>
  </si>
  <si>
    <t>ZI940</t>
  </si>
  <si>
    <t>HĹ™eb expert femorĂˇlnĂ­ laterĂˇlnĂ­ 10.0 mm 04.003.352</t>
  </si>
  <si>
    <t>ZJ380</t>
  </si>
  <si>
    <t>HĹ™eb expert femorĂˇlnĂ­ laterĂˇlnĂ­ 10.0 mm 04.003.357</t>
  </si>
  <si>
    <t>ZK510</t>
  </si>
  <si>
    <t>HĹ™eb expert femorĂˇlnĂ­ laterĂˇlnĂ­ 10.0 mm 04.003.360</t>
  </si>
  <si>
    <t>ZK512</t>
  </si>
  <si>
    <t>HĹ™eb expert femorĂˇlnĂ­ laterĂˇlnĂ­ 10.0 mm 04.003.361</t>
  </si>
  <si>
    <t>ZI862</t>
  </si>
  <si>
    <t>HĹ™eb expert femorĂˇlnĂ­ laterĂˇlnĂ­ 10.0 mm 04.003.364</t>
  </si>
  <si>
    <t>ZE507</t>
  </si>
  <si>
    <t>HĹ™eb expert femorĂˇlnĂ­ laterĂˇlnĂ­ 10.0 mm 04.003.365</t>
  </si>
  <si>
    <t>ZN595</t>
  </si>
  <si>
    <t>HĹ™eb expert femorĂˇlnĂ­ laterĂˇlnĂ­ 10.0 mm 04.003.369</t>
  </si>
  <si>
    <t>ZM580</t>
  </si>
  <si>
    <t>HĹ™eb expert femorĂˇlnĂ­ laterĂˇlnĂ­ 11.0 mm 04.003.457</t>
  </si>
  <si>
    <t>ZO314</t>
  </si>
  <si>
    <t>HĹ™eb expert femorĂˇlnĂ­ laterĂˇlnĂ­ 11.0 mm 04.003.464</t>
  </si>
  <si>
    <t>ZM944</t>
  </si>
  <si>
    <t>HĹ™eb expert femorĂˇlnĂ­ laterĂˇlnĂ­ 9.0 mm 04.003.256</t>
  </si>
  <si>
    <t>ZK921</t>
  </si>
  <si>
    <t>HĹ™eb expert femorĂˇlnĂ­ laterĂˇlnĂ­ 9.0 mm 04.003.261</t>
  </si>
  <si>
    <t>ZI854</t>
  </si>
  <si>
    <t>HĹ™eb expert femorĂˇlnĂ­ laterĂˇlnĂ­ 9.0 mm 04.003.264</t>
  </si>
  <si>
    <t>ZL926</t>
  </si>
  <si>
    <t>HĹ™eb expert femorĂˇlnĂ­ laterĂˇlnĂ­ 9.0 mm 04.003.265</t>
  </si>
  <si>
    <t>ZI935</t>
  </si>
  <si>
    <t>HĹ™eb expert femorĂˇlnĂ­ laterĂˇlnĂ­ 9.0 mm 04.003.269</t>
  </si>
  <si>
    <t>ZS217</t>
  </si>
  <si>
    <t>HĹ™eb expert femorĂˇlnĂ­ laterĂˇlnĂ­ pr.11,0, levĂ˝, kanyl., dĂ©lka 460 04.003.473</t>
  </si>
  <si>
    <t>ZS248</t>
  </si>
  <si>
    <t>HĹ™eb Expert femorĂˇlnĂ­ retrogrĂˇdnĂ­/antegrĂˇdnĂ­ pr.12mm, dĂ©lka 160mm 04.013.612</t>
  </si>
  <si>
    <t>ZS246</t>
  </si>
  <si>
    <t>HĹ™eb expert pro artrodĂ©zu hlezna ĂşhlovÄ› stabilnĂ­ pr. 12,0 mm, pravĂ˝, kanylovanĂ˝, dĂ©lka 180 mm, slitina titanu (TAN), svÄ›tle zelenĂ˝, sterilnĂ­ 04.008.266S</t>
  </si>
  <si>
    <t>ZR944</t>
  </si>
  <si>
    <t>HĹ™eb expert retrogrĂˇdnĂ­ retrogrĂˇdnĂ­ pr.10, kanylovanĂ˝,dĂ©lka 300mm 04.013.440</t>
  </si>
  <si>
    <t>ZS327</t>
  </si>
  <si>
    <t>HĹ™eb Expert tibiĂˇlnĂ­ 8,0mm 04.024.258</t>
  </si>
  <si>
    <t>ZA164</t>
  </si>
  <si>
    <t>HĹ™eb expert tibiĂˇlnĂ­ 8.0 mm 04.024.246</t>
  </si>
  <si>
    <t>ZD044</t>
  </si>
  <si>
    <t>HĹ™eb expert tibiĂˇlnĂ­ 8.0 mm 04.024.255</t>
  </si>
  <si>
    <t>ZD165</t>
  </si>
  <si>
    <t>HĹ™eb expert tibiĂˇlnĂ­ 9.0 mm 04.024.349</t>
  </si>
  <si>
    <t>ZA772</t>
  </si>
  <si>
    <t>HĹ™eb expert tibiĂˇlnĂ­ 9.0 mm 04.024.352</t>
  </si>
  <si>
    <t>ZC711</t>
  </si>
  <si>
    <t>HĹ™eb expert tibiĂˇlnĂ­ 9.0 mm 04.024.355</t>
  </si>
  <si>
    <t>ZK801</t>
  </si>
  <si>
    <t>HĹ™eb expert TN femorĂˇlnĂ­ laterĂˇlnĂ­ 12.0 mm 04.003.561</t>
  </si>
  <si>
    <t>KG233</t>
  </si>
  <si>
    <t>hĹ™eb expert TN tibiĂˇlnĂ­ pr. 10 kanylovanĂ˝ D285 TAN 04.004.437</t>
  </si>
  <si>
    <t>KG235</t>
  </si>
  <si>
    <t>hĹ™eb expert TN tibiĂˇlnĂ­ pr. 10 kanylovanĂ˝ D315 TAN 04.004.443</t>
  </si>
  <si>
    <t>ZH377</t>
  </si>
  <si>
    <t>KG236</t>
  </si>
  <si>
    <t>hĹ™eb expert TN tibiĂˇlnĂ­ pr. 10 kanylovanĂ˝ D330 TAN 04.004.446</t>
  </si>
  <si>
    <t>ZH049</t>
  </si>
  <si>
    <t>hĹ™eb expert TN tibiĂˇlnĂ­ pr. 10 kanylovanĂ˝ D345 TAN 04.004.449</t>
  </si>
  <si>
    <t>KG238</t>
  </si>
  <si>
    <t>hĹ™eb expert TN tibiĂˇlnĂ­ pr. 10 kanylovanĂ˝ D360 TAN 04.004.452</t>
  </si>
  <si>
    <t>ZI461</t>
  </si>
  <si>
    <t>hĹ™eb expert TN tibiĂˇlnĂ­ pr. 10 kanylovanĂ˝ D375 TAN 04.004.455</t>
  </si>
  <si>
    <t>ZG586</t>
  </si>
  <si>
    <t>hĹ™eb expert TN tibiĂˇlnĂ­ pr. 10 kanylovanĂ˝ D390 TAN 04.004.458</t>
  </si>
  <si>
    <t>KG246</t>
  </si>
  <si>
    <t>hĹ™eb expert TN tibiĂˇlnĂ­ pr. 12 kanylovanĂ˝ D345 TAN 04.004.649</t>
  </si>
  <si>
    <t>KG247</t>
  </si>
  <si>
    <t>hĹ™eb expert TN tibiĂˇlnĂ­ pr. 12 kanylovanĂ˝ D360 TAN 04.004.652</t>
  </si>
  <si>
    <t>KL774</t>
  </si>
  <si>
    <t>hĹ™eb expert TN tibiĂˇlnĂ­ pr.8 kanylovanĂ˝ D330 TAN 04.004.246</t>
  </si>
  <si>
    <t>KL775</t>
  </si>
  <si>
    <t>hĹ™eb expert TN tibiĂˇlnĂ­ pr.8 kanylovanĂ˝ D345 TAN 04.004.249</t>
  </si>
  <si>
    <t>KL776</t>
  </si>
  <si>
    <t>hĹ™eb expert TN tibiĂˇlnĂ­ pr.8 kanylovanĂ˝ D360 TAN 04.004.252</t>
  </si>
  <si>
    <t>KL777</t>
  </si>
  <si>
    <t>hĹ™eb expert TN tibiĂˇlnĂ­ pr.8 kanylovanĂ˝ D375 TAN 04.004.255</t>
  </si>
  <si>
    <t>KL782</t>
  </si>
  <si>
    <t>hĹ™eb expert TN tibiĂˇlnĂ­ pr.9 kanylovanĂ˝ D360 TAN 04.004.352</t>
  </si>
  <si>
    <t>KL783</t>
  </si>
  <si>
    <t>hĹ™eb expert TN tibiĂˇlnĂ­ pr.9 kanylovanĂ˝ D375 TAN 04.004.355</t>
  </si>
  <si>
    <t>ZR333</t>
  </si>
  <si>
    <t>HĹ™eb femorĂˇlnĂ­ kanylovanĂ˝ 12 mm x 240 mm 04.013.628</t>
  </si>
  <si>
    <t>ZP214</t>
  </si>
  <si>
    <t>HĹ™eb femorĂˇlnĂ­ kanylovanĂ˝ 12 mm x 400 mm 04.013.660</t>
  </si>
  <si>
    <t>ZQ312</t>
  </si>
  <si>
    <t>HĹ™eb femorĂˇlnĂ­ retrogrĂˇdnĂ­/antegrĂˇdnĂ­ 11 mm x 340 mm 04.013.548</t>
  </si>
  <si>
    <t>KM443</t>
  </si>
  <si>
    <t>hĹ™eb femorĂˇlnĂ­ TFNA Ă 10 mm, 130Â°, dĂ©lka 170 mm, slitina titanu (Ti Mo15), sterilnĂ­ 04.037.042S</t>
  </si>
  <si>
    <t>KM442</t>
  </si>
  <si>
    <t>hĹ™eb femorĂˇlnĂ­ TFNA Ă 12 mm, 125Â°, dĂ©lka 170 mm, slitina titanu (Ti Mo15), sterilnĂ­ 04.037.212S</t>
  </si>
  <si>
    <t>KM444</t>
  </si>
  <si>
    <t>hĹ™eb femorĂˇlnĂ­ TFNA Ă 12 mm, 130Â°, dĂ©lka 170 mm, slitina titanu (Ti Mo15), sterilnĂ­ 04.037.242S</t>
  </si>
  <si>
    <t>KM634</t>
  </si>
  <si>
    <t>hĹ™eb femorĂˇlnĂ­ TFNA pr.12, pravĂ˝,130Â°, dĂ©lka 235 mm, slitina titanu (TiMo) sterilnĂ­ 04.037.244s</t>
  </si>
  <si>
    <t>KM506</t>
  </si>
  <si>
    <t>hĹ™eb femorĂˇlnĂ­ TFNA prĹŻm. 10 mm pravĂ˝ 130' dĂ©lka 235 mm slitina titanu (TiMo15) sterilmĂ­ 04.037.044S</t>
  </si>
  <si>
    <t>ZE291</t>
  </si>
  <si>
    <t>HĹ™eb humerĂˇlnĂ­ 7 mm dĂ©lka 280 mm KE216T</t>
  </si>
  <si>
    <t>ZQ740</t>
  </si>
  <si>
    <t>HĹ™eb humerĂˇlnĂ­ H 7 mm dĂ©lka 320 mm KE212T</t>
  </si>
  <si>
    <t>ZP832</t>
  </si>
  <si>
    <t>HĹ™eb humerĂˇlnĂ­ H 8 mm dĂ©lka 220 mm KE310T</t>
  </si>
  <si>
    <t>ZP809</t>
  </si>
  <si>
    <t>HĹ™eb humerĂˇlnĂ­ H 8 mm dĂ©lka 260 mm KE314T</t>
  </si>
  <si>
    <t>ZP663</t>
  </si>
  <si>
    <t>HĹ™eb humerĂˇlnĂ­ H 8 mm dĂ©lka 280 mm KE316T</t>
  </si>
  <si>
    <t>ZQ247</t>
  </si>
  <si>
    <t>HĹ™eb PF 10 x 180 mm 130Â° KD003T</t>
  </si>
  <si>
    <t>KK895</t>
  </si>
  <si>
    <t>hĹ™eb PFNA femorĂˇlnĂ­ pr.11 mm dĂ©lka 240 mm slitina titanu 472.266s</t>
  </si>
  <si>
    <t>KL785</t>
  </si>
  <si>
    <t>hĹ™eb PFNA femorĂˇlnĂ­ proximĂˇlnĂ­ pr. 11 mm 130' dĂ©lka 200 mm 472.376S</t>
  </si>
  <si>
    <t>KL959</t>
  </si>
  <si>
    <t>hĹ™eb PFNA femorĂˇlnĂ­ proximĂˇlnĂ­ pr.10 mm, 130Â°, dĂ©lka 200 mm 472.375S</t>
  </si>
  <si>
    <t>KL134</t>
  </si>
  <si>
    <t>hĹ™eb PFNA femorĂˇlnĂ­ proximĂˇlnĂ­ pr.12 mm 130Â° dĂ©lka 200 mm 472.377S</t>
  </si>
  <si>
    <t>ZC190</t>
  </si>
  <si>
    <t>HĹ™eb PH nagel 10/7 Targon KE021T</t>
  </si>
  <si>
    <t>ZF105</t>
  </si>
  <si>
    <t>HĹ™eb PH nagel 10/7 Targon KE023T</t>
  </si>
  <si>
    <t>ZC266</t>
  </si>
  <si>
    <t>HĹ™eb PH nagel 10/7 Targon KE024T</t>
  </si>
  <si>
    <t>ZE105</t>
  </si>
  <si>
    <t>HĹ™eb PH nagel 10/7 Targon KE026T</t>
  </si>
  <si>
    <t>ZC227</t>
  </si>
  <si>
    <t>HĹ™eb PH nagel 10/7 Targon KE071T</t>
  </si>
  <si>
    <t>ZE106</t>
  </si>
  <si>
    <t>HĹ™eb PH nagel 10/7 Targon KE076T</t>
  </si>
  <si>
    <t>ZC209</t>
  </si>
  <si>
    <t>HĹ™eb PH nagel 10/8 Targon KE004T</t>
  </si>
  <si>
    <t>ZC224</t>
  </si>
  <si>
    <t>HĹ™eb PH nagel 10/8 Targon KE054T</t>
  </si>
  <si>
    <t>ZR978</t>
  </si>
  <si>
    <t>HĹ™eb retrogrĂˇdnĂ­/antegrĂˇdnĂ­ pr.10, dĂ©lka 200 mm 04.013.420</t>
  </si>
  <si>
    <t>ZD591</t>
  </si>
  <si>
    <t>HĹ™eb se zĂˇvity zamykatelnĂ˝ 2,5 x 14 mm TP14000</t>
  </si>
  <si>
    <t>ZD514</t>
  </si>
  <si>
    <t>HĹ™eb se zĂˇvity zamykatelnĂ˝ 2,5 x 16 mm TP16000</t>
  </si>
  <si>
    <t>ZD535</t>
  </si>
  <si>
    <t>HĹ™eb se zĂˇvity zamykatelnĂ˝ 2,5 x 18 mm TP18000</t>
  </si>
  <si>
    <t>ZD305</t>
  </si>
  <si>
    <t>HĹ™eb se zĂˇvity zamykatelnĂ˝ 2,5 x 20 mm TP20000</t>
  </si>
  <si>
    <t>ZD269</t>
  </si>
  <si>
    <t>HĹ™eb se zĂˇvity zamykatelnĂ˝ 2,5 x 22 mm TP22000</t>
  </si>
  <si>
    <t>ZD297</t>
  </si>
  <si>
    <t>HĹ™eb se zĂˇvity zamykatelnĂ˝ 2,5 x 24 mm TP24000</t>
  </si>
  <si>
    <t>ZB938</t>
  </si>
  <si>
    <t>HĹ™eb se zĂˇvity zamykatelnĂ˝ 2,5 x 26 mm TP26000</t>
  </si>
  <si>
    <t>ZD298</t>
  </si>
  <si>
    <t>HĹ™eb se zĂˇvity zamykatelnĂ˝ 2,5 x 28 mm TP28000</t>
  </si>
  <si>
    <t>ZE024</t>
  </si>
  <si>
    <t>HĹ™eb se zĂˇvity zamykatelnĂ˝ 2,5 x 30 mm TP30000</t>
  </si>
  <si>
    <t>ZC180</t>
  </si>
  <si>
    <t>HĹ™eb targon PF 10 x 220 mm 135Â° KD014T</t>
  </si>
  <si>
    <t>ZA296</t>
  </si>
  <si>
    <t>HĹ™eb targon PF 12 x 220 mm 135Â° KD034T</t>
  </si>
  <si>
    <t>ZI779</t>
  </si>
  <si>
    <t>HĹ™eb targon PF 14 x 180 mm 130Â° KD043T</t>
  </si>
  <si>
    <t>ZC996</t>
  </si>
  <si>
    <t>HĹ™eb targon PF nagel 10 x 180 mm 135Â° KD004T</t>
  </si>
  <si>
    <t>ZQ222</t>
  </si>
  <si>
    <t>HĹ™eb targon PF nagel 12 x 180 mm 130Â° KD023T</t>
  </si>
  <si>
    <t>ZA297</t>
  </si>
  <si>
    <t>HĹ™eb targon PF nagel 12 x 180 mm 135Â° KD024T</t>
  </si>
  <si>
    <t>ZC707</t>
  </si>
  <si>
    <t>HĹ™eb targon PF nagel 14 x 180 mm 135Â° KD044T</t>
  </si>
  <si>
    <t>ZC167</t>
  </si>
  <si>
    <t>HĹ™eb targon PF-L 10 x 340 mm 130Â° KD085T</t>
  </si>
  <si>
    <t>ZD548</t>
  </si>
  <si>
    <t>HĹ™eb targon PF-L 10 x 380 mm 130Â° KD087T</t>
  </si>
  <si>
    <t>ZH846</t>
  </si>
  <si>
    <t>HĹ™eb targon PF-L 10 x 420 mm 130Â° KD089T</t>
  </si>
  <si>
    <t>ZI231</t>
  </si>
  <si>
    <t>HĹ™eb targon PF-P 10 x 340 mm 130Â° KD065T</t>
  </si>
  <si>
    <t>ZD571</t>
  </si>
  <si>
    <t>HĹ™eb targon PF-P 10 x 380 mm 130Â° KD067T</t>
  </si>
  <si>
    <t>ZF030</t>
  </si>
  <si>
    <t>HĹ™eb targon PF-P 10 x 420 mm 130Â° KD069T</t>
  </si>
  <si>
    <t>ZS302</t>
  </si>
  <si>
    <t>HĹ™eb tibiĂˇlnĂ­ TX 10 x 360, TIN ster. KE764T</t>
  </si>
  <si>
    <t>ZH336</t>
  </si>
  <si>
    <t>HĹ™eb wurzburger ulna/radius 4,0 x 200 mm 1-3603</t>
  </si>
  <si>
    <t>ZH795</t>
  </si>
  <si>
    <t>HĹ™eb wurzburger ulna/radius 4,0 x 210 mm 1-3604</t>
  </si>
  <si>
    <t>ZH922</t>
  </si>
  <si>
    <t>HĹ™eb wurzburger ulna/radius 4,0 x 220 mm 1-3605</t>
  </si>
  <si>
    <t>ZF999</t>
  </si>
  <si>
    <t>HĹ™eb wurzburger ulna/radius 4,0 x 230 mm 1-3606</t>
  </si>
  <si>
    <t>ZF572</t>
  </si>
  <si>
    <t>KotouÄŤ s cerklĂˇĹľnĂ­m drĂˇtem 1,00 mm L10 291.050</t>
  </si>
  <si>
    <t>ZB189</t>
  </si>
  <si>
    <t>Kotva lupine loop+ancho 210709</t>
  </si>
  <si>
    <t>ZO157</t>
  </si>
  <si>
    <t>Kotva ramennĂ­ FASTak s drĹľadlem Suture Anchor 2,8 a 11,7 mm AR-1324HF</t>
  </si>
  <si>
    <t>ZS035</t>
  </si>
  <si>
    <t>KotviÄŤka mitek easy titanovĂˇ pro stabilizaci ramene s nĂˇvlekem orthocord GII 222983</t>
  </si>
  <si>
    <t>ZD555</t>
  </si>
  <si>
    <t>KotviÄŤka mitek mini 2/0 TMplus 212033</t>
  </si>
  <si>
    <t>ZE780</t>
  </si>
  <si>
    <t>KotviÄŤka mitek mini 4/0 212866</t>
  </si>
  <si>
    <t>ZP263</t>
  </si>
  <si>
    <t>KotviÄŤka zavrtĂˇvacĂ­ na suturu rotĂˇtorovĂ© manĹľety 222334</t>
  </si>
  <si>
    <t>ZH227</t>
  </si>
  <si>
    <t>KotviÄŤka zavrtĂˇvacĂ­ vstĹ™ebatelnĂˇ 5,5 mm 222233</t>
  </si>
  <si>
    <t>ZC181</t>
  </si>
  <si>
    <t>Ĺ roub antirotaÄŤnĂ­ Targon KD204T</t>
  </si>
  <si>
    <t>ZC187</t>
  </si>
  <si>
    <t>Ĺ roub antirotaÄŤnĂ­ Targon KD205T</t>
  </si>
  <si>
    <t>ZC282</t>
  </si>
  <si>
    <t>Ĺ roub antirotaÄŤnĂ­ Targon KD206T</t>
  </si>
  <si>
    <t>ZC182</t>
  </si>
  <si>
    <t>Ĺ roub antirotaÄŤnĂ­ Targon KD207T</t>
  </si>
  <si>
    <t>ZC171</t>
  </si>
  <si>
    <t>Ĺ roub antirotaÄŤnĂ­ Targon KD208T</t>
  </si>
  <si>
    <t>ZD197</t>
  </si>
  <si>
    <t>Ĺ roub antirotaÄŤnĂ­ Targon KD209T</t>
  </si>
  <si>
    <t>ZC709</t>
  </si>
  <si>
    <t>Ĺ roub antirotaÄŤnĂ­ Targon KD210T</t>
  </si>
  <si>
    <t>ZH224</t>
  </si>
  <si>
    <t>Ĺ roub fixaÄŤnĂ­ 4,5 mm KB088T</t>
  </si>
  <si>
    <t>ZL384</t>
  </si>
  <si>
    <t>Ĺ roub fixaÄŤnĂ­ 4,5 mm KB090T</t>
  </si>
  <si>
    <t>ZC211</t>
  </si>
  <si>
    <t>Ĺ roub fixaÄŤnĂ­ PH 4,5 mm Targon KB070T</t>
  </si>
  <si>
    <t>ZC229</t>
  </si>
  <si>
    <t>Ĺ roub fixaÄŤnĂ­ PH 4,5 mm Targon KB076T</t>
  </si>
  <si>
    <t>ZC223</t>
  </si>
  <si>
    <t>Ĺ roub fixaÄŤnĂ­ PH 4,5 mm Targon KB078T</t>
  </si>
  <si>
    <t>ZC230</t>
  </si>
  <si>
    <t>Ĺ roub fixaÄŤnĂ­ PH 4,5 mm Targon KB080T</t>
  </si>
  <si>
    <t>ZC231</t>
  </si>
  <si>
    <t>Ĺ roub fixaÄŤnĂ­ PH 4,5 mm Targon KB082T</t>
  </si>
  <si>
    <t>ZC226</t>
  </si>
  <si>
    <t>Ĺ roub fixaÄŤnĂ­ PH 4,5 mm Targon KB084T</t>
  </si>
  <si>
    <t>ZC268</t>
  </si>
  <si>
    <t>Ĺ roub fixaÄŤnĂ­ PH 4,5 mm Targon KB086T</t>
  </si>
  <si>
    <t>ZA092</t>
  </si>
  <si>
    <t>Ĺ roub kanylovanĂ˝ 3.5 mm 205.030</t>
  </si>
  <si>
    <t>ZF885</t>
  </si>
  <si>
    <t>Ĺ roub kanylovanĂ˝ 3.5 mm 205.032</t>
  </si>
  <si>
    <t>ZC199</t>
  </si>
  <si>
    <t>Ĺ roub kanylovanĂ˝ 3.5 mm 205.034</t>
  </si>
  <si>
    <t>ZC116</t>
  </si>
  <si>
    <t>Ĺ roub kanylovanĂ˝ 3.5 mm 205.036</t>
  </si>
  <si>
    <t>ZA770</t>
  </si>
  <si>
    <t>Ĺ roub kanylovanĂ˝ 3.5 mm 205.038</t>
  </si>
  <si>
    <t>ZC115</t>
  </si>
  <si>
    <t>Ĺ roub kanylovanĂ˝ 3.5 mm 205.040</t>
  </si>
  <si>
    <t>ZC123</t>
  </si>
  <si>
    <t>Ĺ roub kanylovanĂ˝ 3.5 mm 205.042</t>
  </si>
  <si>
    <t>ZC205</t>
  </si>
  <si>
    <t>Ĺ roub kanylovanĂ˝ 3.5 mm 205.044</t>
  </si>
  <si>
    <t>ZA093</t>
  </si>
  <si>
    <t>Ĺ roub kanylovanĂ˝ 3.5 mm 205.050</t>
  </si>
  <si>
    <t>ZF600</t>
  </si>
  <si>
    <t>Ĺ roub kanylovanĂ˝ 3.5 mm 205.236</t>
  </si>
  <si>
    <t>ZC381</t>
  </si>
  <si>
    <t>Ĺ roub kanylovanĂ˝ 3.5 mm 205.246</t>
  </si>
  <si>
    <t>ZD142</t>
  </si>
  <si>
    <t>Ĺ roub kanylovanĂ˝ 3.5 mm 205.250</t>
  </si>
  <si>
    <t>ZA386</t>
  </si>
  <si>
    <t>Ĺ roub kanylovanĂ˝ 3.5 x 36 mm 26-433-36-09</t>
  </si>
  <si>
    <t>ZA387</t>
  </si>
  <si>
    <t>Ĺ roub kanylovanĂ˝ 3.5 x 38 mm 26-433-38-09</t>
  </si>
  <si>
    <t>ZF720</t>
  </si>
  <si>
    <t>Ĺ roub kanylovanĂ˝ 3.5 x 40 mm 26-433-40-09</t>
  </si>
  <si>
    <t>ZA389</t>
  </si>
  <si>
    <t>Ĺ roub kanylovanĂ˝ 3.5 x 42 mm 26-433-42-09</t>
  </si>
  <si>
    <t>ZA390</t>
  </si>
  <si>
    <t>Ĺ roub kanylovanĂ˝ 3.5 x 44 mm 26-433-44-09</t>
  </si>
  <si>
    <t>ZH724</t>
  </si>
  <si>
    <t>Ĺ roub kanylovanĂ˝ 3.5 x 46 mm 26-433-46-09</t>
  </si>
  <si>
    <t>ZA391</t>
  </si>
  <si>
    <t>Ĺ roub kanylovanĂ˝ 3.5 x 48 mm 26-433-48-09</t>
  </si>
  <si>
    <t>ZA392</t>
  </si>
  <si>
    <t>Ĺ roub kanylovanĂ˝ 3.5 x 50 mm 26-433-50-09</t>
  </si>
  <si>
    <t>ZR252</t>
  </si>
  <si>
    <t>Ĺ roub kanylovanĂ˝ 4.5 mm 214.430</t>
  </si>
  <si>
    <t>ZR249</t>
  </si>
  <si>
    <t>Ĺ roub kanylovanĂ˝ 4.5 mm 214.436</t>
  </si>
  <si>
    <t>ZR248</t>
  </si>
  <si>
    <t>Ĺ roub kanylovanĂ˝ 4.5 mm 214.438</t>
  </si>
  <si>
    <t>ZR247</t>
  </si>
  <si>
    <t>Ĺ roub kanylovanĂ˝ 4.5 mm 214.440</t>
  </si>
  <si>
    <t>ZR246</t>
  </si>
  <si>
    <t>Ĺ roub kanylovanĂ˝ 4.5 mm 214.442</t>
  </si>
  <si>
    <t>ZG096</t>
  </si>
  <si>
    <t>Ĺ roub kanylovanĂ˝ 4.5 mm 214.446</t>
  </si>
  <si>
    <t>ZL168</t>
  </si>
  <si>
    <t>Ĺ roub kanylovanĂ˝ 4.5 mm 214.454</t>
  </si>
  <si>
    <t>ZK873</t>
  </si>
  <si>
    <t>Ĺ roub kanylovanĂ˝ 4.5 mm 214.468</t>
  </si>
  <si>
    <t>ZE057</t>
  </si>
  <si>
    <t>Ĺ roub kanylovanĂ˝ 4.5 mm 214.472</t>
  </si>
  <si>
    <t>ZJ143</t>
  </si>
  <si>
    <t>Ĺ roub kanylovanĂ˝ 4.5 mm 214.646</t>
  </si>
  <si>
    <t>ZE981</t>
  </si>
  <si>
    <t>Ĺ roub kanylovanĂ˝ 4.5 mm 214.672</t>
  </si>
  <si>
    <t>ZO861</t>
  </si>
  <si>
    <t>Ĺ roub kanylovanĂ˝ 6.5 mm L100 408.476</t>
  </si>
  <si>
    <t>ZD483</t>
  </si>
  <si>
    <t>Ĺ roub kanylovanĂ˝ 6.5 mm L100/32 408.442</t>
  </si>
  <si>
    <t>ZI136</t>
  </si>
  <si>
    <t>Ĺ roub kanylovanĂ˝ 6.5 mm L110/32 408.444</t>
  </si>
  <si>
    <t>ZF250</t>
  </si>
  <si>
    <t>Ĺ roub kanylovanĂ˝ 6.5 mm L50/16 408.405</t>
  </si>
  <si>
    <t>ZG832</t>
  </si>
  <si>
    <t>Ĺ roub kanylovanĂ˝ 6.5 mm L60/32 408.434</t>
  </si>
  <si>
    <t>ZF251</t>
  </si>
  <si>
    <t>Ĺ roub kanylovanĂ˝ 6.5 mm L65/16 408.408</t>
  </si>
  <si>
    <t>ZH176</t>
  </si>
  <si>
    <t>Ĺ roub kanylovanĂ˝ 6.5 mm L65/32 408.435</t>
  </si>
  <si>
    <t>ZH907</t>
  </si>
  <si>
    <t>Ĺ roub kanylovanĂ˝ 6.5 mm L70/16 408.409</t>
  </si>
  <si>
    <t>ZH861</t>
  </si>
  <si>
    <t>Ĺ roub kanylovanĂ˝ 6.5 mm L70/32 408.436</t>
  </si>
  <si>
    <t>ZG575</t>
  </si>
  <si>
    <t>Ĺ roub kanylovanĂ˝ 6.5 mm L75/16 408.410</t>
  </si>
  <si>
    <t>ZG910</t>
  </si>
  <si>
    <t>Ĺ roub kanylovanĂ˝ 6.5 mm L75/32 408.437</t>
  </si>
  <si>
    <t>ZO803</t>
  </si>
  <si>
    <t>Ĺ roub kanylovanĂ˝ 6.5 mm L80 408.472</t>
  </si>
  <si>
    <t>ZH908</t>
  </si>
  <si>
    <t>Ĺ roub kanylovanĂ˝ 6.5 mm L80/16 408.411</t>
  </si>
  <si>
    <t>ZH177</t>
  </si>
  <si>
    <t>Ĺ roub kanylovanĂ˝ 6.5 mm L80/32 408.438</t>
  </si>
  <si>
    <t>ZO804</t>
  </si>
  <si>
    <t>Ĺ roub kanylovanĂ˝ 6.5 mm L85 408.4723</t>
  </si>
  <si>
    <t>ZG337</t>
  </si>
  <si>
    <t>Ĺ roub kanylovanĂ˝ 6.5 mm L85/16 408.412</t>
  </si>
  <si>
    <t>ZG704</t>
  </si>
  <si>
    <t>Ĺ roub kanylovanĂ˝ 6.5 mm L85/32 408.439</t>
  </si>
  <si>
    <t>ZO805</t>
  </si>
  <si>
    <t>Ĺ roub kanylovanĂ˝ 6.5 mm L90 408.474</t>
  </si>
  <si>
    <t>ZH650</t>
  </si>
  <si>
    <t>Ĺ roub kanylovanĂ˝ 6.5 mm L90/16 408.413</t>
  </si>
  <si>
    <t>ZH414</t>
  </si>
  <si>
    <t>Ĺ roub kanylovanĂ˝ 6.5 mm L90/32 408.440</t>
  </si>
  <si>
    <t>ZO860</t>
  </si>
  <si>
    <t>Ĺ roub kanylovanĂ˝ 6.5 mm L95 408.475</t>
  </si>
  <si>
    <t>ZI061</t>
  </si>
  <si>
    <t>Ĺ roub kanylovanĂ˝ 6.5 mm L95/16 408.414</t>
  </si>
  <si>
    <t>ZI135</t>
  </si>
  <si>
    <t>Ĺ roub kanylovanĂ˝ 6.5 mm L95/32 408.441</t>
  </si>
  <si>
    <t>ZN307</t>
  </si>
  <si>
    <t>Ĺ roub kanylovanĂ˝ canos 2.7 x 24 mm 26-427-24-09</t>
  </si>
  <si>
    <t>ZG597</t>
  </si>
  <si>
    <t>Ĺ roub kanylovanĂ˝ canos 2.7 x 26 mm 26-427-26-09</t>
  </si>
  <si>
    <t>ZF094</t>
  </si>
  <si>
    <t>Ĺ roub kanylovanĂ˝ canos 3,5 x 20 mm 26-433-20-09</t>
  </si>
  <si>
    <t>ZE094</t>
  </si>
  <si>
    <t>Ĺ roub kanylovanĂ˝ canos 3,5 x 22 mm 26-433-22-09</t>
  </si>
  <si>
    <t>ZF095</t>
  </si>
  <si>
    <t>Ĺ roub kanylovanĂ˝ canos 3,5 x 24 mm 26-433-24-09</t>
  </si>
  <si>
    <t>ZE095</t>
  </si>
  <si>
    <t>Ĺ roub kanylovanĂ˝ canos 3,5 x 26 mm 26-433-26-09</t>
  </si>
  <si>
    <t>ZA382</t>
  </si>
  <si>
    <t>Ĺ roub kanylovanĂ˝ canos 3,5 x 28 mm 26-433-28-09</t>
  </si>
  <si>
    <t>ZA383</t>
  </si>
  <si>
    <t>Ĺ roub kanylovanĂ˝ canos 3,5 x 30 mm 26-433-30-09</t>
  </si>
  <si>
    <t>ZA384</t>
  </si>
  <si>
    <t>Ĺ roub kanylovanĂ˝ canos 3,5 x 32 mm 26-433-32-09</t>
  </si>
  <si>
    <t>ZA385</t>
  </si>
  <si>
    <t>Ĺ roub kanylovanĂ˝ canos 3,5 x 34 mm 26-433-34-09</t>
  </si>
  <si>
    <t>ZO358</t>
  </si>
  <si>
    <t>Ĺ roub kompresnĂ­ DartFire 2,5 mm x 20 mm D2N250-20</t>
  </si>
  <si>
    <t>ZO303</t>
  </si>
  <si>
    <t>Ĺ roub kompresnĂ­ DartFire 2,5 mm x 26 mm D2N250-26</t>
  </si>
  <si>
    <t>ZN738</t>
  </si>
  <si>
    <t>Ĺ roub kompresnĂ­ DartFire 2,5 mm x 28 mm D2N250-28</t>
  </si>
  <si>
    <t>ZO144</t>
  </si>
  <si>
    <t>Ĺ roub kompresnĂ­ DartFire 3,0 mm x 30 mm D2N300-30</t>
  </si>
  <si>
    <t>ZP818</t>
  </si>
  <si>
    <t>Ĺ roub kompresnĂ­ DartFire small 3,0 mm x 40 mm D2N300-40</t>
  </si>
  <si>
    <t>ZK878</t>
  </si>
  <si>
    <t>Ĺ roub kompresnĂ­ HBS2 midi 17 mm 26-800-17-09</t>
  </si>
  <si>
    <t>ZK879</t>
  </si>
  <si>
    <t>Ĺ roub kompresnĂ­ HBS2 midi 18 mm 26-800-18-09</t>
  </si>
  <si>
    <t>ZK880</t>
  </si>
  <si>
    <t>Ĺ roub kompresnĂ­ HBS2 midi 19 mm 26-800-19-09</t>
  </si>
  <si>
    <t>ZK881</t>
  </si>
  <si>
    <t>Ĺ roub kompresnĂ­ HBS2 midi 20 mm 26-800-20-09</t>
  </si>
  <si>
    <t>ZK935</t>
  </si>
  <si>
    <t>Ĺ roub kompresnĂ­ HBS2 midi 20 mm 26-810-20-09</t>
  </si>
  <si>
    <t>ZK882</t>
  </si>
  <si>
    <t>Ĺ roub kompresnĂ­ HBS2 midi 21 mm 26-800-21-09</t>
  </si>
  <si>
    <t>ZK904</t>
  </si>
  <si>
    <t>Ĺ roub kompresnĂ­ HBS2 midi 22 mm 26-800-22-09</t>
  </si>
  <si>
    <t>ZK986</t>
  </si>
  <si>
    <t>Ĺ roub kompresnĂ­ HBS2 midi 22 mm 26-810-22-09</t>
  </si>
  <si>
    <t>ZK905</t>
  </si>
  <si>
    <t>Ĺ roub kompresnĂ­ HBS2 midi 23 mm 26-800-23-09</t>
  </si>
  <si>
    <t>ZK906</t>
  </si>
  <si>
    <t>Ĺ roub kompresnĂ­ HBS2 midi 24 mm 26-800-24-09</t>
  </si>
  <si>
    <t>ZK924</t>
  </si>
  <si>
    <t>Ĺ roub kompresnĂ­ HBS2 midi 24 mm 26-810-24-09</t>
  </si>
  <si>
    <t>ZK908</t>
  </si>
  <si>
    <t>Ĺ roub kompresnĂ­ HBS2 midi 26 mm 26-800-26-09</t>
  </si>
  <si>
    <t>ZN418</t>
  </si>
  <si>
    <t>Ĺ roub kompresnĂ­ HBS2 mini 16 mm 26-820-16-09</t>
  </si>
  <si>
    <t>ZM303</t>
  </si>
  <si>
    <t>Ĺ roub kompresnĂ­ HBS2 mini 18 mm 26-820-18-09</t>
  </si>
  <si>
    <t>ZF877</t>
  </si>
  <si>
    <t>Ĺ roub kompresnĂ­ HBS2 mini 20 mm 26-820-20-09</t>
  </si>
  <si>
    <t>ZH494</t>
  </si>
  <si>
    <t>Ĺ roub kompresnĂ­ HBS2 mini 20 mm 26-830-20-09</t>
  </si>
  <si>
    <t>ZF887</t>
  </si>
  <si>
    <t>Ĺ roub kompresnĂ­ HBS2 mini 22 mm 26-820-22-09</t>
  </si>
  <si>
    <t>ZB346</t>
  </si>
  <si>
    <t>Ĺ roub kompresnĂ­ HBS2 mini 22 mm 26-830-22-09</t>
  </si>
  <si>
    <t>ZF895</t>
  </si>
  <si>
    <t>Ĺ roub kompresnĂ­ HBS2 mini 23 mm 26-820-23-09</t>
  </si>
  <si>
    <t>ZB630</t>
  </si>
  <si>
    <t>Ĺ roub kompresnĂ­ HBS2 mini 24 mm 26-830-24-09</t>
  </si>
  <si>
    <t>ZE277</t>
  </si>
  <si>
    <t>Ĺ roub kompresnĂ­ HBS2 mini 30 mm 26-830-30-09</t>
  </si>
  <si>
    <t>ZS220</t>
  </si>
  <si>
    <t>Ĺ roub kompresnĂ­ Charlotte 7,0 mm 45 mm x 16 mm 44174516</t>
  </si>
  <si>
    <t>ZN286</t>
  </si>
  <si>
    <t>Ĺ roub kompresnĂ­ Charlotte 7,0 mm 50 mm x 16 mm 44175016</t>
  </si>
  <si>
    <t>ZP333</t>
  </si>
  <si>
    <t>Ĺ roub kompresnĂ­ Charlotte 7,0 mm 60 mm x 16 mm 44176016</t>
  </si>
  <si>
    <t>ZP334</t>
  </si>
  <si>
    <t>Ĺ roub kompresnĂ­ Charlotte 7,0 mm 65 mm x 16 mm 44176516</t>
  </si>
  <si>
    <t>ZQ743</t>
  </si>
  <si>
    <t>Ĺ roub kompresnĂ­ Charlotte 7,0 mm 75 mm x 32 mm zĂˇvit 44177532</t>
  </si>
  <si>
    <t>ZP253</t>
  </si>
  <si>
    <t>Ĺ roub kompresnĂ­ Charlotte 7,0 mm 80 mm x 16 mm zĂˇvit 44178016</t>
  </si>
  <si>
    <t>ZA401</t>
  </si>
  <si>
    <t>Ĺ roub kompresnĂ­ KIT UNIMA EVO 4,5 x 50 mm krĂˇtkĂ˝ zĂˇvit AA45AG050</t>
  </si>
  <si>
    <t>ZG686</t>
  </si>
  <si>
    <t>Ĺ roub kompresnĂ­ proximĂˇlnĂ­ 1-3680</t>
  </si>
  <si>
    <t>ZS827</t>
  </si>
  <si>
    <t>Ĺ roub kompresnĂ­ Unima Evo Kit 4,5 mm x 36 mm krĂˇtkĂ˝ zĂˇvit AA45AG036</t>
  </si>
  <si>
    <t>ZQ241</t>
  </si>
  <si>
    <t>Ĺ roub kompresnĂ­ zavĂ­racĂ­ titanovĂ˝ TARGON TX 0 mm KB206T</t>
  </si>
  <si>
    <t>ZA015</t>
  </si>
  <si>
    <t>Ĺ roub kortikĂˇlnĂ­ 1.5 mm 200.808</t>
  </si>
  <si>
    <t>ZA011</t>
  </si>
  <si>
    <t>Ĺ roub kortikĂˇlnĂ­ 1.5 mm 200.809</t>
  </si>
  <si>
    <t>ZA012</t>
  </si>
  <si>
    <t>Ĺ roub kortikĂˇlnĂ­ 1.5 mm 200.810</t>
  </si>
  <si>
    <t>ZC208</t>
  </si>
  <si>
    <t>Ĺ roub kortikĂˇlnĂ­ 1.5 mm 200.811</t>
  </si>
  <si>
    <t>ZA016</t>
  </si>
  <si>
    <t>Ĺ roub kortikĂˇlnĂ­ 1.5 mm 200.812</t>
  </si>
  <si>
    <t>ZC207</t>
  </si>
  <si>
    <t>Ĺ roub kortikĂˇlnĂ­ 1.5 mm 200.813</t>
  </si>
  <si>
    <t>ZC270</t>
  </si>
  <si>
    <t>Ĺ roub kortikĂˇlnĂ­ 1.5 mm 200.814</t>
  </si>
  <si>
    <t>ZA017</t>
  </si>
  <si>
    <t>Ĺ roub kortikĂˇlnĂ­ 1.5 mm 200.816</t>
  </si>
  <si>
    <t>ZA018</t>
  </si>
  <si>
    <t>Ĺ roub kortikĂˇlnĂ­ 1.5 mm 200.818</t>
  </si>
  <si>
    <t>ZC684</t>
  </si>
  <si>
    <t>Ĺ roub kortikĂˇlnĂ­ 2,0 mm 201.816</t>
  </si>
  <si>
    <t>ZE440</t>
  </si>
  <si>
    <t>Ĺ roub kortikĂˇlnĂ­ 3 mm/12 mm stabilnĂ­ 716-110-030-012</t>
  </si>
  <si>
    <t>ZE441</t>
  </si>
  <si>
    <t>Ĺ roub kortikĂˇlnĂ­ 3 mm/14 mm nestabilnĂ­ 716-115-030-014</t>
  </si>
  <si>
    <t>ZE333</t>
  </si>
  <si>
    <t>Ĺ roub kortikĂˇlnĂ­ 3 mm/14 mm stabilnĂ­ 716-110-030-014</t>
  </si>
  <si>
    <t>ZE297</t>
  </si>
  <si>
    <t>Ĺ roub kortikĂˇlnĂ­ 3 mm/16 mm stabilnĂ­ 716-110-030-016</t>
  </si>
  <si>
    <t>ZE425</t>
  </si>
  <si>
    <t>Ĺ roub kortikĂˇlnĂ­ 3 mm/20 mm stabilnĂ­ 716-110-030-020</t>
  </si>
  <si>
    <t>ZE701</t>
  </si>
  <si>
    <t>Ĺ roub kortikĂˇlnĂ­ 3 mm/24 mm stabilnĂ­ 716-110-030-024</t>
  </si>
  <si>
    <t>ZF537</t>
  </si>
  <si>
    <t>Ĺ roub kortikĂˇlnĂ­ 3 mm/40 mm nestabilnĂ­ 716-115-030-040</t>
  </si>
  <si>
    <t>ZG802</t>
  </si>
  <si>
    <t>Ĺ roub kortikĂˇlnĂ­ 3,5 mm 204.660</t>
  </si>
  <si>
    <t>ZH018</t>
  </si>
  <si>
    <t>Ĺ roub kortikĂˇlnĂ­ 3,5 mm 204.665</t>
  </si>
  <si>
    <t>ZH641</t>
  </si>
  <si>
    <t>Ĺ roub kortikĂˇlnĂ­ 3,5 mm 204.680</t>
  </si>
  <si>
    <t>ZG102</t>
  </si>
  <si>
    <t>Ĺ roub kortikĂˇlnĂ­ 3,5 mm 204.685</t>
  </si>
  <si>
    <t>ZD609</t>
  </si>
  <si>
    <t>Ĺ roub kortikĂˇlnĂ­ 3,5 mm 404.845</t>
  </si>
  <si>
    <t>ZH020</t>
  </si>
  <si>
    <t>Ĺ roub kortikĂˇlnĂ­ 3,5 mm pĂˇnevnĂ­ 204.670</t>
  </si>
  <si>
    <t>ZI741</t>
  </si>
  <si>
    <t>Ĺ roub kortikĂˇlnĂ­ 3,5 mm pĂˇnevnĂ­ 204.675</t>
  </si>
  <si>
    <t>ZD451</t>
  </si>
  <si>
    <t>Ĺ roub kortikĂˇlnĂ­ 3,5 x 10 mm CS10000</t>
  </si>
  <si>
    <t>ZD327</t>
  </si>
  <si>
    <t>Ĺ roub kortikĂˇlnĂ­ 3,5 x 12 mm CS12000</t>
  </si>
  <si>
    <t>ZD266</t>
  </si>
  <si>
    <t>Ĺ roub kortikĂˇlnĂ­ 3,5 x 14 mm CS14000</t>
  </si>
  <si>
    <t>ZD267</t>
  </si>
  <si>
    <t>Ĺ roub kortikĂˇlnĂ­ 3,5 x 16 mm CS16000</t>
  </si>
  <si>
    <t>ZD304</t>
  </si>
  <si>
    <t>Ĺ roub kortikĂˇlnĂ­ 3,5 x 18 mm CS18000</t>
  </si>
  <si>
    <t>ZE299</t>
  </si>
  <si>
    <t>Ĺ roub kortikĂˇlnĂ­ 3.0 mm/16 mm nestabilnĂ­ 716-115-030-016</t>
  </si>
  <si>
    <t>ZE808</t>
  </si>
  <si>
    <t>Ĺ roub kortikĂˇlnĂ­ 3.0 mm/28 mm nestabilnĂ­ 716-115-030-028</t>
  </si>
  <si>
    <t>ZI939</t>
  </si>
  <si>
    <t>Ĺ roub kortikĂˇlnĂ­ 3.5 mm 204.810</t>
  </si>
  <si>
    <t>ZB887</t>
  </si>
  <si>
    <t>Ĺ roub kortikĂˇlnĂ­ 3.5 mm 204.812</t>
  </si>
  <si>
    <t>ZA732</t>
  </si>
  <si>
    <t>Ĺ roub kortikĂˇlnĂ­ 3.5 mm 204.814</t>
  </si>
  <si>
    <t>ZB397</t>
  </si>
  <si>
    <t>Ĺ roub kortikĂˇlnĂ­ 3.5 mm 204.816</t>
  </si>
  <si>
    <t>ZB375</t>
  </si>
  <si>
    <t>Ĺ roub kortikĂˇlnĂ­ 3.5 mm 204.818</t>
  </si>
  <si>
    <t>ZC421</t>
  </si>
  <si>
    <t>Ĺ roub kortikĂˇlnĂ­ 3.5 mm 204.820</t>
  </si>
  <si>
    <t>ZC437</t>
  </si>
  <si>
    <t>Ĺ roub kortikĂˇlnĂ­ 3.5 mm 204.822</t>
  </si>
  <si>
    <t>ZF645</t>
  </si>
  <si>
    <t>Ĺ roub kortikĂˇlnĂ­ 3.5 mm 204.824</t>
  </si>
  <si>
    <t>ZC349</t>
  </si>
  <si>
    <t>Ĺ roub kortikĂˇlnĂ­ 3.5 mm 204.826</t>
  </si>
  <si>
    <t>ZC007</t>
  </si>
  <si>
    <t>Ĺ roub kortikĂˇlnĂ­ 3.5 mm 204.828</t>
  </si>
  <si>
    <t>ZC420</t>
  </si>
  <si>
    <t>Ĺ roub kortikĂˇlnĂ­ 3.5 mm 204.830</t>
  </si>
  <si>
    <t>ZA984</t>
  </si>
  <si>
    <t>Ĺ roub kortikĂˇlnĂ­ 3.5 mm 204.832</t>
  </si>
  <si>
    <t>ZF870</t>
  </si>
  <si>
    <t>Ĺ roub kortikĂˇlnĂ­ 3.5 mm 204.834</t>
  </si>
  <si>
    <t>ZB716</t>
  </si>
  <si>
    <t>Ĺ roub kortikĂˇlnĂ­ 3.5 mm 204.836</t>
  </si>
  <si>
    <t>ZF281</t>
  </si>
  <si>
    <t>Ĺ roub kortikĂˇlnĂ­ 3.5 mm 204.838</t>
  </si>
  <si>
    <t>ZF268</t>
  </si>
  <si>
    <t>Ĺ roub kortikĂˇlnĂ­ 3.5 mm 204.840</t>
  </si>
  <si>
    <t>ZC504</t>
  </si>
  <si>
    <t>Ĺ roub kortikĂˇlnĂ­ 3.5 mm 204.842</t>
  </si>
  <si>
    <t>ZC503</t>
  </si>
  <si>
    <t>Ĺ roub kortikĂˇlnĂ­ 3.5 mm 204.845</t>
  </si>
  <si>
    <t>ZF871</t>
  </si>
  <si>
    <t>Ĺ roub kortikĂˇlnĂ­ 3.5 mm 204.848</t>
  </si>
  <si>
    <t>ZF282</t>
  </si>
  <si>
    <t>Ĺ roub kortikĂˇlnĂ­ 3.5 mm 204.850</t>
  </si>
  <si>
    <t>ZC505</t>
  </si>
  <si>
    <t>Ĺ roub kortikĂˇlnĂ­ 3.5 mm 204.855</t>
  </si>
  <si>
    <t>ZF519</t>
  </si>
  <si>
    <t>Ĺ roub kortikĂˇlnĂ­ 3.5 mm 204.860</t>
  </si>
  <si>
    <t>ZK660</t>
  </si>
  <si>
    <t>Ĺ roub kortikĂˇlnĂ­ 3.5 mm 204.865</t>
  </si>
  <si>
    <t>ZG875</t>
  </si>
  <si>
    <t>Ĺ roub kortikĂˇlnĂ­ 3.5 mm 404.814</t>
  </si>
  <si>
    <t>ZA266</t>
  </si>
  <si>
    <t>Ĺ roub kortikĂˇlnĂ­ 3.5 mm 404.816</t>
  </si>
  <si>
    <t>ZA267</t>
  </si>
  <si>
    <t>Ĺ roub kortikĂˇlnĂ­ 3.5 mm 404.818</t>
  </si>
  <si>
    <t>ZD240</t>
  </si>
  <si>
    <t>Ĺ roub kortikĂˇlnĂ­ 3.5 mm 404.820</t>
  </si>
  <si>
    <t>ZD565</t>
  </si>
  <si>
    <t>Ĺ roub kortikĂˇlnĂ­ 3.5 mm 404.822</t>
  </si>
  <si>
    <t>ZG244</t>
  </si>
  <si>
    <t>Ĺ roub kortikĂˇlnĂ­ 4.5 mm 214.824</t>
  </si>
  <si>
    <t>ZH179</t>
  </si>
  <si>
    <t>Ĺ roub kortikĂˇlnĂ­ 4.5 mm 214.828</t>
  </si>
  <si>
    <t>ZH034</t>
  </si>
  <si>
    <t>Ĺ roub kortikĂˇlnĂ­ 4.5 mm 214.830</t>
  </si>
  <si>
    <t>ZH180</t>
  </si>
  <si>
    <t>Ĺ roub kortikĂˇlnĂ­ 4.5 mm 214.832</t>
  </si>
  <si>
    <t>ZF410</t>
  </si>
  <si>
    <t>Ĺ roub kortikĂˇlnĂ­ 4.5 mm 214.836</t>
  </si>
  <si>
    <t>ZB262</t>
  </si>
  <si>
    <t>Ĺ roub kortikĂˇlnĂ­ 4.5 mm 214.838</t>
  </si>
  <si>
    <t>ZB814</t>
  </si>
  <si>
    <t>Ĺ roub kortikĂˇlnĂ­ 4.5 mm 214.840</t>
  </si>
  <si>
    <t>ZB962</t>
  </si>
  <si>
    <t>Ĺ roub kortikĂˇlnĂ­ 4.5 mm 214.844</t>
  </si>
  <si>
    <t>ZC071</t>
  </si>
  <si>
    <t>Ĺ roub kortikĂˇlnĂ­ 4.5 mm 214.846</t>
  </si>
  <si>
    <t>ZG240</t>
  </si>
  <si>
    <t>Ĺ roub kortikĂˇlnĂ­ 4.5 mm 214.852</t>
  </si>
  <si>
    <t>ZF711</t>
  </si>
  <si>
    <t>Ĺ roub kortikĂˇlnĂ­ 4.5 mm 214.856</t>
  </si>
  <si>
    <t>ZF712</t>
  </si>
  <si>
    <t>Ĺ roub kortikĂˇlnĂ­ 4.5 mm 214.868</t>
  </si>
  <si>
    <t>ZI778</t>
  </si>
  <si>
    <t>Ĺ roub kortikĂˇlnĂ­ 4.5 mm 214.872</t>
  </si>
  <si>
    <t>ZI509</t>
  </si>
  <si>
    <t>Ĺ roub kortikĂˇlnĂ­ HD6 2,0 mm A-5400.18/1</t>
  </si>
  <si>
    <t>ZK331</t>
  </si>
  <si>
    <t>Ĺ roub kortikĂˇlnĂ­ HD7 2,5 x 10 mm A-5700.10/1</t>
  </si>
  <si>
    <t>ZH848</t>
  </si>
  <si>
    <t>Ĺ roub kortikĂˇlnĂ­ HD7 2,5 x 12 mm A-5700.12/1</t>
  </si>
  <si>
    <t>ZH783</t>
  </si>
  <si>
    <t>Ĺ roub kortikĂˇlnĂ­ HD7 2,5 x 14 mm A-5700.14</t>
  </si>
  <si>
    <t>ZH847</t>
  </si>
  <si>
    <t>Ĺ roub kortikĂˇlnĂ­ HD7 2,5 x 16 mm A-5700.16/1</t>
  </si>
  <si>
    <t>ZJ309</t>
  </si>
  <si>
    <t>Ĺ roub kortikĂˇlnĂ­ HD7 2,5 x 18 mm A-5700.18/1</t>
  </si>
  <si>
    <t>ZL031</t>
  </si>
  <si>
    <t>Ĺ roub kortikĂˇlnĂ­ HD7 2,5 x 20 mm A-5700.20/1</t>
  </si>
  <si>
    <t>ZJ089</t>
  </si>
  <si>
    <t>Ĺ roub kortikĂˇlnĂ­ PENNIG 70 x 20 mm pr.4 mm 35100</t>
  </si>
  <si>
    <t>ZI062</t>
  </si>
  <si>
    <t>Ĺ roub kortikĂˇlnĂ­ PENNIG 80 x 35 mm pr.4 mm 35101</t>
  </si>
  <si>
    <t>ZL150</t>
  </si>
  <si>
    <t>Ĺ roub kortikĂˇlnĂ­ samoĹ™eznĂ˝ HA 3,5 x 22 mm 397129795271</t>
  </si>
  <si>
    <t>ZT106</t>
  </si>
  <si>
    <t>Ĺ roub kortikĂˇlnĂ­ samoĹ™eznĂ˝ HA 3,5 x 28 mm 397129795301</t>
  </si>
  <si>
    <t>ZQ630</t>
  </si>
  <si>
    <t>Ĺ roub kortikĂˇlnĂ­ samoĹ™eznĂ˝ HA 3,5 x 30 mm 397129795311</t>
  </si>
  <si>
    <t>ZG376</t>
  </si>
  <si>
    <t>Ĺ roub kortikĂˇlnĂ­ samoĹ™eznĂ˝ HA 3,5 x 34 mm 397129795331</t>
  </si>
  <si>
    <t>ZG379</t>
  </si>
  <si>
    <t>Ĺ roub kortikĂˇlnĂ­ samoĹ™eznĂ˝ HA 3,5 x 40 mm 397129795361</t>
  </si>
  <si>
    <t>ZP041</t>
  </si>
  <si>
    <t>Ĺ roub kortikĂˇlnĂ­ samoĹ™eznĂ˝ HA 3,5 x 46 mm 397129795451</t>
  </si>
  <si>
    <t>ZP047</t>
  </si>
  <si>
    <t>Ĺ roub kortikĂˇlnĂ­ samoĹ™eznĂ˝ HA 3,5 x 60 mm 397129795411</t>
  </si>
  <si>
    <t>ZR962</t>
  </si>
  <si>
    <t>Ĺ roub kortikĂˇlnĂ­ samoĹ™eznĂ˝ Ti; HA 3,5Ă—42 mm 397129795371</t>
  </si>
  <si>
    <t>ZI805</t>
  </si>
  <si>
    <t>Ĺ roub kortikĂˇlnĂ­ schanzĹŻv  60/20 mm R37100</t>
  </si>
  <si>
    <t>ZI804</t>
  </si>
  <si>
    <t>Ĺ roub kortikĂˇlnĂ­ schanzĹŻv  70/30 mm R37101</t>
  </si>
  <si>
    <t>ZA070</t>
  </si>
  <si>
    <t>Ĺ roub kortikĂˇlnĂ­ schanzĹŻv 100/30 mm R37102</t>
  </si>
  <si>
    <t>ZC238</t>
  </si>
  <si>
    <t>Ĺ roub kortikĂˇlnĂ­ smart-drive 2.5 x 12 mm 26-906-12-09</t>
  </si>
  <si>
    <t>ZP597</t>
  </si>
  <si>
    <t>Ĺ roub kortikĂˇlnĂ­ smart-drive 2.5 x 13 mm 26-906-13-09</t>
  </si>
  <si>
    <t>ZF858</t>
  </si>
  <si>
    <t>Ĺ roub kortikĂˇlnĂ­ smart-drive 2.5 x 14 mm 26-906-14-09</t>
  </si>
  <si>
    <t>ZF899</t>
  </si>
  <si>
    <t>Ĺ roub kortikĂˇlnĂ­ smart-drive 2.5 x 15 mm 26-906-15-09</t>
  </si>
  <si>
    <t>ZF952</t>
  </si>
  <si>
    <t>Ĺ roub kortikĂˇlnĂ­ smart-drive 2.5 x 16 mm 26-906-16-09</t>
  </si>
  <si>
    <t>ZD607</t>
  </si>
  <si>
    <t>Ĺ roub kortikĂˇlnĂ­ smart-drive 2.5 x 18 mm 26-906-18-09</t>
  </si>
  <si>
    <t>ZK910</t>
  </si>
  <si>
    <t>Ĺ roub kortikĂˇlnĂ­ smart-drive uzamykatelnĂ˝ 2.5 x 16 mm 26-905-16-09</t>
  </si>
  <si>
    <t>ZK985</t>
  </si>
  <si>
    <t>Ĺ roub kortikĂˇlnĂ­ smart-drive uzamykatelnĂ˝ 2.5 x 18 mm 26-905-18-09</t>
  </si>
  <si>
    <t>ZK992</t>
  </si>
  <si>
    <t>Ĺ roub kortikĂˇlnĂ­ smart-drive uzamykatelnĂ˝ 2.5 x 19 mm 26-905-19-09</t>
  </si>
  <si>
    <t>ZK993</t>
  </si>
  <si>
    <t>Ĺ roub kortikĂˇlnĂ­ smart-drive uzamykatelnĂ˝ 2.5 x 20 mm 26-905-20-09</t>
  </si>
  <si>
    <t>ZL009</t>
  </si>
  <si>
    <t>Ĺ roub kortikĂˇlnĂ­ smart-drive uzamykatelnĂ˝ 2.5 x 22 mm 26-905-22-09</t>
  </si>
  <si>
    <t>ZB390</t>
  </si>
  <si>
    <t>Ĺ roub kortikĂˇlnĂ­ smart-drive uzamykatelnĂ˝ 2.5 x 25 mm 26-905-12-09</t>
  </si>
  <si>
    <t>ZF856</t>
  </si>
  <si>
    <t>Ĺ roub kortikĂˇlnĂ­ smart-drive uzamykatelnĂ˝ 2.5 x 26 mm 26-905-26-09</t>
  </si>
  <si>
    <t>ZS069</t>
  </si>
  <si>
    <t>Ĺ roub kortikĂˇlnĂ­ stardrive 2,0 mm 401.360</t>
  </si>
  <si>
    <t>ZH250</t>
  </si>
  <si>
    <t>Ĺ roub kortikĂˇlnĂ­ stardrive 2,0 mm 401.361</t>
  </si>
  <si>
    <t>ZG333</t>
  </si>
  <si>
    <t>Ĺ roub kortikĂˇlnĂ­ stardrive 2,0 mm 401.362</t>
  </si>
  <si>
    <t>ZH252</t>
  </si>
  <si>
    <t>Ĺ roub kortikĂˇlnĂ­ stardrive 2,0 mm 401.363</t>
  </si>
  <si>
    <t>ZH253</t>
  </si>
  <si>
    <t>Ĺ roub kortikĂˇlnĂ­ stardrive 2,0 mm 401.364</t>
  </si>
  <si>
    <t>ZG810</t>
  </si>
  <si>
    <t>Ĺ roub kortikĂˇlnĂ­ stardrive 2,0 mm 401.366</t>
  </si>
  <si>
    <t>ZR014</t>
  </si>
  <si>
    <t>Ĺ roub kortikĂˇlnĂ­ stardrive 2.7 mm 202.874</t>
  </si>
  <si>
    <t>ZM114</t>
  </si>
  <si>
    <t>Ĺ roub kortikĂˇlnĂ­ stardrive 2.7 mm 202.876</t>
  </si>
  <si>
    <t>ZQ334</t>
  </si>
  <si>
    <t>Ĺ roub kortikĂˇlnĂ­ stardrive 2.7 mm 202.878</t>
  </si>
  <si>
    <t>ZD023</t>
  </si>
  <si>
    <t>Ĺ roub kortikĂˇlnĂ­ stardrive 2.7 mm 402.876</t>
  </si>
  <si>
    <t>ZD252</t>
  </si>
  <si>
    <t>Ĺ roub kortikĂˇlnĂ­ stardrive 2.7 mm 402.880</t>
  </si>
  <si>
    <t>ZS686</t>
  </si>
  <si>
    <t>Ĺ roub kortikĂˇlnĂ­ Stardrive pr. 1,5 mm, samoĹ™eznĂ˝, dĂ©lka 12 mm, slitina titan 04.214.112</t>
  </si>
  <si>
    <t>ZS832</t>
  </si>
  <si>
    <t>Ĺ roub kortikĂˇlnĂ­ Stardrive pr. 1,5 mm, samoĹ™eznĂ˝, dĂ©lka 14 mm, slitina titan 04.214.114</t>
  </si>
  <si>
    <t>ZT099</t>
  </si>
  <si>
    <t>Ĺ roub kortikĂˇlnĂ­ Stardrive pr. 1,5 mm, samoĹ™eznĂ˝, dĂ©lka 15 mm, slitina titan 04.214.115</t>
  </si>
  <si>
    <t>ZT100</t>
  </si>
  <si>
    <t>Ĺ roub kortikĂˇlnĂ­ Stardrive pr. 1,5 mm, samoĹ™eznĂ˝, dĂ©lka 18 mm, slitina titan 04.214.118</t>
  </si>
  <si>
    <t>ZS250</t>
  </si>
  <si>
    <t>Ĺ roub kortikĂˇlnĂ­ stardrive pr. 2,0, samoĹ™eznĂ˝, dĂ©lka 20mm TAN 401.370</t>
  </si>
  <si>
    <t>ZS655</t>
  </si>
  <si>
    <t>Ĺ roub kortikĂˇlnĂ­ Stardrive prĹŻmÄ›r 1,5 mm, dĂ©lka 16,0 mm samoĹ™eznĂ˝ 04.214.116</t>
  </si>
  <si>
    <t>ZS667</t>
  </si>
  <si>
    <t>Ĺ roub kortikĂˇlnĂ­ Stardrive prĹŻmÄ›r 1,5 mm, dĂ©lka 7,0 mm samoĹ™eznĂ˝ 04.214.107</t>
  </si>
  <si>
    <t>ZS649</t>
  </si>
  <si>
    <t>Ĺ roub kortikĂˇlnĂ­ Stardrive prĹŻmÄ›r 1,5 mm, dĂ©lka 8,0 mm samoĹ™eznĂ˝ 04.214.108</t>
  </si>
  <si>
    <t>ZS654</t>
  </si>
  <si>
    <t>Ĺ roub kortikĂˇlnĂ­ Stardrive prĹŻmÄ›r 1,5 mm, dĂ©lka 9,0 mm samoĹ™eznĂ˝ 04.214.109</t>
  </si>
  <si>
    <t>ZO609</t>
  </si>
  <si>
    <t>Ĺ roub kortikĂˇlnĂ­ ti smart - drive dvouzĂˇvitovĂ˝ 1,5 x 10 mm standard, samoĹ™eznĂ˝ 26-015-10-91</t>
  </si>
  <si>
    <t>ZO610</t>
  </si>
  <si>
    <t>Ĺ roub kortikĂˇlnĂ­ ti smart - drive dvouzĂˇvitovĂ˝ 1,5 x 11 mm standard, samoĹ™eznĂ˝ 26-015-11-91</t>
  </si>
  <si>
    <t>ZO611</t>
  </si>
  <si>
    <t>Ĺ roub kortikĂˇlnĂ­ ti smart - drive dvouzĂˇvitovĂ˝ 1,5 x 12 mm standard, samoĹ™eznĂ˝ 26-015-12-91</t>
  </si>
  <si>
    <t>ZO607</t>
  </si>
  <si>
    <t>Ĺ roub kortikĂˇlnĂ­ ti smart - drive dvouzĂˇvitovĂ˝ 1,5 x 8 mm standard, samoĹ™eznĂ˝ 26-015-08-91</t>
  </si>
  <si>
    <t>ZO608</t>
  </si>
  <si>
    <t>Ĺ roub kortikĂˇlnĂ­ ti smart - drive dvouzĂˇvitovĂ˝ 1,5 x 9 mm standard, samoĹ™eznĂ˝ 26-015-09-91</t>
  </si>
  <si>
    <t>ZO642</t>
  </si>
  <si>
    <t>Ĺ roub kortikĂˇlnĂ­ ti smart - drive dvouzĂˇvitovĂ˝ 2,0 x 10 mm standard, samoĹ™eznĂ˝ 26-020-10-91</t>
  </si>
  <si>
    <t>ZK886</t>
  </si>
  <si>
    <t>Ĺ roub kortikĂˇlnĂ­ uzamykatelnĂ˝ smart-drive 2.5 x 14 mm 26-905-14-09</t>
  </si>
  <si>
    <t>Ĺ roub kortikĂˇlnĂ­ uzamykatelnĂ˝ smart-drive 2.5 x 16 mm 26-905-16-09</t>
  </si>
  <si>
    <t>Ĺ roub kortikĂˇlnĂ­ uzamykatelnĂ˝ smart-drive 2.5 x 18 mm 26-905-18-09</t>
  </si>
  <si>
    <t>Ĺ roub kortikĂˇlnĂ­ uzamykatelnĂ˝ smart-drive 2.5 x 20 mm 26-905-20-09</t>
  </si>
  <si>
    <t>Ĺ roub kortikĂˇlnĂ­ uzamykatelnĂ˝ smart-drive 2.5 x 22 mm 26-905-22-09</t>
  </si>
  <si>
    <t>ZL024</t>
  </si>
  <si>
    <t>Ĺ roub kortikĂˇlnĂ­ uzamykatelnĂ˝ smart-drive 2.5 x 24 mm 26-905-24-09</t>
  </si>
  <si>
    <t>Ĺ roub kortikĂˇlnĂ­ uzamykatelnĂ˝ smart-drive 2.5 x 25 mm 26-905-12-09</t>
  </si>
  <si>
    <t>ZO663</t>
  </si>
  <si>
    <t>Ĺ roub kortikĂˇlnĂ­ uzamykatelnĂ˝ ti smart - drive dvouzĂˇvitovĂ˝ 2,0 x 10 mm multismÄ›rovĂ˝ do 15Â°, samoĹ™eznĂ˝ 26-019-10-91</t>
  </si>
  <si>
    <t>ZO666</t>
  </si>
  <si>
    <t>Ĺ roub kortikĂˇlnĂ­ uzamykatelnĂ˝ ti smart - drive dvouzĂˇvitovĂ˝ 2,0 x 13 mm multismÄ›rovĂ˝ do 15Â°, samoĹ™eznĂ˝ 26-019-13-91</t>
  </si>
  <si>
    <t>ZO670</t>
  </si>
  <si>
    <t>Ĺ roub kortikĂˇlnĂ­ uzamykatelnĂ˝ ti smart - drive dvouzĂˇvitovĂ˝ 2,0 x 17 mm multismÄ›rovĂ˝ do 15Â°, samoĹ™eznĂ˝ 26-019-17-91</t>
  </si>
  <si>
    <t>ZS303</t>
  </si>
  <si>
    <t>Ĺ roub kortikĂˇlnĂ­ VA compact hand 1,5, dĂ©lka 10 mm 04.214.110</t>
  </si>
  <si>
    <t>ZS304</t>
  </si>
  <si>
    <t>Ĺ roub kortikĂˇlnĂ­ VA compact hand 1,5,dĂ©lka 11mm 04.214.111</t>
  </si>
  <si>
    <t>ZS909</t>
  </si>
  <si>
    <t>Ĺ roub kortikĂˇlnĂ­ XC, Ha 6,0 L 150/30 mm R99611530</t>
  </si>
  <si>
    <t>ZK867</t>
  </si>
  <si>
    <t>Ĺ roub kortikĂˇlnĂ­ XC, HA 6,0 mm R99612640</t>
  </si>
  <si>
    <t>ZM616</t>
  </si>
  <si>
    <t>Ĺ roub kortikĂˇlnĂ­ XC, HA 6,0 mm R99612660</t>
  </si>
  <si>
    <t>ZL209</t>
  </si>
  <si>
    <t>Ĺ roub kortikĂˇlnĂ­ XC, HA 6,0 mm R99612680</t>
  </si>
  <si>
    <t>ZH178</t>
  </si>
  <si>
    <t>Ĺ roub kotrikĂˇlnĂ­ 4.5 mm 214.826</t>
  </si>
  <si>
    <t>ZI856</t>
  </si>
  <si>
    <t>Ĺ roub kyÄŤelnĂ­ stardrive pr. 6.5 mm pro Expert LFN 100 mm 04.003.030</t>
  </si>
  <si>
    <t>ZK685</t>
  </si>
  <si>
    <t>Ĺ roub kyÄŤelnĂ­ stardrive pr. 6.5 mm pro Expert LFN 110 mm 04.003.032</t>
  </si>
  <si>
    <t>ZP057</t>
  </si>
  <si>
    <t>Ĺ roub kyÄŤelnĂ­ stardrive pr. 6.5 mm pro Expert LFN 115 mm 04.003.033</t>
  </si>
  <si>
    <t>ZF550</t>
  </si>
  <si>
    <t>Ĺ roub kyÄŤelnĂ­ stardrive pr. 6.5 mm pro Expert LFN 85 mm 04.003.027</t>
  </si>
  <si>
    <t>ZI855</t>
  </si>
  <si>
    <t>Ĺ roub kyÄŤelnĂ­ stardrive pr. 6.5 mm pro Expert LFN 95 mm 04.003.029</t>
  </si>
  <si>
    <t>ZR243</t>
  </si>
  <si>
    <t>Ĺ roub MAGNEZIX CS kompresnĂ­ kanylovanĂ˝ pro osteosyntĂ©zu vstĹ™ebatelnĂ˝ 2,7 x 16 mm 1027.016</t>
  </si>
  <si>
    <t>ZQ832</t>
  </si>
  <si>
    <t>Ĺ roub MAGNEZIX CS kompresnĂ­ kanylovanĂ˝ pro osteosyntĂ©zu vstĹ™ebatelnĂ˝ 2,7 x 18 mm 1027.018</t>
  </si>
  <si>
    <t>ZQ833</t>
  </si>
  <si>
    <t>Ĺ roub MAGNEZIX CS kompresnĂ­ kanylovanĂ˝ pro osteosyntĂ©zu vstĹ™ebatelnĂ˝ 2,7 x 20 mm 1027.020</t>
  </si>
  <si>
    <t>ZR018</t>
  </si>
  <si>
    <t>Ĺ roub MAGNEZIX CS kompresnĂ­ kanylovanĂ˝ pro osteosyntĂ©zu vstĹ™ebatelnĂ˝ 2,7 x 24 mm 1027.024</t>
  </si>
  <si>
    <t>ZR017</t>
  </si>
  <si>
    <t>Ĺ roub MAGNEZIX CS kompresnĂ­ kanylovanĂ˝ pro osteosyntĂ©zu vstĹ™ebatelnĂ˝ 2,7 x 26 mm 1027.026</t>
  </si>
  <si>
    <t>ZR020</t>
  </si>
  <si>
    <t>Ĺ roub MAGNEZIX CS kompresnĂ­ kanylovanĂ˝ pro osteosyntĂ©zu vstĹ™ebatelnĂ˝ 2,7 x 28 mm 1027.028</t>
  </si>
  <si>
    <t>ZR019</t>
  </si>
  <si>
    <t>Ĺ roub MAGNEZIX CS kompresnĂ­ kanylovanĂ˝ pro osteosyntĂ©zu vstĹ™ebatelnĂ˝ 2,7 x 30 mm 1027.030</t>
  </si>
  <si>
    <t>ZP422</t>
  </si>
  <si>
    <t>Ĺ roub maleolĂˇrnĂ­ 4,5 mm x 40 mm LA240S</t>
  </si>
  <si>
    <t>ZP423</t>
  </si>
  <si>
    <t>Ĺ roub maleolĂˇrnĂ­ 4,5 mm x 45 mm, bal Ăˇ 5 ks,  LA245S</t>
  </si>
  <si>
    <t>ZP424</t>
  </si>
  <si>
    <t>Ĺ roub maleolĂˇrnĂ­ 4,5 mm x 50 mm, bal. Ăˇ 5 ks, LA250S</t>
  </si>
  <si>
    <t>ZB423</t>
  </si>
  <si>
    <t>Ĺ roub Milagro interferenÄŤnĂ­ vstĹ™ebatelnĂ˝ 8 x 23 mm pro rekonstrukci kĹ™Ă­ĹľovĂ©ho vazu 231810</t>
  </si>
  <si>
    <t>ZC467</t>
  </si>
  <si>
    <t>Ĺ roub nezamykatelnĂ˝ 2,5 x 20 mm SP20000</t>
  </si>
  <si>
    <t>ZC174</t>
  </si>
  <si>
    <t>Ĺ roub nezamykatelnĂ˝ 2,5 x 22 mm SP22000</t>
  </si>
  <si>
    <t>Ĺ roub samoĹ™eznĂ˝ kortikĂˇlnĂ­ Stardrive malĂ˝ fragment, ocel 3.5 mm x 12 mm 204.812</t>
  </si>
  <si>
    <t>Ĺ roub samoĹ™eznĂ˝ kortikĂˇlnĂ­ Stardrive malĂ˝ fragment, ocel 3.5 mm x 14 mm 204.814</t>
  </si>
  <si>
    <t>Ĺ roub samoĹ™eznĂ˝ kortikĂˇlnĂ­ Stardrive malĂ˝ fragment, ocel 3.5 mm x 16 mm 204.816</t>
  </si>
  <si>
    <t>Ĺ roub samoĹ™eznĂ˝ kortikĂˇlnĂ­ Stardrive malĂ˝ fragment, ocel 3.5 mm x 18 mm 204.818</t>
  </si>
  <si>
    <t>Ĺ roub samoĹ™eznĂ˝ kortikĂˇlnĂ­ Stardrive malĂ˝ fragment, ocel 3.5 mm x 20 mm 204.820</t>
  </si>
  <si>
    <t>Ĺ roub samoĹ™eznĂ˝ kortikĂˇlnĂ­ Stardrive malĂ˝ fragment, ocel 3.5 mm x 22 mm 204.822</t>
  </si>
  <si>
    <t>Ĺ roub samoĹ™eznĂ˝ kortikĂˇlnĂ­ Stardrive malĂ˝ fragment, ocel 3.5 mm x 24 mm 204.824</t>
  </si>
  <si>
    <t>Ĺ roub samoĹ™eznĂ˝ kortikĂˇlnĂ­ Stardrive malĂ˝ fragment, ocel 3.5 mm x 26 mm 204.826</t>
  </si>
  <si>
    <t>Ĺ roub samoĹ™eznĂ˝ kortikĂˇlnĂ­ Stardrive malĂ˝ fragment, ocel 3.5 mm x 28 mm 204.828</t>
  </si>
  <si>
    <t>Ĺ roub samoĹ™eznĂ˝ kortikĂˇlnĂ­ Stardrive malĂ˝ fragment, ocel 3.5 mm x 30 mm 204.830</t>
  </si>
  <si>
    <t>Ĺ roub samoĹ™eznĂ˝ kortikĂˇlnĂ­ Stardrive malĂ˝ fragment, ocel 3.5 mm x 32 mm 204.832</t>
  </si>
  <si>
    <t>Ĺ roub samoĹ™eznĂ˝ kortikĂˇlnĂ­ Stardrive malĂ˝ fragment, ocel 3.5 mm x 34 mm 204.834</t>
  </si>
  <si>
    <t>Ĺ roub samoĹ™eznĂ˝ kortikĂˇlnĂ­ Stardrive malĂ˝ fragment, ocel 3.5 mm x 36 mm 204.836</t>
  </si>
  <si>
    <t>Ĺ roub samoĹ™eznĂ˝ kortikĂˇlnĂ­ Stardrive malĂ˝ fragment, ocel 3.5 mm x 38 mm 204.838</t>
  </si>
  <si>
    <t>Ĺ roub samoĹ™eznĂ˝ kortikĂˇlnĂ­ Stardrive malĂ˝ fragment, ocel 3.5 mm x 40 mm 204.840</t>
  </si>
  <si>
    <t>ZK803</t>
  </si>
  <si>
    <t>Ĺ roub schanzĹŻv 4/3 L280/20 294.300</t>
  </si>
  <si>
    <t>ZA290</t>
  </si>
  <si>
    <t>Ĺ roub schanzĹŻv 5.0 mm L100/50 294.520</t>
  </si>
  <si>
    <t>ZC811</t>
  </si>
  <si>
    <t>Ĺ roub schanzĹŻv 5.0 mm L125/50 294.530</t>
  </si>
  <si>
    <t>ZA291</t>
  </si>
  <si>
    <t>Ĺ roub schanzĹŻv 5.0 mm L150/50 294.540</t>
  </si>
  <si>
    <t>ZA292</t>
  </si>
  <si>
    <t>Ĺ roub schanzĹŻv 5.0 mm L175/50 294.550</t>
  </si>
  <si>
    <t>ZA293</t>
  </si>
  <si>
    <t>Ĺ roub schanzĹŻv 5.0 mm L200/50 294.560</t>
  </si>
  <si>
    <t>ZD948</t>
  </si>
  <si>
    <t>Ĺ roub schanzĹŻv 5.0 mm L250/50 294.570</t>
  </si>
  <si>
    <t>ZR710</t>
  </si>
  <si>
    <t>Ĺ roub SchanzĹŻv pr. 4,5 / dĂ©lka 175 mm 293.680</t>
  </si>
  <si>
    <t>ZP418</t>
  </si>
  <si>
    <t>Ĺ roub schanzĹŻv samovrtnĂ˝ pr. 5,0mm 250 / 80 mm 294.788</t>
  </si>
  <si>
    <t>ZH346</t>
  </si>
  <si>
    <t>Ĺ roub schanzĹŻv seldrill 4.0/3.0 mm 294.772</t>
  </si>
  <si>
    <t>ZG039</t>
  </si>
  <si>
    <t>Ĺ roub schanzĹŻv seldrill 5.0 mm 294.784</t>
  </si>
  <si>
    <t>ZE818</t>
  </si>
  <si>
    <t>Ĺ roub schanzĹŻv seldrill 5.0 mm 294.785</t>
  </si>
  <si>
    <t>ZE819</t>
  </si>
  <si>
    <t>Ĺ roub schanzĹŻv seldrill 5.0 mm 294.786</t>
  </si>
  <si>
    <t>ZC173</t>
  </si>
  <si>
    <t>Ĺ roub skluznĂ˝ PF 10,5 x 70 mm Targon KD115T</t>
  </si>
  <si>
    <t>ZF828</t>
  </si>
  <si>
    <t>Ĺ roub spongiĂłznĂ­ 3 mm/16 mm stabilnĂ­ 716-100-030-016</t>
  </si>
  <si>
    <t>ZG603</t>
  </si>
  <si>
    <t>Ĺ roub spongiĂłznĂ­ 3 mm/18 mm stabilnĂ­ 716-100-030-018</t>
  </si>
  <si>
    <t>ZI416</t>
  </si>
  <si>
    <t>Ĺ roub spongiĂłznĂ­ 3 mm/22 mm stabilnĂ­ 716-100-030-022</t>
  </si>
  <si>
    <t>ZG580</t>
  </si>
  <si>
    <t>Ĺ roub spongiĂłznĂ­ 4.0 mm 207.014</t>
  </si>
  <si>
    <t>ZG118</t>
  </si>
  <si>
    <t>Ĺ roub spongiĂłznĂ­ 4.0 mm 207.016</t>
  </si>
  <si>
    <t>ZG119</t>
  </si>
  <si>
    <t>Ĺ roub spongiĂłznĂ­ 4.0 mm 207.018</t>
  </si>
  <si>
    <t>ZF875</t>
  </si>
  <si>
    <t>Ĺ roub spongiĂłznĂ­ 4.0 mm 207.020</t>
  </si>
  <si>
    <t>ZH657</t>
  </si>
  <si>
    <t>Ĺ roub spongiĂłznĂ­ 4.0 mm 207.022</t>
  </si>
  <si>
    <t>ZG099</t>
  </si>
  <si>
    <t>Ĺ roub spongiĂłznĂ­ 4.0 mm 207.024</t>
  </si>
  <si>
    <t>ZS307</t>
  </si>
  <si>
    <t>Ĺ roub spongioznĂ­ pr. 6,5 mm, dĂ©lka 50/16, ocel 216.050</t>
  </si>
  <si>
    <t>ZL127</t>
  </si>
  <si>
    <t>Ĺ roub teleskopickĂ˝ targon FN 100 mm KO826T</t>
  </si>
  <si>
    <t>ZJ228</t>
  </si>
  <si>
    <t>Ĺ roub teleskopickĂ˝ targon FN 90 mm KO824T</t>
  </si>
  <si>
    <t>ZO322</t>
  </si>
  <si>
    <t>Ĺ roub Unima Evo 4,5 mm L44 mm krĂˇtkĂ˝ zĂˇvit AA45AG044</t>
  </si>
  <si>
    <t>ZO901</t>
  </si>
  <si>
    <t>Ĺ roub Unima Evo 4,5 mm L46 mm krĂˇtkĂ˝ zĂˇvit AA45AG046</t>
  </si>
  <si>
    <t>ZA683</t>
  </si>
  <si>
    <t>Ĺ roub Unima Evo 4,5 mm L48 mm krĂˇtkĂ˝ zĂˇvit AA45AG048</t>
  </si>
  <si>
    <t>ZP595</t>
  </si>
  <si>
    <t>Ĺ roub Unima Evo 4,5 mm L55 mm krĂˇtkĂ˝ zĂˇvit AA45AG055</t>
  </si>
  <si>
    <t>ZS913</t>
  </si>
  <si>
    <t>Ĺ roub Unima Evo 4,5 mm L60 mm dlouhĂ˝ zĂˇvit AA45AH060</t>
  </si>
  <si>
    <t>ZA079</t>
  </si>
  <si>
    <t>Ĺ roub uzamykacĂ­ KB336TS</t>
  </si>
  <si>
    <t>ZS668</t>
  </si>
  <si>
    <t>Ĺ roub VA LCP 1,5  7mm  04.130.207</t>
  </si>
  <si>
    <t>ZS318</t>
  </si>
  <si>
    <t>Ĺ roub Vortex zĂˇmkovĂ˝ 2,7 x 10 mm 260827110</t>
  </si>
  <si>
    <t>ZS317</t>
  </si>
  <si>
    <t>Ĺ roub Vortex zĂˇmkovĂ˝ 2,7 x 8 mm 260827108</t>
  </si>
  <si>
    <t>ZH501</t>
  </si>
  <si>
    <t>Ĺ roub wurzburger distĂˇlnĂ­ ulna/radius 2,7 x 14 mm 1-3673</t>
  </si>
  <si>
    <t>ZN029</t>
  </si>
  <si>
    <t>Ĺ roub wurzburger proximĂˇlnĂ­ ulna/radius 2,7 x 16 mm 1-3651</t>
  </si>
  <si>
    <t>ZH500</t>
  </si>
  <si>
    <t>Ĺ roub wurzburger proximĂˇlnĂ­ ulna/radius 2,7 x 22 mm 1-3654</t>
  </si>
  <si>
    <t>ZG683</t>
  </si>
  <si>
    <t>Ĺ roub wurzburger proximĂˇlnĂ­ ulna/radius 2,7 x 28 mm 1-3657</t>
  </si>
  <si>
    <t>ZS070</t>
  </si>
  <si>
    <t>Ĺ roub zajiĹˇÂ´tovacĂ­  VA 2,0  10 mm 04.130.310</t>
  </si>
  <si>
    <t>ZC162</t>
  </si>
  <si>
    <t>Ĺ roub zajiĹˇĹĄovacĂ­ 2.4 mm 412.820</t>
  </si>
  <si>
    <t>ZA154</t>
  </si>
  <si>
    <t>Ĺ roub zajiĹˇĹĄovacĂ­ 2.4 mm 412.822</t>
  </si>
  <si>
    <t>ZO419</t>
  </si>
  <si>
    <t>Ĺ roub zajiĹˇĹĄovacĂ­ 3,5 mm 39 mm KB539T</t>
  </si>
  <si>
    <t>ZP664</t>
  </si>
  <si>
    <t>Ĺ roub zajiĹˇĹĄovacĂ­ 3,5 mm dĂ©lka 36 mm KB536T</t>
  </si>
  <si>
    <t>ZA312</t>
  </si>
  <si>
    <t>Ĺ roub zajiĹˇĹĄovacĂ­ 3,5 mm Targon KB518T</t>
  </si>
  <si>
    <t>ZC214</t>
  </si>
  <si>
    <t>Ĺ roub zajiĹˇĹĄovacĂ­ 3,5 mm Targon KB521T</t>
  </si>
  <si>
    <t>ZC215</t>
  </si>
  <si>
    <t>Ĺ roub zajiĹˇĹĄovacĂ­ 3,5 mm Targon KB524T</t>
  </si>
  <si>
    <t>ZC225</t>
  </si>
  <si>
    <t>Ĺ roub zajiĹˇĹĄovacĂ­ 3,5 mm Targon KB527T</t>
  </si>
  <si>
    <t>ZF173</t>
  </si>
  <si>
    <t>Ĺ roub zajiĹˇĹĄovacĂ­ 33 mm KB533T</t>
  </si>
  <si>
    <t>ZA298</t>
  </si>
  <si>
    <t>Ĺ roub zajiĹˇĹĄovacĂ­ 4,5 mm Targon KB328T</t>
  </si>
  <si>
    <t>ZC240</t>
  </si>
  <si>
    <t>Ĺ roub zajiĹˇĹĄovacĂ­ 4,5 mm Targon KB336T</t>
  </si>
  <si>
    <t>ZC241</t>
  </si>
  <si>
    <t>Ĺ roub zajiĹˇĹĄovacĂ­ 4,5 mm Targon KB340T</t>
  </si>
  <si>
    <t>ZD073</t>
  </si>
  <si>
    <t>Ĺ roub zajiĹˇĹĄovacĂ­ 4,5 mm Targon KB344T</t>
  </si>
  <si>
    <t>ZD509</t>
  </si>
  <si>
    <t>Ĺ roub zajiĹˇĹĄovacĂ­ 4,5 mm Targon KB348T</t>
  </si>
  <si>
    <t>ZD510</t>
  </si>
  <si>
    <t>Ĺ roub zajiĹˇĹĄovacĂ­ 4,5 mm Targon KB352T</t>
  </si>
  <si>
    <t>ZI775</t>
  </si>
  <si>
    <t>Ĺ roub zajiĹˇĹĄovacĂ­ 4,5 mm Targon KB356T</t>
  </si>
  <si>
    <t>ZH030</t>
  </si>
  <si>
    <t>Ĺ roub zajiĹˇĹĄovacĂ­ 4,5 mm Targon KB360T</t>
  </si>
  <si>
    <t>ZJ086</t>
  </si>
  <si>
    <t>Ĺ roub zajiĹˇĹĄovacĂ­ 4,5 mm Targon KB372T</t>
  </si>
  <si>
    <t>ZE082</t>
  </si>
  <si>
    <t>Ĺ roub zajiĹˇĹĄovacĂ­ 45 mm Targon KB545T</t>
  </si>
  <si>
    <t>ZP790</t>
  </si>
  <si>
    <t>Ĺ roub zajiĹˇĹĄovacĂ­ 48 mm Targon KB548T</t>
  </si>
  <si>
    <t>ZR980</t>
  </si>
  <si>
    <t>Ĺ roub zajiĹˇĹĄovacĂ­ pr. 5,0 dĂ©lka 100 mm 04.005.590</t>
  </si>
  <si>
    <t>ZR979</t>
  </si>
  <si>
    <t>Ĺ roub zajiĹˇĹĄovacĂ­ pr. 5,0 dĂ©lka 28 mm 04.005.518</t>
  </si>
  <si>
    <t>ZN866</t>
  </si>
  <si>
    <t>Ĺ roub zajiĹˇĹĄovacĂ­ sponginĂłznĂ­ 5.0 mm 04.015.540</t>
  </si>
  <si>
    <t>KM397</t>
  </si>
  <si>
    <t>Ĺ roub zajiĹˇĹĄovacĂ­ sponginĂłznĂ­ Stardrive 5.0 mm x 30 mm s duĂˇlnĂ­m jĂˇdrem, samoĹ™eznĂ˝, titan  04.015.520</t>
  </si>
  <si>
    <t>KM398</t>
  </si>
  <si>
    <t>Ĺ roub zajiĹˇĹĄovacĂ­ sponginĂłznĂ­ Stardrive 5.0 mm x 35 mm s duĂˇlnĂ­m jĂˇdrem, samoĹ™eznĂ˝, titan  04.015.525</t>
  </si>
  <si>
    <t>ZG796</t>
  </si>
  <si>
    <t>Ĺ roub zajiĹˇĹĄovacĂ­ stardrive 2.7 mm 402.212</t>
  </si>
  <si>
    <t>ZD646</t>
  </si>
  <si>
    <t>Ĺ roub zajiĹˇĹĄovacĂ­ stardrive 2.7 mm 402.214</t>
  </si>
  <si>
    <t>ZD379</t>
  </si>
  <si>
    <t>Ĺ roub zajiĹˇĹĄovacĂ­ stardrive 2.7 mm 402.216</t>
  </si>
  <si>
    <t>ZD438</t>
  </si>
  <si>
    <t>Ĺ roub zajiĹˇĹĄovacĂ­ stardrive 2.7 mm 402.218</t>
  </si>
  <si>
    <t>ZA150</t>
  </si>
  <si>
    <t>Ĺ roub zajiĹˇĹĄovacĂ­ stardrive 2.7 mm 402.220</t>
  </si>
  <si>
    <t>ZD022</t>
  </si>
  <si>
    <t>Ĺ roub zajiĹˇĹĄovacĂ­ stardrive 2.7 mm 402.222</t>
  </si>
  <si>
    <t>ZD343</t>
  </si>
  <si>
    <t>Ĺ roub zajiĹˇĹĄovacĂ­ stardrive 2.7 mm 402.224</t>
  </si>
  <si>
    <t>ZD628</t>
  </si>
  <si>
    <t>Ĺ roub zajiĹˇĹĄovacĂ­ stardrive 3,5 mm 412.103</t>
  </si>
  <si>
    <t>ZD329</t>
  </si>
  <si>
    <t>Ĺ roub zajiĹˇĹĄovacĂ­ stardrive 3,5 mm 412.104</t>
  </si>
  <si>
    <t>ZD300</t>
  </si>
  <si>
    <t>Ĺ roub zajiĹˇĹĄovacĂ­ stardrive 3,5 mm 412.105</t>
  </si>
  <si>
    <t>ZD302</t>
  </si>
  <si>
    <t>Ĺ roub zajiĹˇĹĄovacĂ­ stardrive 3,5 mm 412.106</t>
  </si>
  <si>
    <t>ZD303</t>
  </si>
  <si>
    <t>Ĺ roub zajiĹˇĹĄovacĂ­ stardrive 3,5 mm 412.107</t>
  </si>
  <si>
    <t>ZC191</t>
  </si>
  <si>
    <t>Ĺ roub zajiĹˇĹĄovacĂ­ stardrive 4.0 mm 04.005.420</t>
  </si>
  <si>
    <t>ZC192</t>
  </si>
  <si>
    <t>Ĺ roub zajiĹˇĹĄovacĂ­ stardrive 4.0 mm 04.005.422</t>
  </si>
  <si>
    <t>ZA159</t>
  </si>
  <si>
    <t>Ĺ roub zajiĹˇĹĄovacĂ­ stardrive 4.0 mm 04.005.424</t>
  </si>
  <si>
    <t>ZC807</t>
  </si>
  <si>
    <t>Ĺ roub zajiĹˇĹĄovacĂ­ stardrive 4.0 mm 04.005.426</t>
  </si>
  <si>
    <t>ZC138</t>
  </si>
  <si>
    <t>Ĺ roub zajiĹˇĹĄovacĂ­ stardrive 4.0 mm 04.005.428</t>
  </si>
  <si>
    <t>ZC139</t>
  </si>
  <si>
    <t>Ĺ roub zajiĹˇĹĄovacĂ­ stardrive 4.0 mm 04.005.430</t>
  </si>
  <si>
    <t>ZC909</t>
  </si>
  <si>
    <t>Ĺ roub zajiĹˇĹĄovacĂ­ stardrive 4.0 mm 04.005.432</t>
  </si>
  <si>
    <t>ZC784</t>
  </si>
  <si>
    <t>Ĺ roub zajiĹˇĹĄovacĂ­ stardrive 4.0 mm 04.005.434</t>
  </si>
  <si>
    <t>ZC141</t>
  </si>
  <si>
    <t>Ĺ roub zajiĹˇĹĄovacĂ­ stardrive 4.0 mm 04.005.436</t>
  </si>
  <si>
    <t>ZC142</t>
  </si>
  <si>
    <t>Ĺ roub zajiĹˇĹĄovacĂ­ stardrive 4.0 mm 04.005.438</t>
  </si>
  <si>
    <t>ZA127</t>
  </si>
  <si>
    <t>Ĺ roub zajiĹˇĹĄovacĂ­ stardrive 5.0 mm 212.203</t>
  </si>
  <si>
    <t>ZA053</t>
  </si>
  <si>
    <t>Ĺ roub zajiĹˇĹĄovacĂ­ stardrive 5.0 mm 212.204</t>
  </si>
  <si>
    <t>ZA128</t>
  </si>
  <si>
    <t>Ĺ roub zajiĹˇĹĄovacĂ­ stardrive 5.0 mm 212.205</t>
  </si>
  <si>
    <t>ZA129</t>
  </si>
  <si>
    <t>Ĺ roub zajiĹˇĹĄovacĂ­ stardrive 5.0 mm 212.206</t>
  </si>
  <si>
    <t>ZA130</t>
  </si>
  <si>
    <t>Ĺ roub zajiĹˇĹĄovacĂ­ stardrive 5.0 mm 212.207</t>
  </si>
  <si>
    <t>ZA131</t>
  </si>
  <si>
    <t>Ĺ roub zajiĹˇĹĄovacĂ­ stardrive 5.0 mm 212.208</t>
  </si>
  <si>
    <t>ZA054</t>
  </si>
  <si>
    <t>Ĺ roub zajiĹˇĹĄovacĂ­ stardrive 5.0 mm 212.209</t>
  </si>
  <si>
    <t>ZA132</t>
  </si>
  <si>
    <t>Ĺ roub zajiĹˇĹĄovacĂ­ stardrive 5.0 mm 212.210</t>
  </si>
  <si>
    <t>ZA133</t>
  </si>
  <si>
    <t>Ĺ roub zajiĹˇĹĄovacĂ­ stardrive 5.0 mm 212.211</t>
  </si>
  <si>
    <t>ZA134</t>
  </si>
  <si>
    <t>Ĺ roub zajiĹˇĹĄovacĂ­ stardrive 5.0 mm 212.212</t>
  </si>
  <si>
    <t>ZA135</t>
  </si>
  <si>
    <t>Ĺ roub zajiĹˇĹĄovacĂ­ stardrive 5.0 mm 212.213</t>
  </si>
  <si>
    <t>ZA136</t>
  </si>
  <si>
    <t>Ĺ roub zajiĹˇĹĄovacĂ­ stardrive 5.0 mm 212.214</t>
  </si>
  <si>
    <t>ZD155</t>
  </si>
  <si>
    <t>Ĺ roub zajiĹˇĹĄovacĂ­ stardrive 5.0 mm 212.215</t>
  </si>
  <si>
    <t>ZF252</t>
  </si>
  <si>
    <t>Ĺ roub zajiĹˇĹĄovacĂ­ stardrive 5.0 mm 212.217</t>
  </si>
  <si>
    <t>ZA138</t>
  </si>
  <si>
    <t>Ĺ roub zajiĹˇĹĄovacĂ­ stardrive 5.0 mm 212.219</t>
  </si>
  <si>
    <t>ZA055</t>
  </si>
  <si>
    <t>Ĺ roub zajiĹˇĹĄovacĂ­ stardrive 5.0 mm 212.220</t>
  </si>
  <si>
    <t>ZA056</t>
  </si>
  <si>
    <t>Ĺ roub zajiĹˇĹĄovacĂ­ stardrive 5.0 mm 212.221</t>
  </si>
  <si>
    <t>ZA057</t>
  </si>
  <si>
    <t>Ĺ roub zajiĹˇĹĄovacĂ­ stardrive 5.0 mm 212.222</t>
  </si>
  <si>
    <t>ZA139</t>
  </si>
  <si>
    <t>Ĺ roub zajiĹˇĹĄovacĂ­ stardrive 5.0 mm 212.223</t>
  </si>
  <si>
    <t>ZA140</t>
  </si>
  <si>
    <t>Ĺ roub zajiĹˇĹĄovacĂ­ stardrive 5.0 mm 212.224</t>
  </si>
  <si>
    <t>ZA141</t>
  </si>
  <si>
    <t>Ĺ roub zajiĹˇĹĄovacĂ­ stardrive 5.0 mm 212.225</t>
  </si>
  <si>
    <t>ZA142</t>
  </si>
  <si>
    <t>Ĺ roub zajiĹˇĹĄovacĂ­ stardrive 5.0 mm 212.226</t>
  </si>
  <si>
    <t>ZA143</t>
  </si>
  <si>
    <t>Ĺ roub zajiĹˇĹĄovacĂ­ stardrive 5.0 mm 212.227</t>
  </si>
  <si>
    <t>ZE704</t>
  </si>
  <si>
    <t>Ĺ roub zajiĹˇĹĄovacĂ­ stardrive PFNA pr. 5,0 mm 04.005.520</t>
  </si>
  <si>
    <t>ZH048</t>
  </si>
  <si>
    <t>Ĺ roub zajiĹˇĹĄovacĂ­ stardrive PFNA pr. 5,0 mm 04.005.522</t>
  </si>
  <si>
    <t>ZG584</t>
  </si>
  <si>
    <t>Ĺ roub zajiĹˇĹĄovacĂ­ stardrive PFNA pr. 5,0 mm 04.005.524</t>
  </si>
  <si>
    <t>ZH041</t>
  </si>
  <si>
    <t>Ĺ roub zajiĹˇĹĄovacĂ­ stardrive PFNA pr. 5,0 mm 04.005.526</t>
  </si>
  <si>
    <t>ZE705</t>
  </si>
  <si>
    <t>Ĺ roub zajiĹˇĹĄovacĂ­ stardrive PFNA pr. 5,0 mm 04.005.528</t>
  </si>
  <si>
    <t>ZG587</t>
  </si>
  <si>
    <t>Ĺ roub zajiĹˇĹĄovacĂ­ stardrive PFNA pr. 5,0 mm 04.005.530</t>
  </si>
  <si>
    <t>ZG588</t>
  </si>
  <si>
    <t>Ĺ roub zajiĹˇĹĄovacĂ­ stardrive PFNA pr. 5,0 mm 04.005.532</t>
  </si>
  <si>
    <t>ZI459</t>
  </si>
  <si>
    <t>Ĺ roub zajiĹˇĹĄovacĂ­ stardrive PFNA pr. 5,0 mm 04.005.534</t>
  </si>
  <si>
    <t>ZI460</t>
  </si>
  <si>
    <t>Ĺ roub zajiĹˇĹĄovacĂ­ stardrive PFNA pr. 5,0 mm 04.005.536</t>
  </si>
  <si>
    <t>ZI595</t>
  </si>
  <si>
    <t>Ĺ roub zajiĹˇĹĄovacĂ­ stardrive PFNA pr. 5,0 mm 04.005.538</t>
  </si>
  <si>
    <t>ZH042</t>
  </si>
  <si>
    <t>Ĺ roub zajiĹˇĹĄovacĂ­ stardrive PFNA pr. 5,0 mm 04.005.540</t>
  </si>
  <si>
    <t>ZH006</t>
  </si>
  <si>
    <t>Ĺ roub zajiĹˇĹĄovacĂ­ stardrive PFNA pr. 5,0 mm 04.005.542</t>
  </si>
  <si>
    <t>ZF623</t>
  </si>
  <si>
    <t>Ĺ roub zajiĹˇĹĄovacĂ­ stardrive PFNA pr. 5,0 mm 04.005.544</t>
  </si>
  <si>
    <t>ZG808</t>
  </si>
  <si>
    <t>Ĺ roub zajiĹˇĹĄovacĂ­ stardrive PFNA pr. 5,0 mm 04.005.546</t>
  </si>
  <si>
    <t>ZH043</t>
  </si>
  <si>
    <t>Ĺ roub zajiĹˇĹĄovacĂ­ stardrive PFNA pr. 5,0 mm 04.005.550</t>
  </si>
  <si>
    <t>ZE186</t>
  </si>
  <si>
    <t>Ĺ roub zajiĹˇĹĄovacĂ­ stardrive PFNA pr. 5,0 mm 04.005.552</t>
  </si>
  <si>
    <t>ZF553</t>
  </si>
  <si>
    <t>Ĺ roub zajiĹˇĹĄovacĂ­ stardrive PFNA pr. 5,0 mm 04.005.560</t>
  </si>
  <si>
    <t>ZI937</t>
  </si>
  <si>
    <t>Ĺ roub zajiĹˇĹĄovacĂ­ stardrive PFNA pr. 5,0 mm 04.005.564</t>
  </si>
  <si>
    <t>ZI858</t>
  </si>
  <si>
    <t>Ĺ roub zajiĹˇĹĄovacĂ­ stardrive PFNA pr. 5,0 mm 04.005.566</t>
  </si>
  <si>
    <t>ZI942</t>
  </si>
  <si>
    <t>Ĺ roub zajiĹˇĹĄovacĂ­ stardrive PFNA pr. 5,0 mm 04.005.570</t>
  </si>
  <si>
    <t>ZF921</t>
  </si>
  <si>
    <t>Ĺ roub zajiĹˇĹĄovacĂ­ stardrive PFNA pr. 5,0 mm 04.005.580</t>
  </si>
  <si>
    <t>ZN379</t>
  </si>
  <si>
    <t>Ĺ roub zajiĹˇĹĄovacĂ­ stardrive PFNA pr. 5.5 mm 04.005.562</t>
  </si>
  <si>
    <t>ZP063</t>
  </si>
  <si>
    <t>Ĺ roub zajiĹˇĹĄovacĂ­ Stardrive pr. 6.0 mm, dĂ©lka 80 mm, pro hĹ™eby nitrodĹ™eĹovĂ©, slitina titanu (TAN), tyrkysovĂ˝ 04.005.670</t>
  </si>
  <si>
    <t>ZS650</t>
  </si>
  <si>
    <t>Ĺ roub zajiĹˇĹĄovacĂ­ Stardrive prĹŻmÄ›r 1,5 mm, dĂ©lka 10,0 mm samoĹ™eznĂ˝ 04.130.210</t>
  </si>
  <si>
    <t>ZS657</t>
  </si>
  <si>
    <t>Ĺ roub zajiĹˇĹĄovacĂ­ Stardrive prĹŻmÄ›r 1,5 mm, dĂ©lka 11,0 mm samoĹ™eznĂ˝ 04.130.211</t>
  </si>
  <si>
    <t>ZS658</t>
  </si>
  <si>
    <t>Ĺ roub zajiĹˇĹĄovacĂ­ Stardrive prĹŻmÄ›r 1,5 mm, dĂ©lka 15,0 mm samoĹ™eznĂ˝ 04.130.215</t>
  </si>
  <si>
    <t>ZS659</t>
  </si>
  <si>
    <t>Ĺ roub zajiĹˇĹĄovacĂ­ Stardrive prĹŻmÄ›r 1,5 mm, dĂ©lka 16,0 mm samoĹ™eznĂ˝ 04.130.216</t>
  </si>
  <si>
    <t>ZS656</t>
  </si>
  <si>
    <t>Ĺ roub zajiĹˇĹĄovacĂ­ Stardrive prĹŻmÄ›r 1,5 mm, dĂ©lka 9,0 mm samoĹ™eznĂ˝ 04.130.209</t>
  </si>
  <si>
    <t>ZD024</t>
  </si>
  <si>
    <t>Ĺ roub zajiĹˇĹĄovacĂ­ VA LCP stardrive malĂ˝ fragment 3.5 mm  213.042</t>
  </si>
  <si>
    <t>ZA974</t>
  </si>
  <si>
    <t>Ĺ roub zajiĹˇĹĄovacĂ­ VA LCP stardrive malĂ˝ fragment 3.5 mm  213.048</t>
  </si>
  <si>
    <t>ZA050</t>
  </si>
  <si>
    <t>Ĺ roub zajiĹˇĹĄovacĂ­ VA LCP stardrive malĂ˝ fragment 3.5 mm x 45 mm 213.045</t>
  </si>
  <si>
    <t>ZA051</t>
  </si>
  <si>
    <t>Ĺ roub zajiĹˇĹĄovacĂ­ VA LCP stardrive malĂ˝ fragment 3.5 mm x 50 mm 213.050</t>
  </si>
  <si>
    <t>ZE182</t>
  </si>
  <si>
    <t>Ĺ roub zajiĹˇĹĄovacĂ­ VA stardrive 3.5 mm 02.127.124</t>
  </si>
  <si>
    <t>ZL191</t>
  </si>
  <si>
    <t>Ĺ roub zajiĹˇĹĄovacĂ­ VA stardrive 3.5 mm 02.127.142</t>
  </si>
  <si>
    <t>ZA040</t>
  </si>
  <si>
    <t>Ĺ roub zajiĹˇĹĄovacĂ­ VA stardrive 3.5 mm 213.012</t>
  </si>
  <si>
    <t>ZC269</t>
  </si>
  <si>
    <t>Ĺ roub zajiĹˇĹĄovacĂ­ VA stardrive 3.5 mm 213.014</t>
  </si>
  <si>
    <t>ZA041</t>
  </si>
  <si>
    <t>Ĺ roub zajiĹˇĹĄovacĂ­ VA stardrive 3.5 mm 213.016</t>
  </si>
  <si>
    <t>ZA042</t>
  </si>
  <si>
    <t>Ĺ roub zajiĹˇĹĄovacĂ­ VA stardrive 3.5 mm 213.018</t>
  </si>
  <si>
    <t>ZA043</t>
  </si>
  <si>
    <t>Ĺ roub zajiĹˇĹĄovacĂ­ VA stardrive 3.5 mm 213.020</t>
  </si>
  <si>
    <t>ZA044</t>
  </si>
  <si>
    <t>Ĺ roub zajiĹˇĹĄovacĂ­ VA stardrive 3.5 mm 213.022</t>
  </si>
  <si>
    <t>ZH047</t>
  </si>
  <si>
    <t>Ĺ roub zajiĹˇĹĄovacĂ­ VA stardrive 3.5 mm 213.024</t>
  </si>
  <si>
    <t>ZA045</t>
  </si>
  <si>
    <t>Ĺ roub zajiĹˇĹĄovacĂ­ VA stardrive 3.5 mm 213.026</t>
  </si>
  <si>
    <t>ZA046</t>
  </si>
  <si>
    <t>Ĺ roub zajiĹˇĹĄovacĂ­ VA stardrive 3.5 mm 213.028</t>
  </si>
  <si>
    <t>ZD025</t>
  </si>
  <si>
    <t>Ĺ roub zajiĹˇĹĄovacĂ­ VA stardrive 3.5 mm 213.030</t>
  </si>
  <si>
    <t>ZD372</t>
  </si>
  <si>
    <t>Ĺ roub zajiĹˇĹĄovacĂ­ VA stardrive 3.5 mm 213.032</t>
  </si>
  <si>
    <t>ZD074</t>
  </si>
  <si>
    <t>Ĺ roub zajiĹˇĹĄovacĂ­ VA stardrive 3.5 mm 213.035</t>
  </si>
  <si>
    <t>ZA048</t>
  </si>
  <si>
    <t>Ĺ roub zajiĹˇĹĄovacĂ­ VA stardrive 3.5 mm 213.038</t>
  </si>
  <si>
    <t>ZA049</t>
  </si>
  <si>
    <t>Ĺ roub zajiĹˇĹĄovacĂ­ VA stardrive 3.5 mm 213.040</t>
  </si>
  <si>
    <t>Ĺ roub zajiĹˇĹĄovacĂ­ VA stardrive 3.5 mm 213.042</t>
  </si>
  <si>
    <t>Ĺ roub zajiĹˇĹĄovacĂ­ VA stardrive 3.5 mm 213.045</t>
  </si>
  <si>
    <t>Ĺ roub zajiĹˇĹĄovacĂ­ VA stardrive 3.5 mm 213.048</t>
  </si>
  <si>
    <t>Ĺ roub zajiĹˇĹĄovacĂ­ VA stardrive 3.5 mm 213.050</t>
  </si>
  <si>
    <t>ZB799</t>
  </si>
  <si>
    <t>Ĺ roub zajiĹˇĹĄovacĂ­ VA stardrive 3.5 mm 213.052</t>
  </si>
  <si>
    <t>ZA052</t>
  </si>
  <si>
    <t>Ĺ roub zajiĹˇĹĄovacĂ­ VA stardrive 3.5 mm 213.055</t>
  </si>
  <si>
    <t>ZF860</t>
  </si>
  <si>
    <t>Ĺ roub zajiĹˇĹĄovacĂ­ VA stardrive 3.5 mm 213.060</t>
  </si>
  <si>
    <t>ZS687</t>
  </si>
  <si>
    <t>Ĺ roub zajiĹˇĹĄovacĂ­ VA, pr.1,5, samoĹ™eznĂ˝, dĂ©lka 12 mm, slitina titanu 04.130.212</t>
  </si>
  <si>
    <t>ZS251</t>
  </si>
  <si>
    <t>Ĺ roub zajiĹˇĹĄovacĂ­ VA, stardrive pr. 2,0 dĂ©lka 16mm, TAN 04.130.316</t>
  </si>
  <si>
    <t>ZS252</t>
  </si>
  <si>
    <t>Ĺ roub zajiĹˇĹĄovacĂ­ VA, stardrive pr. 2,0 dĂ©lka 18 mm, TAN 04.130.318</t>
  </si>
  <si>
    <t>ZS253</t>
  </si>
  <si>
    <t>Ĺ roub zajiĹˇĹĄovacĂ­ VA, stardrive pr. 2,0 dĂ©lka 20 mm, TAN 04.130.320</t>
  </si>
  <si>
    <t>ZA295</t>
  </si>
  <si>
    <t>Ĺ roub zajiĹˇtovacĂ­ 4,5 mm Targon KB332T</t>
  </si>
  <si>
    <t>ZJ772</t>
  </si>
  <si>
    <t>Ĺ roub zamykacĂ­ HD7 2,5 x 12 mm A-5750.12/1</t>
  </si>
  <si>
    <t>ZH779</t>
  </si>
  <si>
    <t>Ĺ roub zamykacĂ­ HD7 2,5 x 14 mm A-5750.14/1</t>
  </si>
  <si>
    <t>ZH780</t>
  </si>
  <si>
    <t>Ĺ roub zamykacĂ­ HD7 2,5 x 16 mm A-5750.16/1</t>
  </si>
  <si>
    <t>ZH781</t>
  </si>
  <si>
    <t>Ĺ roub zamykacĂ­ HD7 2,5 x 18 mm A-5750.18/1</t>
  </si>
  <si>
    <t>ZH849</t>
  </si>
  <si>
    <t>Ĺ roub zamykacĂ­ HD7 2,5 x 20 mm A-5750.20/1</t>
  </si>
  <si>
    <t>ZH782</t>
  </si>
  <si>
    <t>Ĺ roub zamykacĂ­ HD7 2,5 x 22 mm A-5750.22/1</t>
  </si>
  <si>
    <t>ZI218</t>
  </si>
  <si>
    <t>Ĺ roub zamykacĂ­ HD7 2,5 x 24 mm A-5750.24</t>
  </si>
  <si>
    <t>ZI340</t>
  </si>
  <si>
    <t>Ĺ roub zamykacĂ­ HD7 2,5 x 26 mm A-5750.26/1</t>
  </si>
  <si>
    <t>ZD687</t>
  </si>
  <si>
    <t>Ĺ roub zamykatelnĂ˝ 2,5 x 10 mm FP10</t>
  </si>
  <si>
    <t>ZB050</t>
  </si>
  <si>
    <t>Ĺ roub zamykatelnĂ˝ 2,5 x 16 mm FP16</t>
  </si>
  <si>
    <t>ZD275</t>
  </si>
  <si>
    <t>Ĺ roub zamykatelnĂ˝ 2,5 x 18 mm FP18</t>
  </si>
  <si>
    <t>ZD276</t>
  </si>
  <si>
    <t>Ĺ roub zamykatelnĂ˝ 2,5 x 20 mm FP20</t>
  </si>
  <si>
    <t>ZD328</t>
  </si>
  <si>
    <t>Ĺ roub zamykatelnĂ˝ 2,5 x 22 mm FP22</t>
  </si>
  <si>
    <t>ZD277</t>
  </si>
  <si>
    <t>Ĺ roub zamykatelnĂ˝ 2,5 x 24 mm FP24</t>
  </si>
  <si>
    <t>ZD306</t>
  </si>
  <si>
    <t>Ĺ roub zamykatelnĂ˝ 2,5 x 26 mm FP26</t>
  </si>
  <si>
    <t>ZI222</t>
  </si>
  <si>
    <t>Ĺ roub zamykatelnĂ˝ HD6 2,0 mm A-5450.16/1</t>
  </si>
  <si>
    <t>ZI223</t>
  </si>
  <si>
    <t>Ĺ roub zamykatelnĂ˝ HD6 2,0 mm A-5450.18/1</t>
  </si>
  <si>
    <t>ZI224</t>
  </si>
  <si>
    <t>Ĺ roub zamykatelnĂ˝ HD6 2,0 mm A-5450.20/1</t>
  </si>
  <si>
    <t>ZJ082</t>
  </si>
  <si>
    <t>Ĺ roub zamykatelnĂ˝ HD6 2,0 mm A-5450.22/1</t>
  </si>
  <si>
    <t>ZC659</t>
  </si>
  <si>
    <t>Ĺ roub zaslepovacĂ­ 5 mm Targon KB617T</t>
  </si>
  <si>
    <t>ZL094</t>
  </si>
  <si>
    <t>Ĺ roub zaslepovacĂ­ PH 0 mm Targon KB610T</t>
  </si>
  <si>
    <t>ZA294</t>
  </si>
  <si>
    <t>Ĺ roub zaslepovacĂ­ Targon KB200T</t>
  </si>
  <si>
    <t>KM665</t>
  </si>
  <si>
    <t>Ĺˇroub DHS/FNS antirotaÄŤnĂ­, pro krÄŤkovĂ˝ femorĂˇlnĂ­ systĂ©m, dĂ©lka konstrukce 85 mm slitina titanu TAN sterilnĂ­ 04.168.485S</t>
  </si>
  <si>
    <t>KM664</t>
  </si>
  <si>
    <t>Ĺˇroub DHS/FNS BOLT pro krÄŤkovĂ˝ femorĂˇlnĂ­ systĂ©m dĂ©lka konstrukce 85 mm, slitina titanu (TAN) sterilnĂ­ 04.168.285S</t>
  </si>
  <si>
    <t>KG838</t>
  </si>
  <si>
    <t>Ĺˇroub kortikĂˇlnĂ­ 3,5 mm 404.836</t>
  </si>
  <si>
    <t>KM074</t>
  </si>
  <si>
    <t>Ĺˇroub kortikĂˇlnĂ­ polyaxiĂˇlnĂ­ samoĹ™eznĂ˝ 3,5 mm dĂ©lka 20 mm 32351-20</t>
  </si>
  <si>
    <t>KM651</t>
  </si>
  <si>
    <t>Ĺˇroub kortikĂˇlnĂ­ polyaxiĂˇlnĂ­ samoĹ™eznĂ˝ 3,5 mm dĂ©lka 22 mm 32351-22</t>
  </si>
  <si>
    <t>KM505</t>
  </si>
  <si>
    <t>Ĺˇroub kortikĂˇlnĂ­ polyaxiĂˇlnĂ­ samoĹ™eznĂ˝ 3,5 mm dĂ©lka 24 mm 32351-24</t>
  </si>
  <si>
    <t>KM075</t>
  </si>
  <si>
    <t>Ĺˇroub kortikĂˇlnĂ­ polyaxiĂˇlnĂ­ samoĹ™eznĂ˝ 3,5 mm dĂ©lka 26 mm 32351-26</t>
  </si>
  <si>
    <t>KM076</t>
  </si>
  <si>
    <t>Ĺˇroub kortikĂˇlnĂ­ polyaxiĂˇlnĂ­ samoĹ™eznĂ˝ 3,5 mm dĂ©lka 28 mm 32351-28</t>
  </si>
  <si>
    <t>KM077</t>
  </si>
  <si>
    <t>Ĺˇroub kortikĂˇlnĂ­ polyaxiĂˇlnĂ­ samoĹ™eznĂ˝ 3,5 mm dĂ©lka 30 mm 32351-30</t>
  </si>
  <si>
    <t>KM331</t>
  </si>
  <si>
    <t>Ĺˇroub kortikĂˇlnĂ­ polyaxiĂˇlnĂ­ samoĹ™eznĂ˝ 3,5 mm dĂ©lka 32 mm 32351-32</t>
  </si>
  <si>
    <t>KM422</t>
  </si>
  <si>
    <t>Ĺˇroub kortikĂˇlnĂ­ polyaxiĂˇlnĂ­ samoĹ™eznĂ˝ 3,5 mm dĂ©lka 34 mm 32351-34</t>
  </si>
  <si>
    <t>KM341</t>
  </si>
  <si>
    <t>Ĺˇroub kortikĂˇlnĂ­ polyaxiĂˇlnĂ­ samoĹ™eznĂ˝ 3,5 mm dĂ©lka 36 mm 32351-36</t>
  </si>
  <si>
    <t>KM078</t>
  </si>
  <si>
    <t>Ĺˇroub kortikĂˇlnĂ­ polyaxiĂˇlnĂ­ samoĹ™eznĂ˝ 3,5 mm dĂ©lka 40 mm 32351-4</t>
  </si>
  <si>
    <t>Ĺˇroub kortikĂˇlnĂ­ polyaxiĂˇlnĂ­ samoĹ™eznĂ˝ 3,5 mm dĂ©lka 40 mm 32351-40</t>
  </si>
  <si>
    <t>KM266</t>
  </si>
  <si>
    <t>Ĺˇroub kortikĂˇlnĂ­ polyaxiĂˇlnĂ­ samoĹ™eznĂ˝ 3,5 mm dĂ©lka 42 mm 32351-42</t>
  </si>
  <si>
    <t>KM342</t>
  </si>
  <si>
    <t>Ĺˇroub kortikĂˇlnĂ­ polyaxiĂˇlnĂ­ samoĹ™eznĂ˝ 3,5 mm dĂ©lka 44 mm 32351-44</t>
  </si>
  <si>
    <t>KM079</t>
  </si>
  <si>
    <t>Ĺˇroub kortikĂˇlnĂ­ polyaxiĂˇlnĂ­ samoĹ™eznĂ˝ 3,5 mm dĂ©lka 46 mm 32351-46</t>
  </si>
  <si>
    <t>KM332</t>
  </si>
  <si>
    <t>Ĺˇroub kortikĂˇlnĂ­ polyaxiĂˇlnĂ­ samoĹ™eznĂ˝ 3,5 mm dĂ©lka 48 mm 32351-48</t>
  </si>
  <si>
    <t>KM333</t>
  </si>
  <si>
    <t>Ĺˇroub kortikĂˇlnĂ­ polyaxiĂˇlnĂ­ samoĹ™eznĂ˝ 3,5 mm dĂ©lka 48 mm 32351-50</t>
  </si>
  <si>
    <t>Ĺˇroub kortikĂˇlnĂ­ polyaxiĂˇlnĂ­ samoĹ™eznĂ˝ 3,5 mm dĂ©lka 50 mm 32351-50</t>
  </si>
  <si>
    <t>KM080</t>
  </si>
  <si>
    <t>Ĺˇroub kortikĂˇlnĂ­ polyaxiĂˇlnĂ­ samoĹ™eznĂ˝ 3,5 mm dĂ©lka 55 mm 32351-55</t>
  </si>
  <si>
    <t>KM081</t>
  </si>
  <si>
    <t>Ĺˇroub kortikĂˇlnĂ­ polyaxiĂˇlnĂ­ samoĹ™eznĂ˝ 3,5 mm dĂ©lka 60 mm 32351-60</t>
  </si>
  <si>
    <t>KM082</t>
  </si>
  <si>
    <t>Ĺˇroub kortikĂˇlnĂ­ polyaxiĂˇlnĂ­ samoĹ™eznĂ˝ 3,5 mm dĂ©lka 65 mm 32351-65</t>
  </si>
  <si>
    <t>KM650</t>
  </si>
  <si>
    <t>Ĺˇroub kortikĂˇlnĂ­ polyaxiĂˇlnĂ­ samoĹ™eznĂ˝ 3,5 mm dĂ©lka 70 mm 32351-70</t>
  </si>
  <si>
    <t>KG361</t>
  </si>
  <si>
    <t>Ĺˇroub kortikĂˇlnĂ­ pr 2,4 samoĹ™eznĂ˝ D12 TAN 401.762</t>
  </si>
  <si>
    <t>KG363</t>
  </si>
  <si>
    <t>Ĺˇroub kortikĂˇlnĂ­ pr 2,4 samoĹ™eznĂ˝ D14 TAN 401.764</t>
  </si>
  <si>
    <t>KG364</t>
  </si>
  <si>
    <t>Ĺˇroub kortikĂˇlnĂ­ pr 2,4 samoĹ™eznĂ˝ D16 TAN 401.766</t>
  </si>
  <si>
    <t>KG365</t>
  </si>
  <si>
    <t>Ĺˇroub kortikĂˇlnĂ­ pr 2,4 samoĹ™eznĂ˝ D18 TAN 401.768</t>
  </si>
  <si>
    <t>KG366</t>
  </si>
  <si>
    <t>Ĺˇroub kortikĂˇlnĂ­ pr 2,4 samoĹ™eznĂ˝ D20 TAN 401.770</t>
  </si>
  <si>
    <t>KG367</t>
  </si>
  <si>
    <t>Ĺˇroub kortikĂˇlnĂ­ pr 2,4 samoĹ™eznĂ˝ D22 TAN 401.772</t>
  </si>
  <si>
    <t>KG368</t>
  </si>
  <si>
    <t>Ĺˇroub kortikĂˇlnĂ­ pr 2,4 samoĹ™eznĂ˝ D24 TAN 401.774</t>
  </si>
  <si>
    <t>KG369</t>
  </si>
  <si>
    <t>Ĺˇroub kortikĂˇlnĂ­ pr 2,4 samoĹ™eznĂ˝ D26 TAN 401.776</t>
  </si>
  <si>
    <t>KG372</t>
  </si>
  <si>
    <t>Ĺˇroub kortikĂˇlnĂ­ pr 2,4 samoĹ™eznĂ˝ D32 TAN 401.782</t>
  </si>
  <si>
    <t>KG376</t>
  </si>
  <si>
    <t>Ĺˇroub kortikĂˇlnĂ­ pr 2,4 samoĹ™eznĂ˝ D40 TAN 401.790</t>
  </si>
  <si>
    <t>KG427</t>
  </si>
  <si>
    <t>Ĺˇroub kortikĂˇlnĂ­ pr 3,5 samoĹ™eznĂ˝ D14 TI 404.814</t>
  </si>
  <si>
    <t>KG428</t>
  </si>
  <si>
    <t>Ĺˇroub kortikĂˇlnĂ­ pr 3,5 samoĹ™eznĂ˝ D16 TI 404.816</t>
  </si>
  <si>
    <t>KG429</t>
  </si>
  <si>
    <t>Ĺˇroub kortikĂˇlnĂ­ pr 3,5 samoĹ™eznĂ˝ D18 TI 404.818</t>
  </si>
  <si>
    <t>KG430</t>
  </si>
  <si>
    <t>Ĺˇroub kortikĂˇlnĂ­ pr 3,5 samoĹ™eznĂ˝ D20 TI 404.820</t>
  </si>
  <si>
    <t>KG431</t>
  </si>
  <si>
    <t>Ĺˇroub kortikĂˇlnĂ­ pr 3,5 samoĹ™eznĂ˝ D22 TI 404.822</t>
  </si>
  <si>
    <t>KG432</t>
  </si>
  <si>
    <t>Ĺˇroub kortikĂˇlnĂ­ pr 3,5 samoĹ™eznĂ˝ D24 TI 404.824</t>
  </si>
  <si>
    <t>KG433</t>
  </si>
  <si>
    <t>Ĺˇroub kortikĂˇlnĂ­ pr 3,5 samoĹ™eznĂ˝ D26 TI 404.826</t>
  </si>
  <si>
    <t>KG434</t>
  </si>
  <si>
    <t>Ĺˇroub kortikĂˇlnĂ­ pr 3,5 samoĹ™eznĂ˝ D28 TI 404.828</t>
  </si>
  <si>
    <t>KG435</t>
  </si>
  <si>
    <t>Ĺˇroub kortikĂˇlnĂ­ pr 3,5 samoĹ™eznĂ˝ D30 TI 404.830</t>
  </si>
  <si>
    <t>KG436</t>
  </si>
  <si>
    <t>Ĺˇroub kortikĂˇlnĂ­ pr 3,5 samoĹ™eznĂ˝ D34 TI 404.834</t>
  </si>
  <si>
    <t>KG437</t>
  </si>
  <si>
    <t>Ĺˇroub kortikĂˇlnĂ­ pr 3,5 samoĹ™eznĂ˝ D40 TI 404.840</t>
  </si>
  <si>
    <t>KG438</t>
  </si>
  <si>
    <t>Ĺˇroub kortikĂˇlnĂ­ pr 3,5 samoĹ™eznĂ˝ D45 TI 404.845</t>
  </si>
  <si>
    <t>KG439</t>
  </si>
  <si>
    <t>Ĺˇroub kortikĂˇlnĂ­ pr 3,5 samoĹ™eznĂ˝ D50 TI 404.850</t>
  </si>
  <si>
    <t>KG440</t>
  </si>
  <si>
    <t>Ĺˇroub kortikĂˇlnĂ­ pr 3,5 samoĹ™eznĂ˝ D55 TI 404.855</t>
  </si>
  <si>
    <t>KG441</t>
  </si>
  <si>
    <t>Ĺˇroub kortikĂˇlnĂ­ pr 3,5 samoĹ™eznĂ˝ D60 TI 404.860</t>
  </si>
  <si>
    <t>KG418</t>
  </si>
  <si>
    <t>Ĺˇroub kortikĂˇlnĂ­ stardrive 2,7 mm, dĂ©lka 12 402.872</t>
  </si>
  <si>
    <t>KG419</t>
  </si>
  <si>
    <t>Ĺˇroub kortikĂˇlnĂ­ stardrive 2,7 mm, dĂ©lka 14 402.874</t>
  </si>
  <si>
    <t>KG420</t>
  </si>
  <si>
    <t>Ĺˇroub kortikĂˇlnĂ­ stardrive 2,7 mm, dĂ©lka 16 402.876</t>
  </si>
  <si>
    <t>KM508</t>
  </si>
  <si>
    <t>Ĺˇroub nosnĂ˝ ÄŤepel spirĂˇlnĂ­ TFNA pro femorĂˇlnĂ­ hĹ™eb perforovanĂ˝, dĂ©lka 95 mm, slitina titanu (TAN), sterilnĂ­ 04.038.395S</t>
  </si>
  <si>
    <t>KK914</t>
  </si>
  <si>
    <t>Ĺˇroub PFNA spirĂˇlnĂ­ perforovanĂ˝ dĂ©lka 100 mm proximĂˇlnĂ­ femur slitina titanu 04.027.035s</t>
  </si>
  <si>
    <t>KK899</t>
  </si>
  <si>
    <t>Ĺˇroub PFNA spirĂˇlnĂ­ perforovanĂ˝ dĂ©lka 105 mm proximĂˇlnĂ­ femur slitina titanu 04.027.036s</t>
  </si>
  <si>
    <t>KL853</t>
  </si>
  <si>
    <t>Ĺˇroub PFNA spirĂˇlnĂ­ perforovanĂ˝ dĂ©lka 115 mm proximĂˇlnĂ­ femur slitina titanu 04.027.038s</t>
  </si>
  <si>
    <t>KK946</t>
  </si>
  <si>
    <t>Ĺˇroub PFNA spirĂˇlnĂ­ perforovanĂ˝ dĂ©lka 120 mm proximĂˇlnĂ­ femur slitina titanu 04.027.039s</t>
  </si>
  <si>
    <t>KL139</t>
  </si>
  <si>
    <t>Ĺˇroub PFNA spirĂˇlnĂ­ perforovanĂ˝ dĂ©lka 90 mm proximĂˇlnĂ­ femu slitina titanu TAN 04.027.033s</t>
  </si>
  <si>
    <t>KK945</t>
  </si>
  <si>
    <t>Ĺˇroub PFNA spirĂˇlnĂ­ perforovanĂ˝ dĂ©lka 95 mm proximĂˇlnĂ­ femur slitina titanu 04.027.034s</t>
  </si>
  <si>
    <t>KM083</t>
  </si>
  <si>
    <t>Ĺˇroub spongiĂłznĂ­ polyaxiĂˇlnĂ­ samoĹ™eznĂ˝ zamykacĂ­ 4,2 mm, dĂ©lka 26 mm 37422-26-N</t>
  </si>
  <si>
    <t>KM084</t>
  </si>
  <si>
    <t>Ĺˇroub spongiĂłznĂ­ polyaxiĂˇlnĂ­ samoĹ™eznĂ˝ zamykacĂ­ 4,2 mm, dĂ©lka 50 mm 37422-50-N</t>
  </si>
  <si>
    <t>KM334</t>
  </si>
  <si>
    <t>Ĺˇroub spongiĂłznĂ­ polyaxiĂˇlnĂ­ samoĹ™eznĂ˝ zamykatelnĂ˝ 4,2 mm dĂ©lka 16 mm 37422-16-N</t>
  </si>
  <si>
    <t>KM335</t>
  </si>
  <si>
    <t>Ĺˇroub spongiĂłznĂ­ polyaxiĂˇlnĂ­ samoĹ™eznĂ˝ zamykatelnĂ˝ 4,2 mm dĂ©lka 16 mm 37422-18-N</t>
  </si>
  <si>
    <t>KM268</t>
  </si>
  <si>
    <t>Ĺˇroub spongiĂłznĂ­ polyaxiĂˇlnĂ­ samoĹ™eznĂ˝ zamykatelnĂ˝ 4,2 mm dĂ©lka 20 mm 37422-20-N</t>
  </si>
  <si>
    <t>KM336</t>
  </si>
  <si>
    <t>Ĺˇroub spongiĂłznĂ­ polyaxiĂˇlnĂ­ samoĹ™eznĂ˝ zamykatelnĂ˝ 4,2 mm dĂ©lka 24 mm 37422-24-N</t>
  </si>
  <si>
    <t>KM269</t>
  </si>
  <si>
    <t>Ĺˇroub spongiĂłznĂ­ polyaxiĂˇlnĂ­ samoĹ™eznĂ˝ zamykatelnĂ˝ 4,2 mm dĂ©lka 30 mm 37422-30-N</t>
  </si>
  <si>
    <t>KM337</t>
  </si>
  <si>
    <t>Ĺˇroub spongiĂłznĂ­ polyaxiĂˇlnĂ­ samoĹ™eznĂ˝ zamykatelnĂ˝ 4,2 mm dĂ©lka 32 mm 37422-32-N</t>
  </si>
  <si>
    <t>KM343</t>
  </si>
  <si>
    <t>Ĺˇroub spongiĂłznĂ­ polyaxiĂˇlnĂ­ samoĹ™eznĂ˝ zamykatelnĂ˝ 4,2 mm dĂ©lka 34 mm 37422-34-N</t>
  </si>
  <si>
    <t>KM344</t>
  </si>
  <si>
    <t>Ĺˇroub spongiĂłznĂ­ polyaxiĂˇlnĂ­ samoĹ™eznĂ˝ zamykatelnĂ˝ 4,2 mm dĂ©lka 40 mm 37422-40-N</t>
  </si>
  <si>
    <t>KM338</t>
  </si>
  <si>
    <t>Ĺˇroub spongiĂłznĂ­ polyaxiĂˇlnĂ­ samoĹ™eznĂ˝ zamykatelnĂ˝ 4,2 mm dĂ©lka 55 mm 37422-55-N</t>
  </si>
  <si>
    <t>KM485</t>
  </si>
  <si>
    <t>Ĺˇroub spongiĂłznĂ­ polyaxiĂˇlnĂ­ samoĹ™eznĂ˝ zamykatelnĂ˝ 4,2 mm dĂ©lka 70 mm 37422-70-N</t>
  </si>
  <si>
    <t>KM486</t>
  </si>
  <si>
    <t>Ĺˇroub spongiĂłznĂ­ polyaxiĂˇlnĂ­ samoĹ™eznĂ˝ zamykatelnĂ˝ 4,2 mm dĂ©lka 75 mm 37422-75-N</t>
  </si>
  <si>
    <t>KM446</t>
  </si>
  <si>
    <t>Ĺˇroub TFNA, perforovanĂ˝, dĂ©lka   95 mm, slitina titanu (TAN), sterilnĂ­ 04.038.195S</t>
  </si>
  <si>
    <t>KM447</t>
  </si>
  <si>
    <t>Ĺˇroub TFNA, perforovanĂ˝, dĂ©lka 100 mm, slitina titanu (TAN), sterilnĂ­ 04.038.200S</t>
  </si>
  <si>
    <t>KM448</t>
  </si>
  <si>
    <t>Ĺˇroub TFNA, perforovanĂ˝, dĂ©lka 105 mm, slitina titanu (TAN), sterilnĂ­ 04.038.205S</t>
  </si>
  <si>
    <t>KM478</t>
  </si>
  <si>
    <t>Ĺˇroub TFNA, perforovanĂ˝, dĂ©lka 90 mm, slitina titanu (TAN), sterilnĂ­ 04.038.190S</t>
  </si>
  <si>
    <t>KM687</t>
  </si>
  <si>
    <t>Ĺˇroub zajiĹˇĹĄovacĂ­ LCP Stardrive prĹŻm. 5,0 mm samoĹ™eznĂ˝ dĂ©lka 50 mm titan 412.219</t>
  </si>
  <si>
    <t>KG465</t>
  </si>
  <si>
    <t>Ĺˇroub zajiĹˇĹĄovacĂ­ pr 2,4 samoĹ™eznĂ˝ D12 412.812</t>
  </si>
  <si>
    <t>KG467</t>
  </si>
  <si>
    <t>Ĺˇroub zajiĹˇĹĄovacĂ­ pr 2,4 samoĹ™eznĂ˝ D16 412.816</t>
  </si>
  <si>
    <t>KG469</t>
  </si>
  <si>
    <t>Ĺˇroub zajiĹˇĹĄovacĂ­ pr 2,4 samoĹ™eznĂ˝ D20 412.820</t>
  </si>
  <si>
    <t>KG461</t>
  </si>
  <si>
    <t>Ĺˇroub zajiĹˇĹĄovacĂ­ pr 2,4 samoĹ™eznĂ˝ D8 T 412.808</t>
  </si>
  <si>
    <t>KG443</t>
  </si>
  <si>
    <t>Ĺˇroub zajiĹˇĹĄovacĂ­ pr 3,5 samoĹ™eznĂ˝ D12 412.102</t>
  </si>
  <si>
    <t>KG444</t>
  </si>
  <si>
    <t>Ĺˇroub zajiĹˇĹĄovacĂ­ pr 3,5 samoĹ™eznĂ˝ D14 412.103</t>
  </si>
  <si>
    <t>KG445</t>
  </si>
  <si>
    <t>Ĺˇroub zajiĹˇĹĄovacĂ­ pr 3,5 samoĹ™eznĂ˝ D16 412.104</t>
  </si>
  <si>
    <t>KG446</t>
  </si>
  <si>
    <t>Ĺˇroub zajiĹˇĹĄovacĂ­ pr 3,5 samoĹ™eznĂ˝ D18 412.105</t>
  </si>
  <si>
    <t>KG447</t>
  </si>
  <si>
    <t>Ĺˇroub zajiĹˇĹĄovacĂ­ pr 3,5 samoĹ™eznĂ˝ D20 412.106</t>
  </si>
  <si>
    <t>KG448</t>
  </si>
  <si>
    <t>Ĺˇroub zajiĹˇĹĄovacĂ­ pr 3,5 samoĹ™eznĂ˝ D22 412.107</t>
  </si>
  <si>
    <t>KG449</t>
  </si>
  <si>
    <t>Ĺˇroub zajiĹˇĹĄovacĂ­ pr 3,5 samoĹ™eznĂ˝ D24 412.108</t>
  </si>
  <si>
    <t>KG450</t>
  </si>
  <si>
    <t>Ĺˇroub zajiĹˇĹĄovacĂ­ pr 3,5 samoĹ™eznĂ˝ D26 412.109</t>
  </si>
  <si>
    <t>KG451</t>
  </si>
  <si>
    <t>Ĺˇroub zajiĹˇĹĄovacĂ­ pr 3,5 samoĹ™eznĂ˝ D28 412.110</t>
  </si>
  <si>
    <t>KG452</t>
  </si>
  <si>
    <t>Ĺˇroub zajiĹˇĹĄovacĂ­ pr 3,5 samoĹ™eznĂ˝ D30 412.111</t>
  </si>
  <si>
    <t>KG453</t>
  </si>
  <si>
    <t>Ĺˇroub zajiĹˇĹĄovacĂ­ pr 3,5 samoĹ™eznĂ˝ D35 412.114</t>
  </si>
  <si>
    <t>KG454</t>
  </si>
  <si>
    <t>Ĺˇroub zajiĹˇĹĄovacĂ­ pr 3,5 samoĹ™eznĂ˝ D40 412.117</t>
  </si>
  <si>
    <t>KG455</t>
  </si>
  <si>
    <t>Ĺˇroub zajiĹˇĹĄovacĂ­ pr 3,5 samoĹ™eznĂ˝ D45 412.119</t>
  </si>
  <si>
    <t>KG456</t>
  </si>
  <si>
    <t>Ĺˇroub zajiĹˇĹĄovacĂ­ pr 3,5 samoĹ™eznĂ˝ D50 412.121</t>
  </si>
  <si>
    <t>KG458</t>
  </si>
  <si>
    <t>Ĺˇroub zajiĹˇĹĄovacĂ­ pr 3,5 samoĹ™eznĂ˝ D60 412.124</t>
  </si>
  <si>
    <t>KG396</t>
  </si>
  <si>
    <t>Ĺˇroub zajiĹˇĹĄovacĂ­ stardrive 2,7 mm ( hlava LCP 2.4), dĂ©lka 14 402.214</t>
  </si>
  <si>
    <t>KG397</t>
  </si>
  <si>
    <t>Ĺˇroub zajiĹˇĹĄovacĂ­ stardrive 2,7 mm ( hlava LCP 2.4), dĂ©lka 16 402.216</t>
  </si>
  <si>
    <t>KG398</t>
  </si>
  <si>
    <t>Ĺˇroub zajiĹˇĹĄovacĂ­ stardrive 2,7 mm ( hlava LCP 2.4), dĂ©lka 18 402.218</t>
  </si>
  <si>
    <t>KG399</t>
  </si>
  <si>
    <t>Ĺˇroub zajiĹˇĹĄovacĂ­ stardrive 2,7 mm ( hlava LCP 2.4), dĂ©lka 20 402.220</t>
  </si>
  <si>
    <t>KG400</t>
  </si>
  <si>
    <t>Ĺˇroub zajiĹˇĹĄovacĂ­ stardrive 2,7 mm ( hlava LCP 2.4), dĂ©lka 22 402.222</t>
  </si>
  <si>
    <t>KG401</t>
  </si>
  <si>
    <t>Ĺˇroub zajiĹˇĹĄovacĂ­ stardrive 2,7 mm ( hlava LCP 2.4), dĂ©lka 24 402.224</t>
  </si>
  <si>
    <t>KG402</t>
  </si>
  <si>
    <t>Ĺˇroub zajiĹˇĹĄovacĂ­ stardrive 2,7 mm ( hlava LCP 2.4), dĂ©lka 26 402.226</t>
  </si>
  <si>
    <t>KG403</t>
  </si>
  <si>
    <t>Ĺˇroub zajiĹˇĹĄovacĂ­ stardrive 2,7 mm ( hlava LCP 2.4), dĂ©lka 28 402.228</t>
  </si>
  <si>
    <t>KG404</t>
  </si>
  <si>
    <t>Ĺˇroub zajiĹˇĹĄovacĂ­ stardrive 2,7 mm ( hlava LCP 2.4), dĂ©lka 30 402.230</t>
  </si>
  <si>
    <t>KG405</t>
  </si>
  <si>
    <t>Ĺˇroub zajiĹˇĹĄovacĂ­ stardrive 2,7 mm ( hlava LCP 2.4), dĂ©lka 32 402.232</t>
  </si>
  <si>
    <t>KG406</t>
  </si>
  <si>
    <t>Ĺˇroub zajiĹˇĹĄovacĂ­ stardrive 2,7 mm ( hlava LCP 2.4), dĂ©lka 34 402.234</t>
  </si>
  <si>
    <t>KG407</t>
  </si>
  <si>
    <t>Ĺˇroub zajiĹˇĹĄovacĂ­ stardrive 2,7 mm ( hlava LCP 2.4), dĂ©lka 36 402.236</t>
  </si>
  <si>
    <t>KG409</t>
  </si>
  <si>
    <t>Ĺˇroub zajiĹˇĹĄovacĂ­ stardrive 2,7 mm ( hlava LCP 2.4), dĂ©lka 40 402.240</t>
  </si>
  <si>
    <t>KG410</t>
  </si>
  <si>
    <t>Ĺˇroub zajiĹˇĹĄovacĂ­ stardrive 2,7 mm ( hlava LCP 2.4), dĂ©lka 42 402.242</t>
  </si>
  <si>
    <t>KG411</t>
  </si>
  <si>
    <t>Ĺˇroub zajiĹˇĹĄovacĂ­ stardrive 2,7 mm ( hlava LCP 2.4), dĂ©lka 44 402.244</t>
  </si>
  <si>
    <t>KG412</t>
  </si>
  <si>
    <t>Ĺˇroub zajiĹˇĹĄovacĂ­ stardrive 2,7 mm ( hlava LCP 2.4), dĂ©lka 46 402.246</t>
  </si>
  <si>
    <t>KG414</t>
  </si>
  <si>
    <t>Ĺˇroub zajiĹˇĹĄovacĂ­ stardrive 2,7 mm ( hlava LCP 2.4), dĂ©lka 50 402.250</t>
  </si>
  <si>
    <t>KG416</t>
  </si>
  <si>
    <t>Ĺˇroub zajiĹˇĹĄovacĂ­ stardrive 2,7 mm ( hlava LCP 2.4), dĂ©lka 60 402.260</t>
  </si>
  <si>
    <t>ZK514</t>
  </si>
  <si>
    <t>Ĺˇroub zajiĹˇĹĄovacĂ­ stardrive PFNA pr. 5,0 mm  04.005.568</t>
  </si>
  <si>
    <t>Ĺˇroub zajiĹˇĹĄovacĂ­ stardrive PFNA pr. 5,0 mm 04.005.520</t>
  </si>
  <si>
    <t>Ĺˇroub zajiĹˇĹĄovacĂ­ stardrive PFNA pr. 5,0 mm 04.005.522</t>
  </si>
  <si>
    <t>Ĺˇroub zajiĹˇĹĄovacĂ­ stardrive PFNA pr. 5,0 mm 04.005.524</t>
  </si>
  <si>
    <t>Ĺˇroub zajiĹˇĹĄovacĂ­ stardrive PFNA pr. 5,0 mm 04.005.526</t>
  </si>
  <si>
    <t>Ĺˇroub zajiĹˇĹĄovacĂ­ stardrive PFNA pr. 5,0 mm 04.005.528</t>
  </si>
  <si>
    <t>Ĺˇroub zajiĹˇĹĄovacĂ­ stardrive PFNA pr. 5,0 mm 04.005.530</t>
  </si>
  <si>
    <t>Ĺˇroub zajiĹˇĹĄovacĂ­ stardrive PFNA pr. 5,0 mm 04.005.532</t>
  </si>
  <si>
    <t>Ĺˇroub zajiĹˇĹĄovacĂ­ stardrive PFNA pr. 5,0 mm 04.005.534</t>
  </si>
  <si>
    <t>Ĺˇroub zajiĹˇĹĄovacĂ­ stardrive PFNA pr. 5,0 mm 04.005.536</t>
  </si>
  <si>
    <t>Ĺˇroub zajiĹˇĹĄovacĂ­ stardrive PFNA pr. 5,0 mm 04.005.538</t>
  </si>
  <si>
    <t>Ĺˇroub zajiĹˇĹĄovacĂ­ stardrive PFNA pr. 5,0 mm 04.005.542</t>
  </si>
  <si>
    <t>Ĺˇroub zajiĹˇĹĄovacĂ­ stardrive PFNA pr. 5,0 mm 04.005.544</t>
  </si>
  <si>
    <t>Ĺˇroub zajiĹˇĹĄovacĂ­ stardrive PFNA pr. 5,0 mm 04.005.546</t>
  </si>
  <si>
    <t>ZH016</t>
  </si>
  <si>
    <t>Ĺˇroub zajiĹˇĹĄovacĂ­ stardrive PFNA pr. 5,0 mm 04.005.548</t>
  </si>
  <si>
    <t>Ĺˇroub zajiĹˇĹĄovacĂ­ stardrive PFNA pr. 5,0 mm 04.005.552</t>
  </si>
  <si>
    <t>ZJ000</t>
  </si>
  <si>
    <t>Ĺˇroub zajiĹˇĹĄovacĂ­ stardrive PFNA pr. 5,0 mm 04.005.554</t>
  </si>
  <si>
    <t>ZI863</t>
  </si>
  <si>
    <t>Ĺˇroub zajiĹˇĹĄovacĂ­ stardrive PFNA pr. 5,0 mm 04.005.556</t>
  </si>
  <si>
    <t>ZI936</t>
  </si>
  <si>
    <t>Ĺˇroub zajiĹˇĹĄovacĂ­ stardrive PFNA pr. 5,0 mm 04.005.558</t>
  </si>
  <si>
    <t>Ĺˇroub zajiĹˇĹĄovacĂ­ stardrive PFNA pr. 5,0 mm 04.005.566</t>
  </si>
  <si>
    <t>Ĺˇroub zajiĹˇĹĄovacĂ­ stardrive PFNA pr. 5,0 mm 04.005.570</t>
  </si>
  <si>
    <t>ZK511</t>
  </si>
  <si>
    <t>Ĺˇroub zajiĹˇĹĄovacĂ­ stardrive PFNA pr. 5,0 mm 04.005.575</t>
  </si>
  <si>
    <t>KL752</t>
  </si>
  <si>
    <t>Ĺˇroub zajiĹˇĹĄovacĂ­ stardrive PFNA pr. 5,0 mm dĂ©lka 30 mm proximĂˇlnĂ­ femur slitina titanu 04.005.520</t>
  </si>
  <si>
    <t>KK944</t>
  </si>
  <si>
    <t>Ĺˇroub zajiĹˇĹĄovacĂ­ stardrive PFNA pr. 5,0 mm dĂ©lka 32 mm proximĂˇlnĂ­ femur slitina titanu 04.005.522</t>
  </si>
  <si>
    <t>KK972</t>
  </si>
  <si>
    <t>Ĺˇroub zajiĹˇĹĄovacĂ­ stardrive PFNA pr. 5,0 mm dĂ©lka 34 mm proximĂˇlnĂ­ femur slitina titanu 04.005.524</t>
  </si>
  <si>
    <t>KK926</t>
  </si>
  <si>
    <t>Ĺˇroub zajiĹˇĹĄovacĂ­ stardrive PFNA pr. 5,0 mm dĂ©lka 36 mm proximĂˇlnĂ­ femur slitina titanu 04.005.526</t>
  </si>
  <si>
    <t>KK898</t>
  </si>
  <si>
    <t>Ĺˇroub zajiĹˇĹĄovacĂ­ Stardrive PFNA pr. 5,0 mm dĂ©lka 38 mm pro hĹ™eby nitrodĹ™eĹovĂ© slitina titanu (TAN) svÄ›tle zelenĂ˝ 04.005.528</t>
  </si>
  <si>
    <t>KK896</t>
  </si>
  <si>
    <t>Ĺˇroub zajiĹˇĹĄovacĂ­ Stardrive PFNA pr. 5,0 mm dĂ©lka 40 mm pro hĹ™eby nitrodĹ™eĹovĂ© slitina titanu (TAN) svÄ›tle zelenĂ˝ 04.005.530</t>
  </si>
  <si>
    <t>KK980</t>
  </si>
  <si>
    <t>Ĺˇroub zajiĹˇĹĄovacĂ­ stardrive PFNA pr. 5,0 mm dĂ©lka 42 mm  proximĂˇlnĂ­ femur slitina titanu  04.005.532</t>
  </si>
  <si>
    <t>KM435</t>
  </si>
  <si>
    <t>Ĺˇroub zajiĹˇĹĄovacĂ­ stardrive PFNAĂşTFNA/ETN pr. 5,0 mm dĂ©lka 52 mm proximĂˇlnĂ­ femur slitina titanu 04.005.542</t>
  </si>
  <si>
    <t>KG285</t>
  </si>
  <si>
    <t>Ĺˇroub zajiĹˇĹĄovacĂ­ VA pr. 2,4 samoĹ™eznĂ˝ D14 04.210.114</t>
  </si>
  <si>
    <t>KG286</t>
  </si>
  <si>
    <t>Ĺˇroub zajiĹˇĹĄovacĂ­ VA pr. 2,4 samoĹ™eznĂ˝ D16 04.210.116</t>
  </si>
  <si>
    <t>KG287</t>
  </si>
  <si>
    <t>Ĺˇroub zajiĹˇĹĄovacĂ­ VA pr. 2,4 samoĹ™eznĂ˝ D18 04.210.118</t>
  </si>
  <si>
    <t>KG288</t>
  </si>
  <si>
    <t>Ĺˇroub zajiĹˇĹĄovacĂ­ VA pr. 2,4 samoĹ™eznĂ˝ D20 04.210.120</t>
  </si>
  <si>
    <t>KG290</t>
  </si>
  <si>
    <t>Ĺˇroub zajiĹˇĹĄovacĂ­ VA pr. 2,4 samoĹ™eznĂ˝ D24 04.210.124</t>
  </si>
  <si>
    <t>KG291</t>
  </si>
  <si>
    <t>Ĺˇroub zajiĹˇĹĄovacĂ­ VA pr. 2,4 samoĹ™eznĂ˝ D26 04.210.126</t>
  </si>
  <si>
    <t>KG292</t>
  </si>
  <si>
    <t>Ĺˇroub zajiĹˇĹĄovacĂ­ VA pr. 2,4 samoĹ™eznĂ˝ D28 04.210.128</t>
  </si>
  <si>
    <t>ZI993</t>
  </si>
  <si>
    <t>NĂˇhrada loketnĂ­ho kloubu Explor dĹ™Ă­k pro nĂˇhradu hlaviÄŤky rĂˇdia 7 mm x 26 mm 11-210062</t>
  </si>
  <si>
    <t>ZG698</t>
  </si>
  <si>
    <t>NĂˇhrada loketnĂ­ho kloubu Explor dĹ™Ă­k pro nĂˇhradu hlaviÄŤky rĂˇdia 9 mm x 30 mm 11-210064</t>
  </si>
  <si>
    <t>ZM619</t>
  </si>
  <si>
    <t>NĂˇhrada loketnĂ­ho kloubu Explor hlaviÄŤka radia 10 x 20 mm 11-210022</t>
  </si>
  <si>
    <t>ZG697</t>
  </si>
  <si>
    <t>NĂˇhrada loketnĂ­ho kloubu Explor hlaviÄŤka radia 11-210031</t>
  </si>
  <si>
    <t>ZD649</t>
  </si>
  <si>
    <t>PĂˇsek cerklĂˇĹľnĂ­ + plomba 1,8 x 24 173928000</t>
  </si>
  <si>
    <t>ZA091</t>
  </si>
  <si>
    <t>PodloĹľka 10.0/4.6 mm pro Ĺˇrouby 4.5 mm 219.910</t>
  </si>
  <si>
    <t>ZF547</t>
  </si>
  <si>
    <t>PodloĹľka 13.0/6.6 mm pro Ĺˇrouby 4,5 - 7,3 mm 219.990</t>
  </si>
  <si>
    <t>ZG338</t>
  </si>
  <si>
    <t>PodloĹľka 13.0/6.6 mm pro Ĺˇrouby 4.5 - 7.3 mm 419.990</t>
  </si>
  <si>
    <t>ZC221</t>
  </si>
  <si>
    <t>PodloĹľka 7.0/3.6 mm pro Ĺˇrouby 2.7-4.0 mm 219.980</t>
  </si>
  <si>
    <t>ZJ739</t>
  </si>
  <si>
    <t>PodloĹľka pod kanylovanĂ˝ Ĺˇroub Canos pr. 2.3/2.7 mm 26-423-99-09</t>
  </si>
  <si>
    <t>ZS834</t>
  </si>
  <si>
    <t>PodloĹľka STRAIGHT pro Ĺˇroub CHARLOTTE 7,0 44187000</t>
  </si>
  <si>
    <t>ZD793</t>
  </si>
  <si>
    <t>PodloĹľka TI 3,5 mm 26-435-99-09</t>
  </si>
  <si>
    <t>ZR938</t>
  </si>
  <si>
    <t>Pouzdro skluznĂ© PF Targon KD181T</t>
  </si>
  <si>
    <t>ZC168</t>
  </si>
  <si>
    <t>Pouzdro skluznĂ© PF Targon KD183T</t>
  </si>
  <si>
    <t>ZC283</t>
  </si>
  <si>
    <t>Pouzdro skluznĂ© PF Targon KD184T</t>
  </si>
  <si>
    <t>ZC160</t>
  </si>
  <si>
    <t>Pouzdro skluznĂ© PF Targon KD185T</t>
  </si>
  <si>
    <t>ZC170</t>
  </si>
  <si>
    <t>Pouzdro skluznĂ© PF Targon KD186T</t>
  </si>
  <si>
    <t>ZC172</t>
  </si>
  <si>
    <t>Pouzdro skluznĂ© PF Targon KD187T</t>
  </si>
  <si>
    <t>ZC874</t>
  </si>
  <si>
    <t>Pouzdro skluznĂ© PF Targon KD188T</t>
  </si>
  <si>
    <t>ZC708</t>
  </si>
  <si>
    <t>Pouzdro skluznĂ© PF Targon KD189T</t>
  </si>
  <si>
    <t>ZS808</t>
  </si>
  <si>
    <t>SpirĂˇlnĂ­ ÄŤepel pro Expetr hĹ™eb femorĂˇlnĂ­ retrogrĂˇdnĂ­, dĂ©lka 85 mm 04.013.049</t>
  </si>
  <si>
    <t>KM449</t>
  </si>
  <si>
    <t>spirĂˇlnĂ­ ÄŤepel TFNA, perforovanĂˇ, dĂ©lka 100 mm, slitina titanu (TAN), sterilnĂ­ 04.038.400S</t>
  </si>
  <si>
    <t>ZN968</t>
  </si>
  <si>
    <t>SystĂ©m kotvĂ­cĂ­ pro koleno ACL TIGHTROPE RT AR-1588RT</t>
  </si>
  <si>
    <t>ZA308</t>
  </si>
  <si>
    <t>SystĂ©m kotvĂ­cĂ­ pro koleno RIGIDFIX 210133</t>
  </si>
  <si>
    <t>KL863</t>
  </si>
  <si>
    <t>systĂ©m kotvĂ­cĂ­ pro koleno TOOGGLELOC ZIPLoop nastavitelnĂˇ smyÄŤka 904755</t>
  </si>
  <si>
    <t>KL862</t>
  </si>
  <si>
    <t>systĂ©m kotvĂ­cĂ­ pro rameno ZIP Tight fixation device (smyÄŤka + knoflĂ­ÄŤek) 904834</t>
  </si>
  <si>
    <t>ZI577</t>
  </si>
  <si>
    <t>VĂˇlec chronOS pr.14 mm dĂ©lka 25 mm 07.720.035</t>
  </si>
  <si>
    <t>ZS660</t>
  </si>
  <si>
    <t>VrtĂˇk 1,1 mm 03.130.202</t>
  </si>
  <si>
    <t>ZO248</t>
  </si>
  <si>
    <t>VrtĂˇk krĂˇtkĂ˝ pr. 4,0 mm pro PF Targon KH277R</t>
  </si>
  <si>
    <t>ZP065</t>
  </si>
  <si>
    <t>Vrtulka jistĂ­cĂ­ femur spirĂˇlnĂ­ ÄŤepel pro Expert hĹ™eb femorĂˇlnĂ­ retrogrĂˇdnĂ­, dĂ©lka 80 mm, slitina titanu (TAN), zlatĂˇ 04.013.048</t>
  </si>
  <si>
    <t>KM445</t>
  </si>
  <si>
    <t>zaslepovacĂ­ hlava TFNA, prodlouĹľenĂ­ 5 mm, slitina titanu (TAN), sterilnĂ­ 04.038.005S</t>
  </si>
  <si>
    <t>50115011</t>
  </si>
  <si>
    <t>IUTN - ostat.nákl.PZT (Z515)</t>
  </si>
  <si>
    <t>ZI609</t>
  </si>
  <si>
    <t>ChronOS strips   50 x 25 x 3 mm 07.801.100S</t>
  </si>
  <si>
    <t>ZH588</t>
  </si>
  <si>
    <t>ImplantĂˇt kostnĂ­ umÄ›lĂˇ nĂˇhrada ĹˇtÄ›pu ChronOS strip 100 x 25 x 6 mm resorbovatelnĂ˝ 07.801.111S</t>
  </si>
  <si>
    <t>ZM781</t>
  </si>
  <si>
    <t>ImplantĂˇt kostnĂ­ umÄ›lĂˇ nĂˇhrada tkĂˇnÄ› BonAlive granule aplikĂˇtor 1,0-2,0 mm bal. Ăˇ 10cc 13340</t>
  </si>
  <si>
    <t>ZK789</t>
  </si>
  <si>
    <t>ImplantĂˇt kostnĂ­ umÄ›lĂˇ nĂˇhrada tkĂˇnÄ› PerOssal 1 x 50 mm baleno po 50 ks granule infikovanĂˇ kost 03-0102</t>
  </si>
  <si>
    <t>ZK790</t>
  </si>
  <si>
    <t>ImplantĂˇt kostnĂ­ umÄ›lĂˇ nĂˇhrada tkĂˇnÄ› PerOssal 2 x 6 mm granule baleno po 12 ks 03-01032</t>
  </si>
  <si>
    <t>ZD953</t>
  </si>
  <si>
    <t>ImplantĂˇt ĹˇlachovĂ˝ tendon spacer TCTU1</t>
  </si>
  <si>
    <t>ZL171</t>
  </si>
  <si>
    <t>Kotva Omnispan na meniscus 0Â° 228140</t>
  </si>
  <si>
    <t>ZL298</t>
  </si>
  <si>
    <t>Kotva Omnispan na meniscus 12Â° 228141</t>
  </si>
  <si>
    <t>KL864</t>
  </si>
  <si>
    <t>kotva ramennĂ­ JuggerKnot soft MINI 1,00 mm 2-0 s jehlou 912076</t>
  </si>
  <si>
    <t>ZO217</t>
  </si>
  <si>
    <t>KotviÄŤka nevstĹ™ebatelnĂˇ  healix advance 5,5 mm pro suturu RC na manĹľetu uzlĂ­cĂ­ 222307</t>
  </si>
  <si>
    <t>ZS117</t>
  </si>
  <si>
    <t>Ĺ roub tenodĂ©znĂ­ BioComposite-Tenodesis  pr. 3,0 mm dĂ©lka 8,0 mm na zavadÄ›ÄŤi, k operaci kloubu ruky AR-1530BC</t>
  </si>
  <si>
    <t>ZQ341</t>
  </si>
  <si>
    <t>NĂˇhrada kostnĂ­ tkĂˇnÄ› biosyntetickĂˇ, nosiÄŤ ATB Stimulan Rapid Cure 10 ml (pasta  a set k pĹ™Ă­pravÄ› granulĂ­) 620-010</t>
  </si>
  <si>
    <t>ZQ342</t>
  </si>
  <si>
    <t>NĂˇhrada kostnĂ­ tkĂˇnÄ› biosyntetickĂˇ, nosiÄŤ ATB Stimulan Rapid Cure 5 ml (pasta  a set k pĹ™Ă­pravÄ› granulĂ­) 620-005</t>
  </si>
  <si>
    <t>ZQ107</t>
  </si>
  <si>
    <t>SystĂ©m kotvĂ­cĂ­ pro koleno ACL TIGHTROPE ABS Button Round Concave pr. 11 mm AR-1588TB</t>
  </si>
  <si>
    <t>ZC967</t>
  </si>
  <si>
    <t>Cement kostnĂ­ copal s ATB Gentamicin a Clindamicin 1 x 40 g 66017790</t>
  </si>
  <si>
    <t>ZA094</t>
  </si>
  <si>
    <t>Cement kostnĂ­ palacos R 2 x 40 g Ăˇ 2 ks 66017777</t>
  </si>
  <si>
    <t>ZA095</t>
  </si>
  <si>
    <t>Cement kostnĂ­ palacos R s ATB Gentamicin 2 x 40 g Ăˇ 2 ks 66017569</t>
  </si>
  <si>
    <t>ZJ528</t>
  </si>
  <si>
    <t>Cement kostnĂ­ vancogenx  s ATB Vankomicin a Gentamicin 40 g 12A2520</t>
  </si>
  <si>
    <t>ZD084</t>
  </si>
  <si>
    <t>DrĂˇt s oÄŤkem 219328</t>
  </si>
  <si>
    <t>ZF731</t>
  </si>
  <si>
    <t>DrĂˇt vodĂ­cĂ­ 1.25 mm guide wire 292.620</t>
  </si>
  <si>
    <t>ZF637</t>
  </si>
  <si>
    <t>DrĂˇt vodĂ­cĂ­ 2.80 mm guide wire 292.680</t>
  </si>
  <si>
    <t>ZM448</t>
  </si>
  <si>
    <t>Elektroda vapr 2,3 mm 227213</t>
  </si>
  <si>
    <t>ZI283</t>
  </si>
  <si>
    <t>Elektroda vapr Premiere 90 DEPuy 227204</t>
  </si>
  <si>
    <t>ZL549</t>
  </si>
  <si>
    <t>Elektroda vapr radiofrekvenÄŤnĂ­ 2,3 mm 227211</t>
  </si>
  <si>
    <t>ZO394</t>
  </si>
  <si>
    <t>FixĂˇtor zevnĂ­ cylindr sfĂ©rickĂ˝ pro Pennig R37005</t>
  </si>
  <si>
    <t>ZT212</t>
  </si>
  <si>
    <t>FixĂˇtor zevnĂ­ jednorovinnĂ˝ PENNIG II ZĂPÄšSTĂŤ RADIUS/ULNA - T-ĹˇroubovĂˇk RM210</t>
  </si>
  <si>
    <t>ZT190</t>
  </si>
  <si>
    <t>FixĂˇtor zevnĂ­ jednorovinnĂ˝ PENNIG II ZĂPÄšSTĂŤ RADIUS/ULNA - VodiÄŤ vrtĂˇku 2.7 mm R13530</t>
  </si>
  <si>
    <t>ZT220</t>
  </si>
  <si>
    <t>FixĂˇtor zevnĂ­ jednorovinnĂ˝ PENNING MINIFIXĂTOR prsty DK a HK - Mini Penning extrakto RM442</t>
  </si>
  <si>
    <t>ZT213</t>
  </si>
  <si>
    <t>FixĂˇtor zevnĂ­ jednorovinnĂ˝ PENNING MINIFIXĂTOR prsty DK a HK - Mini Penning Imbus klĂ­ÄŤ 3 mm R10012</t>
  </si>
  <si>
    <t>ZT280</t>
  </si>
  <si>
    <t>FixĂˇtor zevnĂ­ jednorovinnĂ˝ PENNING MINIFIXĂTOR prsty DK a HK - Mini Penning kompres. distanÄŤnĂ­ matka RM412</t>
  </si>
  <si>
    <t>ZT219</t>
  </si>
  <si>
    <t>FixĂˇtor zevnĂ­ jednorovinnĂ˝ PENNING MINIFIXĂTOR prsty DK a HK - Mini Penning repoziÄŤnĂ­ kleĹˇtÄ› RM441</t>
  </si>
  <si>
    <t>ZT221</t>
  </si>
  <si>
    <t>FixĂˇtor zevnĂ­ jednorovinnĂ˝ PENNING MINIFIXĂTOR prsty DK a HK - Mini Penning sterilizaÄŤnĂ­ box RM443</t>
  </si>
  <si>
    <t>ZT215</t>
  </si>
  <si>
    <t>FixĂˇtor zevnĂ­ jednorovinnĂ˝ PENNING MINIFIXĂTOR prsty DK a HK  -Mini Penning svorka L, 1 pĂˇr RM410</t>
  </si>
  <si>
    <t>ZT216</t>
  </si>
  <si>
    <t>FixĂˇtor zevnĂ­ jednorovinnĂ˝ PENNING MINIFIXĂTOR prsty DK a HK - Mini Penning svorka std. 1 pĂˇr RM411</t>
  </si>
  <si>
    <t>ZT214</t>
  </si>
  <si>
    <t>FixĂˇtor zevnĂ­ jednorovinnĂ˝ PENNING MINIFIXĂTOR prsty DK a HK - Mini Penning tÄ›lo fix. std.RM403</t>
  </si>
  <si>
    <t>ZT198</t>
  </si>
  <si>
    <t>FixĂˇtor zevnĂ­ rĂˇmovĂ˝ GALAXY dlouhĂ© kosti DK a HK  - Svorka velkĂˇ -  Multiscrew Clamp R93020</t>
  </si>
  <si>
    <t>ZT192</t>
  </si>
  <si>
    <t>FixĂˇtor zevnĂ­ rĂˇmovĂ˝ GALAXY dlouhĂ© kosti DK a HK -  Svorka velkĂˇ -  Trocar R19955</t>
  </si>
  <si>
    <t>ZT211</t>
  </si>
  <si>
    <t>FixĂˇtor zevnĂ­ rĂˇmovĂ˝ GALAXY dlouhĂ© kosti DK a HK - GALAXY LOWER+ INSTRUMENTS CASE COMPLETE EMPTY R93993</t>
  </si>
  <si>
    <t>ZT197</t>
  </si>
  <si>
    <t>FixĂˇtor zevnĂ­ rĂˇmovĂ˝ GALAXY dlouhĂ© kosti DK a HK - Imbus s moĹľnostĂ­ pĹ™ipojenĂ­, 5mm R93017</t>
  </si>
  <si>
    <t>ZT195</t>
  </si>
  <si>
    <t>FixĂˇtor zevnĂ­ rĂˇmovĂ˝ GALAXY dlouhĂ© kosti DK a HK - KlĂ­ÄŤ  ProCallus Imbus polyhedral 5 mm R30017</t>
  </si>
  <si>
    <t>ZT186</t>
  </si>
  <si>
    <t>FixĂˇtor zevnĂ­ rĂˇmovĂ˝ GALAXY dlouhĂ© kosti DK a HK - Ĺ roub Procalus, Drill Bit Guide 80 mm R11137</t>
  </si>
  <si>
    <t>ZT200</t>
  </si>
  <si>
    <t>FixĂˇtor zevnĂ­ rĂˇmovĂ˝ GALAXY dlouhĂ© kosti DK a HK - Ĺ roubovĂˇk s moĹľnostĂ­ pĹ™ipojenĂ­ R93155</t>
  </si>
  <si>
    <t>ZT193</t>
  </si>
  <si>
    <t>FixĂˇtor zevnĂ­ rĂˇmovĂ˝ GALAXY dlouhĂ© kosti DK a HK - Svorka velkĂˇ -  Wrist Guide Template with Hand R19960</t>
  </si>
  <si>
    <t>ZT191</t>
  </si>
  <si>
    <t>FixĂˇtor zevnĂ­ rĂˇmovĂ˝ GALAXY dlouhĂ© kosti DK a HK - Svorka velkĂˇ - Multiscrew Clamp Guide R19940</t>
  </si>
  <si>
    <t>ZT194</t>
  </si>
  <si>
    <t>FixĂˇtor zevnĂ­ rĂˇmovĂ˝ GALAXY dlouhĂ© kosti DK a HK - Svorka velkĂˇ - Trocar Tapered R19965</t>
  </si>
  <si>
    <t>ZT196</t>
  </si>
  <si>
    <t>FixĂˇtor zevnĂ­ rĂˇmovĂ˝ GALAXY dlouhĂ© kosti DK a HK - Svorka velkĂˇ, pr. 12 mm, mod. R93010</t>
  </si>
  <si>
    <t>ZT199</t>
  </si>
  <si>
    <t>FixĂˇtor zevnĂ­ rĂˇmovĂ˝ GALAXY dlouhĂ© kosti DK a HK - T- rukojeĹĄ rĂˇÄŤnovĂˇ R93150</t>
  </si>
  <si>
    <t>ZT204</t>
  </si>
  <si>
    <t>FixĂˇtor zevnĂ­ rĂˇmovĂ˝ GALAXY dlouhĂ© kosti DK a HK - TyÄŤ karbonovĂˇ  12/100 mm R932100</t>
  </si>
  <si>
    <t>ZT205</t>
  </si>
  <si>
    <t>FixĂˇtor zevnĂ­ rĂˇmovĂ˝ GALAXY dlouhĂ© kosti DK a HK - TyÄŤ karbonovĂˇ  12/150 mm R932150</t>
  </si>
  <si>
    <t>ZT206</t>
  </si>
  <si>
    <t>FixĂˇtor zevnĂ­ rĂˇmovĂ˝ GALAXY dlouhĂ© kosti DK a HK - TyÄŤ karbonovĂˇ  12/200 mm R932200</t>
  </si>
  <si>
    <t>ZT207</t>
  </si>
  <si>
    <t>FixĂˇtor zevnĂ­ rĂˇmovĂ˝ GALAXY dlouhĂ© kosti DK a HK - TyÄŤ karbonovĂˇ  12/250 mm R932250</t>
  </si>
  <si>
    <t>ZT208</t>
  </si>
  <si>
    <t>FixĂˇtor zevnĂ­ rĂˇmovĂ˝ GALAXY dlouhĂ© kosti DK a HK - TyÄŤ karbonovĂˇ  12/300 mm R932300</t>
  </si>
  <si>
    <t>ZT209</t>
  </si>
  <si>
    <t>FixĂˇtor zevnĂ­ rĂˇmovĂ˝ GALAXY dlouhĂ© kosti DK a HK - TyÄŤ karbonovĂˇ  12/350 mm R932350</t>
  </si>
  <si>
    <t>ZT210</t>
  </si>
  <si>
    <t>FixĂˇtor zevnĂ­ rĂˇmovĂ˝ GALAXY dlouhĂ© kosti DK a HK - TyÄŤ karbonovĂˇ  12/400 mm R932400</t>
  </si>
  <si>
    <t>ZT203</t>
  </si>
  <si>
    <t>FixĂˇtor zevnĂ­ rĂˇmovĂ˝ GALAXY dlouhĂ© kosti DK a HK - TyÄŤ karbonovĂˇ  semi circular 12 large R932030</t>
  </si>
  <si>
    <t>ZT202</t>
  </si>
  <si>
    <t>FixĂˇtor zevnĂ­ rĂˇmovĂ˝ GALAXY dlouhĂ© kosti DK a HK - TyÄŤ karbonovĂˇ semi circular 12 medium R932020</t>
  </si>
  <si>
    <t>ZT201</t>
  </si>
  <si>
    <t>FixĂˇtor zevnĂ­ rĂˇmovĂ˝ GALAXY dlouhĂ© kosti DK a HK - TyÄŤ karbonovĂˇ semi circular 12 small R932010</t>
  </si>
  <si>
    <t>ZT184</t>
  </si>
  <si>
    <t>FixĂˇtor zevnĂ­ rĂˇmovĂ˝ GALAXY dlouhĂ© kosti DK a HK - VodiÄŤ Ĺˇroubu ProCallus  60 mm R11102</t>
  </si>
  <si>
    <t>ZT185</t>
  </si>
  <si>
    <t>FixĂˇtor zevnĂ­ rĂˇmovĂ˝ GALAXY dlouhĂ© kosti DK a HK - VodiÄŤ vrtĂˇku Drill Guide 3.2 mm/40 mm prĹŻm. 3,2/40 mm R11106</t>
  </si>
  <si>
    <t>ZT187</t>
  </si>
  <si>
    <t>FixĂˇtor zevnĂ­ rĂˇmovĂ˝ GALAXY dlouhĂ© kosti DK a HK - VodiÄŤ vrtĂˇku Procalus  4,8/60 mm R11138</t>
  </si>
  <si>
    <t>ZT183</t>
  </si>
  <si>
    <t>FixĂˇtor zevnĂ­ rĂˇmovĂ˝ GALAXY dlouhĂ© kosti DK a HK - VrtĂˇk  4,8 mm/240 mm R1-1100201</t>
  </si>
  <si>
    <t>ZT189</t>
  </si>
  <si>
    <t>FixĂˇtor zevnĂ­ rĂˇmovĂ˝ GALAXY dlouhĂ© kosti DK a HK - VrtĂˇk dia 2.7 mm/127 mm R1-1355001</t>
  </si>
  <si>
    <t>ZT188</t>
  </si>
  <si>
    <t>FixĂˇtor zevnĂ­ rĂˇmovĂ˝ GALAXY dlouhĂ© kosti DK a HK - VrtĂˇk dia 3.2 mm/140 mm R1-1300301</t>
  </si>
  <si>
    <t>ZO395</t>
  </si>
  <si>
    <t>FixĂˇtor zevnĂ­ vĂˇlec excentrickĂ˝ pro Pennig R37004</t>
  </si>
  <si>
    <t>ZF260</t>
  </si>
  <si>
    <t>FixatĂ©r na ruku mini LTX</t>
  </si>
  <si>
    <t>ZR856</t>
  </si>
  <si>
    <t>FrĂ©za k shaveru mÄ›kkotkĂˇĹovĂˇ Arthrex 3 mm x 7 cm bal. Ăˇ 5 ks  AR-7300DS</t>
  </si>
  <si>
    <t>ZL901</t>
  </si>
  <si>
    <t>Hlava frĂ©zovacĂ­ nitrodĹ™eĹovĂˇ RIA pr. 13.0 mm sterilnĂ­ 352.252S</t>
  </si>
  <si>
    <t>ZJ296</t>
  </si>
  <si>
    <t>Hlava frĂ©zovacĂ­ nitrodĹ™eĹovĂˇ RIA pr. 14.0 mm sterilnĂ­ 352.254S</t>
  </si>
  <si>
    <t>ZL636</t>
  </si>
  <si>
    <t>Hlava frĂ©zovacĂ­ nitrodĹ™eĹovĂˇ SynReam pr. 8,5 mm 352.085</t>
  </si>
  <si>
    <t>ZS339</t>
  </si>
  <si>
    <t>KlĂ­ÄŤ nĂˇhradnĂ­ Synthes pro sklĂ­ÄŤidlo na vrtĂˇky, upĂ­naci rozsah Ă 7.3 mm 510.191</t>
  </si>
  <si>
    <t>ZR237</t>
  </si>
  <si>
    <t>Koncovka ĹˇroubovĂˇku ÄŤtyĹ™hran 2,00 mm FPD20</t>
  </si>
  <si>
    <t>ZF897</t>
  </si>
  <si>
    <t>Koncovka ĹˇroubovĂˇku stardrive 313.304</t>
  </si>
  <si>
    <t>ZK633</t>
  </si>
  <si>
    <t>Koncovka stardrive ĹˇroubovĂˇku pro Ĺˇroubky 2,7 mm 314.453</t>
  </si>
  <si>
    <t>ZT217</t>
  </si>
  <si>
    <t>Ĺ roub samovrtnĂ˝ MINIFIXATĂ‰R M 420 / M 426  - Mini Penning Ĺˇroub 1,6 mm 70/15 RM420</t>
  </si>
  <si>
    <t>ZT218</t>
  </si>
  <si>
    <t>Ĺ roub samovrtnĂ˝ MINIFIXATĂ‰R M 420 / M 426  - Mini Penning Ĺˇroub 2 mm 100/15 RM426</t>
  </si>
  <si>
    <t>ZM011</t>
  </si>
  <si>
    <t>Ĺ roubovĂˇk canos mini T15 kanylovanĂ˝ 3,5 mm 26-451-15-07</t>
  </si>
  <si>
    <t>ZF843</t>
  </si>
  <si>
    <t>Ĺ roubovĂˇk Ĺˇestihran malĂ˝ pr. 2,5 mm 314.070</t>
  </si>
  <si>
    <t>ZK964</t>
  </si>
  <si>
    <t>Ĺ roubovĂˇk T8 kanylovanĂ˝ HBS2 midi 26-875-17-07</t>
  </si>
  <si>
    <t>ZQ041</t>
  </si>
  <si>
    <t>LavĂˇĹľ pulsnĂ­ s nĂˇdstavcem Pulsavac Plus Fan Kit (Ăˇ1ks) 00-5150-475-01</t>
  </si>
  <si>
    <t>ZQ042</t>
  </si>
  <si>
    <t>LavĂˇĹľ pulsnĂ­ s nĂˇdstavcem Pulsavac Plus Hit Kit (Ăˇ1ks) 00-5150-482-01</t>
  </si>
  <si>
    <t>ZQ016</t>
  </si>
  <si>
    <t>Ochrana ultrazvukovĂ˝ch sond vaginĂˇlnĂ­ch - suchĂˇ latex bal. Ăˇ 200 ks I1002</t>
  </si>
  <si>
    <t>ZS817</t>
  </si>
  <si>
    <t>Pouzdro na K- drĂˇty pr. 1.0 mm resterilizovatelnĂ© 308.203</t>
  </si>
  <si>
    <t>ZS818</t>
  </si>
  <si>
    <t>Pouzdro na K- drĂˇty pr. 1.25 mm resterilizovatelnĂ© 308.204</t>
  </si>
  <si>
    <t>ZR436</t>
  </si>
  <si>
    <t>Pouzdro ochrannĂ© zevnĂ­ 8,0 -11,0 mm, rovnĂ© pro hĹ™eb tibiĂˇlnĂ­ EXPERT, pro suprapatellĂˇrnĂ­ pĹ™Ă­stup 03.010.437S</t>
  </si>
  <si>
    <t>ZK207</t>
  </si>
  <si>
    <t>Raspatorium williger 6 mm 160 mm FK300R</t>
  </si>
  <si>
    <t>ZR422</t>
  </si>
  <si>
    <t>Set celodennĂ­ k artroskopickĂ© duĂˇlnĂ­ pumpÄ› Arthrex, bal. Ăˇ 10 ks AR-6420</t>
  </si>
  <si>
    <t>ZR423</t>
  </si>
  <si>
    <t>Set pacientskĂ˝ hadicovĂ˝ Luer Lock, k artroskopickĂ© vÄ›Ĺľi Arthrex, dvoudĂ­lnĂ˝,  sterilnĂ­, bal. Ăˇ 20 ks AR-6425</t>
  </si>
  <si>
    <t>ZR335</t>
  </si>
  <si>
    <t>Sonda bipolĂˇrnĂ­ Apollo RF MP90, 90Â°, k artroskopickĂ© vÄ›Ĺľi Arthrex AR-9811</t>
  </si>
  <si>
    <t>ZM480</t>
  </si>
  <si>
    <t>Souprava jednorĂˇzovĂˇ pro vakuovĂ© mĂ­chĂˇnĂ­ cementu 2Mix ASA0320</t>
  </si>
  <si>
    <t>ZI421</t>
  </si>
  <si>
    <t>Svorka zajiĹˇĹĄovacĂ­  pro RIA sterilnĂ­ 352.260S</t>
  </si>
  <si>
    <t>ZI418</t>
  </si>
  <si>
    <t>SystĂ©m trubek RIA pro hnacĂ­ hĹ™Ă­del RIA pro ÄŤĂ­slo 314.743 sterilnĂ­ 314.746S</t>
  </si>
  <si>
    <t>ZI419</t>
  </si>
  <si>
    <t>TÄ›snÄ›nĂ­ pro hnacĂ­ hĹ™Ă­del RIA sterilnĂ­ Ăˇ 2 ks 351.718.02S</t>
  </si>
  <si>
    <t>ZL736</t>
  </si>
  <si>
    <t>Trubka nĂˇhradnĂ­ frĂ©tovacĂ­ pro extraktor 309.038</t>
  </si>
  <si>
    <t>ZL745</t>
  </si>
  <si>
    <t>VloĹľka ĹˇroubovĂˇku ĹˇestihrannĂˇ malĂˇ pr. 2.5 mm 314.030</t>
  </si>
  <si>
    <t>ZL042</t>
  </si>
  <si>
    <t>VrtĂˇk 1,5 mm 513.080</t>
  </si>
  <si>
    <t>ZG304</t>
  </si>
  <si>
    <t>VrtĂˇk 2,0 mm 323.062</t>
  </si>
  <si>
    <t>ZF625</t>
  </si>
  <si>
    <t>VrtĂˇk 2,5 mm 3-drĂˇĹľkovĂ˝ pro rychlospojku 315.250</t>
  </si>
  <si>
    <t>ZD617</t>
  </si>
  <si>
    <t>VrtĂˇk 4.3 mm 310.430</t>
  </si>
  <si>
    <t>ZK950</t>
  </si>
  <si>
    <t>VrtĂˇk hlavnĂ­ho otvoru IXOS 2,0 mm Ao koncovka 26-950-20-07</t>
  </si>
  <si>
    <t>ZG658</t>
  </si>
  <si>
    <t>VrtĂˇk kalibrovanĂ˝ 2.5 mm 315.920</t>
  </si>
  <si>
    <t>ZD015</t>
  </si>
  <si>
    <t>VrtĂˇk kanylovanĂ˝ ocel 2,6 mm 26-451-27-07</t>
  </si>
  <si>
    <t>ZL753</t>
  </si>
  <si>
    <t>VrtĂˇk karbidovĂ˝ na kov 4.0 mm pro ocelovĂ© a titanovĂ© Ĺˇrouby sterilnĂ­ 309.004S</t>
  </si>
  <si>
    <t>ZL754</t>
  </si>
  <si>
    <t>VrtĂˇk karbidovĂ˝ na kov 6.0 mm pro ocelovĂ© a titanovĂ© Ĺˇrouby sterilnĂ­ 309.006S</t>
  </si>
  <si>
    <t>ZG046</t>
  </si>
  <si>
    <t>VrtĂˇk LCP 2.8 mm 310.284</t>
  </si>
  <si>
    <t>ZD484</t>
  </si>
  <si>
    <t>VrtĂˇk pr. 2,0 FDB20</t>
  </si>
  <si>
    <t>ZP672</t>
  </si>
  <si>
    <t>VrtĂˇk pr. 2,0 mm pro soupravu Aptus s koncovkou A-3733</t>
  </si>
  <si>
    <t>ZT249</t>
  </si>
  <si>
    <t>VrtĂˇk spirĂˇlovĂ˝ AO, prĹŻmÄ›r 2,7 mm, dĂ©lka 220 mm 61273-220</t>
  </si>
  <si>
    <t>ZS642</t>
  </si>
  <si>
    <t>Folie kolagenovĂˇ RESORBA Genta-Foill, 2,5 x 5 cm, s Gentamicinem GF255</t>
  </si>
  <si>
    <t>ZO873</t>
  </si>
  <si>
    <t>ImplantĂˇt ramennĂ­ nĂˇhrada rotĂˇtorovĂ© manĹľety ĹˇitĂ­ Fiber Tape 2 mm white blue dĂ©lka 76,2 cm bal. Ăˇ 6 ks AR-7237-7</t>
  </si>
  <si>
    <t>ZB912</t>
  </si>
  <si>
    <t>Ĺ itĂ­ orthocord fialovĂ˝ bal. Ăˇ 12 ks 223104</t>
  </si>
  <si>
    <t>ZS641</t>
  </si>
  <si>
    <t>Ĺ itĂ­ PDO-RESORBA CAPROLON, monofilnĂ­, syntetickĂ©, vstĹ™ebatelnĂ© vlĂˇno, jehla DS 18 smyÄŤka, barva fialovĂˇ, sĂ­la vlĂˇkna 1,5,  4/0,  dĂ©lka 30 cm, bal. Ăˇ 24 ks PN2149</t>
  </si>
  <si>
    <t>ZS640</t>
  </si>
  <si>
    <t>Ĺ itĂ­ PGA-RESORBA, pletenĂ©, potahovanĂ©, syntetickĂ©, vstĹ™ebatelnĂ© vlĂˇkno, jehla HRTX 50, barva fialovĂˇ, sĂ­la vlĂˇkna 4, 1, dĂ©lka 90 cm, bal. Ăˇ 24 ks PA10617</t>
  </si>
  <si>
    <t>ZI714</t>
  </si>
  <si>
    <t>Jehla dutĂˇ 45Â° levĂˇ  251003</t>
  </si>
  <si>
    <t>ZI576</t>
  </si>
  <si>
    <t>Jehla dutĂˇ 45Â° pravĂˇ  251004</t>
  </si>
  <si>
    <t>ZP079</t>
  </si>
  <si>
    <t>Jehla labrĂˇlnĂ­ do proĹˇĂ­vacĂ­ho nĂˇstroje SureFire Scorpion  AR-13991N-1/5</t>
  </si>
  <si>
    <t>ZH072</t>
  </si>
  <si>
    <t>Hadice spojovacĂ­ k odsĂˇvacĂ­m soupravĂˇm CH30 dĂ©lka 3 m bal. Ăˇ 30 ks 07.068.30.301</t>
  </si>
  <si>
    <t>50115080</t>
  </si>
  <si>
    <t>ZPr - staplery, extraktory, endoskop.mat. (Z523)</t>
  </si>
  <si>
    <t>ZQ120</t>
  </si>
  <si>
    <t>Optika INNOVIEW s Ăşhlem pohledu 30Â° prĹŻmÄ›r 4 mm dĂ©lka 175 mm autoklĂˇvovatelnĂˇ B30-0011-00</t>
  </si>
  <si>
    <t>ZB730</t>
  </si>
  <si>
    <t>Stapler koĹľnĂ­ bal. Ăˇ 10 ks WM-SS-35R + odstraĹovaÄŤ svorek zdarma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</si>
  <si>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</si>
  <si>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</si>
  <si>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</si>
  <si>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</si>
  <si>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</si>
  <si>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</si>
  <si>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</si>
  <si>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</si>
  <si>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</si>
  <si>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</si>
  <si>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</si>
  <si>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</si>
  <si>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</si>
  <si>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</si>
  <si>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</si>
  <si>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</si>
  <si>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</si>
  <si>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</si>
  <si>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</si>
  <si>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</si>
  <si>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</si>
  <si>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</si>
  <si>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</si>
  <si>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</si>
  <si>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</si>
  <si>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</si>
  <si>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Specializovaná ambulantní péče</t>
  </si>
  <si>
    <t>503 - Pracoviště úrazové chirurgie</t>
  </si>
  <si>
    <t>5F3 - Pracov. standard. úst. lůž. péče úrazové chirurgie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</si>
  <si>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</si>
  <si>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</si>
  <si>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</si>
  <si>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</si>
  <si>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</si>
  <si>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Fidler Erik</t>
  </si>
  <si>
    <t>Hanuliak Jan</t>
  </si>
  <si>
    <t>Homola Pavel</t>
  </si>
  <si>
    <t>Jochec Martin</t>
  </si>
  <si>
    <t>Kriváčková Dominika</t>
  </si>
  <si>
    <t>Obhlídal Martin</t>
  </si>
  <si>
    <t>Rulíšek Patrik</t>
  </si>
  <si>
    <t>Vymazalová Radomíra</t>
  </si>
  <si>
    <t>Zerák Martin</t>
  </si>
  <si>
    <t>Zdravotní výkony vykázané na pracovišti v rámci ambulantní péče dle lékařů *</t>
  </si>
  <si>
    <t>5F3</t>
  </si>
  <si>
    <t>V</t>
  </si>
  <si>
    <t>53022</t>
  </si>
  <si>
    <t>CÍLENÉ VYŠETŘENÍ TRAUMATOLOGEM</t>
  </si>
  <si>
    <t>06</t>
  </si>
  <si>
    <t>503</t>
  </si>
  <si>
    <t>1</t>
  </si>
  <si>
    <t>0000502</t>
  </si>
  <si>
    <t>MESOCAIN 1%</t>
  </si>
  <si>
    <t>0002439</t>
  </si>
  <si>
    <t>0007981</t>
  </si>
  <si>
    <t>0009709</t>
  </si>
  <si>
    <t>0040536</t>
  </si>
  <si>
    <t>0067547</t>
  </si>
  <si>
    <t>0090044</t>
  </si>
  <si>
    <t>0192143</t>
  </si>
  <si>
    <t>0083443</t>
  </si>
  <si>
    <t>TETAVAX</t>
  </si>
  <si>
    <t>0146684</t>
  </si>
  <si>
    <t>0225891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</si>
  <si>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</si>
  <si>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</si>
  <si>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</si>
  <si>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</si>
  <si>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</si>
  <si>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</si>
  <si>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</si>
  <si>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</si>
  <si>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</si>
  <si>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INFORMACE O VYDÁNÍ ROZHODNUTÍ O DOČASNÉ PRACOVNÍ N</t>
  </si>
  <si>
    <t>09551</t>
  </si>
  <si>
    <t>INFORMACE O VYDÁNÍ ROZHODNUTÍ O UKONČENÍ DOČASNÉ P</t>
  </si>
  <si>
    <t>51818</t>
  </si>
  <si>
    <t>51853</t>
  </si>
  <si>
    <t>CIRKULÁRNÍ SÁDROVÝ OBVAZ - PRSTŮ, RUKY, ZÁPĚSTÍ</t>
  </si>
  <si>
    <t>51859</t>
  </si>
  <si>
    <t>FIXAČNÍ SÁDROVÁ DLAHA - NOHA, BÉREC</t>
  </si>
  <si>
    <t>51863</t>
  </si>
  <si>
    <t>SÁDROVÁ DLAHA - CELÁ DOLNÍ KONČETINA</t>
  </si>
  <si>
    <t>51869</t>
  </si>
  <si>
    <t>SEJMUTÍ CIRKULÁRNÍ SÁDROVÉ FIXACE NA KONČETINÁCH</t>
  </si>
  <si>
    <t>51873</t>
  </si>
  <si>
    <t>SLOŽITÝ MĚKKÝ FIXAČNÍ OBVAZ</t>
  </si>
  <si>
    <t>51877</t>
  </si>
  <si>
    <t>PŘILOŽENÍ LÉČEBNÉ POMŮCKY - ORTÉZY</t>
  </si>
  <si>
    <t>53023</t>
  </si>
  <si>
    <t>KONTROLNÍ VYŠETŘENÍ TRAUMATOLOGEM</t>
  </si>
  <si>
    <t>53119</t>
  </si>
  <si>
    <t>ZAVŘENÁ REPOZICE ZLOMENIN PŘEDLOKTÍ, LOKTE, PAŽE N</t>
  </si>
  <si>
    <t>57243</t>
  </si>
  <si>
    <t>HRUDNÍ PUNKCE</t>
  </si>
  <si>
    <t>61123</t>
  </si>
  <si>
    <t>EXCIZE KOŽNÍ LÉZE OD 2 DO 10 CM^2, BEZ UZAVŘENÍ VZ</t>
  </si>
  <si>
    <t>61129</t>
  </si>
  <si>
    <t>EXCIZE KOŽNÍ LÉZE, SUTURA OD 2 DO 10 CM</t>
  </si>
  <si>
    <t>61147</t>
  </si>
  <si>
    <t>UZAVŘENÍ DEFEKTU KOŽNÍM LALOKEM MÍSTNÍM DO 10 CM^2</t>
  </si>
  <si>
    <t>61209</t>
  </si>
  <si>
    <t>TENOLÝZA FLEXORU</t>
  </si>
  <si>
    <t>61219</t>
  </si>
  <si>
    <t>TENOLÝZA EXTENZORU</t>
  </si>
  <si>
    <t>61247</t>
  </si>
  <si>
    <t>OPERACE KARPÁLNÍHO TUNELU</t>
  </si>
  <si>
    <t>66413</t>
  </si>
  <si>
    <t>AMPUTACE PRSTU RUKY NEBO ČLÁNKU PRSTU - ZA KAŽDÝ D</t>
  </si>
  <si>
    <t>66813</t>
  </si>
  <si>
    <t>ODSTRANĚNÍ OSTEOSYNTETICKÉHO MATERIÁLU</t>
  </si>
  <si>
    <t>66823</t>
  </si>
  <si>
    <t>ODSTRANĚNÍ ZEVNÍHO FIXATÉRU</t>
  </si>
  <si>
    <t>66833</t>
  </si>
  <si>
    <t>ODSTRANĚNÍ CIZÍHO TĚLESA Z RÁNY</t>
  </si>
  <si>
    <t>66893</t>
  </si>
  <si>
    <t>PUNKČNÍ BIOPSIE KOSTI NEBO KLOUBU</t>
  </si>
  <si>
    <t>66949</t>
  </si>
  <si>
    <t>PUNKCE KLOUBNÍ S APLIKACÍ LÉČIVA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</si>
  <si>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</si>
  <si>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</si>
  <si>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</si>
  <si>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</si>
  <si>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</si>
  <si>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</si>
  <si>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</si>
  <si>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</si>
  <si>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</si>
  <si>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</si>
  <si>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</si>
  <si>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Pohotovostni poplatek POHOTOVOST - nefakturovat po</t>
  </si>
  <si>
    <t>62150</t>
  </si>
  <si>
    <t>POPÁLENINY - OŠETŘENÍ A PŘEVAZ, OSTATNÍ DO 5 % POV</t>
  </si>
  <si>
    <t>51861</t>
  </si>
  <si>
    <t>CIRKULÁRNÍ SÁDROVÝ OBVAZ - NOHA, BÉREC</t>
  </si>
  <si>
    <t>61115</t>
  </si>
  <si>
    <t xml:space="preserve">REVIZE, EXCIZE A SUTURA PORANĚNÍ KŮŽE A PODKOŽÍ A </t>
  </si>
  <si>
    <t>51851</t>
  </si>
  <si>
    <t>FIXAČNÍ SÁDROVÁ DLAHA - RUKA, PŘEDLOKTÍ</t>
  </si>
  <si>
    <t>62120</t>
  </si>
  <si>
    <t>POPÁLENINY - OŠETŘENÍ A PŘEVAZ (NOS, TVÁŘ, RET, UC</t>
  </si>
  <si>
    <t>09219</t>
  </si>
  <si>
    <t xml:space="preserve">INTRAVENÓZNÍ INJEKCE U DOSPĚLÉHO ČI DÍTĚTE NAD 10 </t>
  </si>
  <si>
    <t>53115</t>
  </si>
  <si>
    <t>ZAVŘENÁ REPOZICE LUXACE KARPU NEBO INTRAARTIKULÁRN</t>
  </si>
  <si>
    <t>61245</t>
  </si>
  <si>
    <t>FENESTRACE ŠLACHOVÉ POCHVY</t>
  </si>
  <si>
    <t>53021</t>
  </si>
  <si>
    <t>KOMPLEXNÍ VYŠETŘENÍ TRAUMATOLOGEM</t>
  </si>
  <si>
    <t>51111</t>
  </si>
  <si>
    <t>OPERACE CYSTY NEBO HEMANGIOMU NEBO LIPOMU NEBO PIL</t>
  </si>
  <si>
    <t>66127</t>
  </si>
  <si>
    <t>MANIPULACE V CELKOVÉ NEBO LOKÁLNÍ ANESTÉZII</t>
  </si>
  <si>
    <t>09239</t>
  </si>
  <si>
    <t>SUTURA RÁNY A PODKOŽÍ DO 5 CM</t>
  </si>
  <si>
    <t>09115</t>
  </si>
  <si>
    <t>ODBĚR BIOLOGICKÉHO MATERIÁLU JINÉHO NEŽ KREV NA KV</t>
  </si>
  <si>
    <t>51811</t>
  </si>
  <si>
    <t>INCIZE A DRENÁŽ ABSCESU NEBO HEMATOMU</t>
  </si>
  <si>
    <t>51821</t>
  </si>
  <si>
    <t>CHIRURGICKÉ ODSTRANĚNÍ CIZÍHO TĚLESA</t>
  </si>
  <si>
    <t>62310</t>
  </si>
  <si>
    <t>NEKREKTOMIE DO 1% POVRCHU TĚLA</t>
  </si>
  <si>
    <t>51855</t>
  </si>
  <si>
    <t>FIXAČNÍ SÁDROVÁ DLAHA - CELÁ HORNÍ KONČETINA</t>
  </si>
  <si>
    <t>66837</t>
  </si>
  <si>
    <t>EXSTIRPACE BURZY NEBO GANGLIA - POVRCHOVÁ</t>
  </si>
  <si>
    <t>53411</t>
  </si>
  <si>
    <t>NÁPLASŤOVÁ FIXACE ZLOMENINY KOSTNÍHO ČLÁNKU NEBO M</t>
  </si>
  <si>
    <t>51870</t>
  </si>
  <si>
    <t>DOTOČENÍ SÁDROVÉHO OBVAZU</t>
  </si>
  <si>
    <t>51817</t>
  </si>
  <si>
    <t>OŠETŘENÍ NEHTU</t>
  </si>
  <si>
    <t>62140</t>
  </si>
  <si>
    <t>POPÁLENINY - OŠETŘENÍ A PŘEVAZ DORSA RUKY NEBO NOH</t>
  </si>
  <si>
    <t>62610</t>
  </si>
  <si>
    <t>ODBĚR DERMOEPIDERMÁLNÍHO ŠTĚPU DO 1 % POVRCHU TĚLA</t>
  </si>
  <si>
    <t>53117</t>
  </si>
  <si>
    <t>ZAVŘENÁ REPOZICE LUXACE LOKETNÍHO KLOUBU NEBO HLAV</t>
  </si>
  <si>
    <t>51865</t>
  </si>
  <si>
    <t>CIRKULÁRNÍ SÁDROVÝ OBVAZ CELÉ DOLNÍ KONČETINY</t>
  </si>
  <si>
    <t>66421</t>
  </si>
  <si>
    <t>BIOPSIE, INCIZE A DRENÁŽ NA RUCE ČI ZÁPĚSTÍ</t>
  </si>
  <si>
    <t>51867</t>
  </si>
  <si>
    <t>PŘIPEVNĚNÍ NÁŠLAPNÉHO PODPATKU NA STÁVAJÍCÍ SÁDROV</t>
  </si>
  <si>
    <t>53515</t>
  </si>
  <si>
    <t>SUTURA ŠLACHY EXTENSORU RUKY A ZÁPĚSTÍ</t>
  </si>
  <si>
    <t>66811</t>
  </si>
  <si>
    <t>INJEKCE DO BURZY, GANGLIA, POCHVY ŠLACHOVÉ</t>
  </si>
  <si>
    <t>66695</t>
  </si>
  <si>
    <t>EXCIZE / EXSTIRPACE FALANGY NA NOZE</t>
  </si>
  <si>
    <t>51857</t>
  </si>
  <si>
    <t>CIRKULÁRNÍ SÁDROVÝ OBVAZ - CELÁ HORNÍ KONČETINA</t>
  </si>
  <si>
    <t>66821</t>
  </si>
  <si>
    <t>PERKUTÁNNÍ FIXACE K-DRÁTEM</t>
  </si>
  <si>
    <t>66411</t>
  </si>
  <si>
    <t>AMPUTACE PRSTU RUKY NEBO ČLÁNKU PRSTU - ZA PRVNÍ P</t>
  </si>
  <si>
    <t>53111</t>
  </si>
  <si>
    <t>ZAVŘENÁ REPOZICE ZLOMENINY NEBO LUXACE JEDNÉ FALAN</t>
  </si>
  <si>
    <t>62110</t>
  </si>
  <si>
    <t>PŘEVAZ POPÁLENINY V ROZSAHU OD 1 % DO 10 %  POVRCH</t>
  </si>
  <si>
    <t>66825</t>
  </si>
  <si>
    <t>UPRAVENÍ ZEVNÍHO FIXATÉRU</t>
  </si>
  <si>
    <t>52117</t>
  </si>
  <si>
    <t>REPOZICE BOLESTIVÉ PRONACE U DĚTÍ</t>
  </si>
  <si>
    <t>61211</t>
  </si>
  <si>
    <t>REKONSTRUKCE ŠLACHOVÉHO POUTKA</t>
  </si>
  <si>
    <t>66927</t>
  </si>
  <si>
    <t>REVIZE ŠLACHOVÝCH POCHEV</t>
  </si>
  <si>
    <t>09569</t>
  </si>
  <si>
    <t>ZÁKROK NA PRAVÉ STRANĚ</t>
  </si>
  <si>
    <t>09234</t>
  </si>
  <si>
    <t>OŠETŘENÍ NEHTU, INCIZE SUBKUTÁNNÍHO ABSCESU NEBO H</t>
  </si>
  <si>
    <t>53112</t>
  </si>
  <si>
    <t>ZAVŘENÁ REPOZICE ZLOMENINY NEBO LUXACE FALANGY - M</t>
  </si>
  <si>
    <t>66835</t>
  </si>
  <si>
    <t>INCIZE A DRENÁŽ ŠLACHOVÉ POCHVY</t>
  </si>
  <si>
    <t>51871</t>
  </si>
  <si>
    <t>FIXACE ZLOMENINY KLÍČKU DELBETOVÝMI KRUHY</t>
  </si>
  <si>
    <t>52109</t>
  </si>
  <si>
    <t>SEJMUTÍ CIRKULÁRNÍ POLYMEROVÉ FIXACE</t>
  </si>
  <si>
    <t>90961</t>
  </si>
  <si>
    <t>(DRG) ORTOPEDICKÁ OPERACE PRO AGRESIVNÍ BENIGNÍ NO</t>
  </si>
  <si>
    <t>91800</t>
  </si>
  <si>
    <t>(DRG) ENDOSONOGRAFICKY NAVIGOVANÁ ALKOHOLIZACE GAN</t>
  </si>
  <si>
    <t>52089</t>
  </si>
  <si>
    <t>FIXAČNÍ POLYMEROVÁ DLAHA - RUKA, PŘEDLOKTÍ</t>
  </si>
  <si>
    <t>63598</t>
  </si>
  <si>
    <t>PUNKCE DOUGLASOVA PROSTORU DIAGNOSTICKÁ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</si>
  <si>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</si>
  <si>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</si>
  <si>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</si>
  <si>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</si>
  <si>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</si>
  <si>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</si>
  <si>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</si>
  <si>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</si>
  <si>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</si>
  <si>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</si>
  <si>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</si>
  <si>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</si>
  <si>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</si>
  <si>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</si>
  <si>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</si>
  <si>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</si>
  <si>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</si>
  <si>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</si>
  <si>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</si>
  <si>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</si>
  <si>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</si>
  <si>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</si>
  <si>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</si>
  <si>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</si>
  <si>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</si>
  <si>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</si>
  <si>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</si>
  <si>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</si>
  <si>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</si>
  <si>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</si>
  <si>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07</t>
  </si>
  <si>
    <t>53485</t>
  </si>
  <si>
    <t>ZLOMENINY PÁNEVNÍHO KRUHU - NESTABILNÍ - S OPERAČN</t>
  </si>
  <si>
    <t>08</t>
  </si>
  <si>
    <t>09</t>
  </si>
  <si>
    <t>10</t>
  </si>
  <si>
    <t>53159</t>
  </si>
  <si>
    <t>OTEVŘENÁ REPOZICE A OSTEOSYNTÉZA ZLOMENIN OBOU KOS</t>
  </si>
  <si>
    <t>53163</t>
  </si>
  <si>
    <t>OTEVŘENÁ REPOZICE A OSTEOSYNTÉZA VÍCEÚLOMKOVÝCH ZL</t>
  </si>
  <si>
    <t>53213</t>
  </si>
  <si>
    <t>ZAVŘENÁ REPOZICE A NITRODŘEŇOVA OSTEOSYNTÉZA ZLOME</t>
  </si>
  <si>
    <t>53253</t>
  </si>
  <si>
    <t xml:space="preserve">OTEVŘENÁ REPOZICE A OSTEOSYNTÉZA ZLOMENIN DIAFÝZY </t>
  </si>
  <si>
    <t>53457</t>
  </si>
  <si>
    <t>ZLOMENINY DOLNÍHO KONCE BÉRCE A HLEZNA S NITROKLOU</t>
  </si>
  <si>
    <t>53155</t>
  </si>
  <si>
    <t>OTEVŘENÁ REPOZICE - SYNTÉZA LUXACE KARPU - INTRAAR</t>
  </si>
  <si>
    <t>53157</t>
  </si>
  <si>
    <t>OTEVŘENÁ REPOZICE A OSTEOSYNTÉZA ZLOMENINY JEDNÉ K</t>
  </si>
  <si>
    <t>53161</t>
  </si>
  <si>
    <t>OTEVŘENÁ REPOZICE A OSTEOSYNTÉZA IZOLOVANÉ ZLOMENI</t>
  </si>
  <si>
    <t>53151</t>
  </si>
  <si>
    <t>OTEVŘENÁ REPOZICE A OSTEOSYNTÉZA ZLOMENINY NEBO LU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</si>
  <si>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</si>
  <si>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</si>
  <si>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</si>
  <si>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</si>
  <si>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</si>
  <si>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</si>
  <si>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</si>
  <si>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</si>
  <si>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</si>
  <si>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</si>
  <si>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</si>
  <si>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</si>
  <si>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5F1</t>
  </si>
  <si>
    <t>51343</t>
  </si>
  <si>
    <t>LOKÁLNÍ EXCIZE JATER NEBO OŠETŘENÍ MALÉ TRHLINY JA</t>
  </si>
  <si>
    <t>51353</t>
  </si>
  <si>
    <t>PUNKCE, ODSÁTÍ TENKÉHO STŘEVA, MANIPULACE SE STŘEV</t>
  </si>
  <si>
    <t>51394</t>
  </si>
  <si>
    <t>UZÁVĚR STĚNY BŘIŠNÍ PO EVISCERACI</t>
  </si>
  <si>
    <t>51397</t>
  </si>
  <si>
    <t>OTEVŘENÁ LAVÁŽ PERITONEÁLNÍ DUTINY, SEC. LOOK, LAP</t>
  </si>
  <si>
    <t>51419</t>
  </si>
  <si>
    <t>MÍSTNÍ EXCIZE LÉZE REKTA TRANSSFINKTERICKÁ, TRANSV</t>
  </si>
  <si>
    <t>51713</t>
  </si>
  <si>
    <t>DIAGNOSTICKÁ VIDEOLAPAROSKOPIE A VIDEOTORAKOSKOPIE</t>
  </si>
  <si>
    <t>57113</t>
  </si>
  <si>
    <t>TORAKOSKOPIE KLASICKÁ LÉČEBNÁ</t>
  </si>
  <si>
    <t>07546</t>
  </si>
  <si>
    <t>(DRG) OTEVŘENÝ PŘÍSTUP</t>
  </si>
  <si>
    <t>07532</t>
  </si>
  <si>
    <t>(DRG) TRANSLUMINÁLNÍ ANGIOPLASTIKA PEROPERAČNÍ</t>
  </si>
  <si>
    <t>09567</t>
  </si>
  <si>
    <t>ZÁKROK NA LEVÉ STRANĚ</t>
  </si>
  <si>
    <t>07320</t>
  </si>
  <si>
    <t>(DRG) BYPASS NEBO NÁHRADA TEPEN HORNÍCH KONČETIN A</t>
  </si>
  <si>
    <t>07543</t>
  </si>
  <si>
    <t>(DRG) PRIMOOPERACE</t>
  </si>
  <si>
    <t>54990</t>
  </si>
  <si>
    <t>ODBĚR ŽILNÍHO ŠTĚPU</t>
  </si>
  <si>
    <t>51371</t>
  </si>
  <si>
    <t>CHOLECYSTEKTOMIE</t>
  </si>
  <si>
    <t>54810</t>
  </si>
  <si>
    <t>PEROPERAČNÍ ANGIOGRAFIE</t>
  </si>
  <si>
    <t>54190</t>
  </si>
  <si>
    <t>OSTATNÍ REKONSTRUKCE TEPEN A BY-PASSY</t>
  </si>
  <si>
    <t>51386</t>
  </si>
  <si>
    <t>SUTURA EV. EXCIZE A SUTURA LÉZE STĚNY ŽALUDKU NEBO</t>
  </si>
  <si>
    <t>07564</t>
  </si>
  <si>
    <t>(DRG) EMERGENTNÍ OPERACE KVCH</t>
  </si>
  <si>
    <t>54210</t>
  </si>
  <si>
    <t>VYTVOŘENÍ NEBO ZRUŠENÍ A-V PÍŠTĚLE</t>
  </si>
  <si>
    <t>57111</t>
  </si>
  <si>
    <t>TORAKOSKOPIE KLASICKÁ DIAGNOSTICKÁ</t>
  </si>
  <si>
    <t>54320</t>
  </si>
  <si>
    <t xml:space="preserve">ENDARTEREKTOMIE KAROTICKÁ A OSTATNÍCH PERIFERNÍCH </t>
  </si>
  <si>
    <t>07552</t>
  </si>
  <si>
    <t>(DRG) OPERAČNÍ VÝKON BEZ MIMOTĚLNÍHO OBĚHU</t>
  </si>
  <si>
    <t>51357</t>
  </si>
  <si>
    <t>JEJUNOSTOMIE, ILEOSTOMIE NEBO KOLOSTOMIE, ANTEPOZI</t>
  </si>
  <si>
    <t>07318</t>
  </si>
  <si>
    <t>(DRG) EMBOLECTOMIE TEPEN HORNÍCH KONČETIN</t>
  </si>
  <si>
    <t>07563</t>
  </si>
  <si>
    <t>(DRG) URGENTNÍ OPERACE KVCH</t>
  </si>
  <si>
    <t>51391</t>
  </si>
  <si>
    <t>LAPAROTOMIE A OŠETŘENÍ VÍCEČETNÉHO VISCERÁLNÍHO PO</t>
  </si>
  <si>
    <t>54510</t>
  </si>
  <si>
    <t>PEROPERAČNÍ TRANSLUMINÁLNÍ ANGIOPLASTIKA</t>
  </si>
  <si>
    <t>54340</t>
  </si>
  <si>
    <t>TEPENNÁ EMBOLEKTOMIE, TROMBEKTOMIE</t>
  </si>
  <si>
    <t>57235</t>
  </si>
  <si>
    <t>TORAKOTOMIE PROSTÁ NEBO S BIOPSIÍ, EVAKUACÍ HEMATO</t>
  </si>
  <si>
    <t>07519</t>
  </si>
  <si>
    <t>(DRG) JINÉ OPERACE NA ŽILNÍM SYSTÉMU</t>
  </si>
  <si>
    <t>51355</t>
  </si>
  <si>
    <t>DVOJ - A VÍCENÁSOBNÁ RESEKCE A (NEBO) ANASTOMÓZA T</t>
  </si>
  <si>
    <t>51421</t>
  </si>
  <si>
    <t>KOREKCE ANÁLNÍHO SFINKTERU A ANOREKTÁLNÍHO PŘECHOD</t>
  </si>
  <si>
    <t>07514</t>
  </si>
  <si>
    <t>(DRG) ODBĚR A PŘÍPRAVA ŽILNÍHO ŠTĚPU Z POVRCHOVÝCH</t>
  </si>
  <si>
    <t>57221</t>
  </si>
  <si>
    <t>OPERAČNÍ STABILIZACE HRUDNÍKU PO ÚRAZE - JEDNA STR</t>
  </si>
  <si>
    <t>07515</t>
  </si>
  <si>
    <t>57237</t>
  </si>
  <si>
    <t>SUTURA RUPTUTY BRÁNICE TORAKOTOMICKÝM PŘÍSTUPEM</t>
  </si>
  <si>
    <t>07569</t>
  </si>
  <si>
    <t>(DRG) BYPASS NEBO NÁHRADA POPLITEO - POPLITEÁLNÍ A</t>
  </si>
  <si>
    <t>90959</t>
  </si>
  <si>
    <t>(DRG) ÚPRAVA ŽILNÍHO NEBO TEPENNÉHO ALOŠTĚPU</t>
  </si>
  <si>
    <t>07322</t>
  </si>
  <si>
    <t>(DRG) REVIZE TEPEN HORNÍCH KONČETIN PRO  KRVÁCENÍ</t>
  </si>
  <si>
    <t>09572</t>
  </si>
  <si>
    <t>VÍCEČETNÝ ZÁKROK</t>
  </si>
  <si>
    <t>0003708</t>
  </si>
  <si>
    <t>0004234</t>
  </si>
  <si>
    <t>0006480</t>
  </si>
  <si>
    <t>0008807</t>
  </si>
  <si>
    <t>0011592</t>
  </si>
  <si>
    <t>METRONIDAZOL B. BRAUN</t>
  </si>
  <si>
    <t>0016600</t>
  </si>
  <si>
    <t>0020605</t>
  </si>
  <si>
    <t>COLOMYCIN INJEKCE 1 000 000 MEZINÁRODNÍCH JEDNOTEK</t>
  </si>
  <si>
    <t>0026127</t>
  </si>
  <si>
    <t>0026902</t>
  </si>
  <si>
    <t>VFEND</t>
  </si>
  <si>
    <t>0058092</t>
  </si>
  <si>
    <t>0059830</t>
  </si>
  <si>
    <t>0062464</t>
  </si>
  <si>
    <t>0062465</t>
  </si>
  <si>
    <t>0064831</t>
  </si>
  <si>
    <t>0065989</t>
  </si>
  <si>
    <t>MYCOMAX</t>
  </si>
  <si>
    <t>0066137</t>
  </si>
  <si>
    <t>0072972</t>
  </si>
  <si>
    <t>AMOKSIKLAV 1,2 G</t>
  </si>
  <si>
    <t>0076360</t>
  </si>
  <si>
    <t>ZINACEF</t>
  </si>
  <si>
    <t>0091731</t>
  </si>
  <si>
    <t>PROSTAVASIN</t>
  </si>
  <si>
    <t>0092290</t>
  </si>
  <si>
    <t>EDICIN</t>
  </si>
  <si>
    <t>0096414</t>
  </si>
  <si>
    <t>GENTAMICIN LEK</t>
  </si>
  <si>
    <t>0097000</t>
  </si>
  <si>
    <t>METRONIDAZOLE POLPHARMA</t>
  </si>
  <si>
    <t>0112782</t>
  </si>
  <si>
    <t>GENTAMICIN B.BRAUN</t>
  </si>
  <si>
    <t>0121240</t>
  </si>
  <si>
    <t>0131656</t>
  </si>
  <si>
    <t>CEFTAZIDIM KABI</t>
  </si>
  <si>
    <t>0142077</t>
  </si>
  <si>
    <t>TIENAM</t>
  </si>
  <si>
    <t>0144328</t>
  </si>
  <si>
    <t>0151458</t>
  </si>
  <si>
    <t>CEFUROXIM KABI</t>
  </si>
  <si>
    <t>0156258</t>
  </si>
  <si>
    <t>VANCOMYCIN KABI</t>
  </si>
  <si>
    <t>0162187</t>
  </si>
  <si>
    <t>CIPROFLOXACIN KABI</t>
  </si>
  <si>
    <t>0164401</t>
  </si>
  <si>
    <t>FLUCONAZOL KABI</t>
  </si>
  <si>
    <t>0166269</t>
  </si>
  <si>
    <t>0164407</t>
  </si>
  <si>
    <t>0136083</t>
  </si>
  <si>
    <t>AMPICILLIN/SULBACTAM IBI</t>
  </si>
  <si>
    <t>0162496</t>
  </si>
  <si>
    <t>TAZIP</t>
  </si>
  <si>
    <t>0201030</t>
  </si>
  <si>
    <t>0092359</t>
  </si>
  <si>
    <t>0113453</t>
  </si>
  <si>
    <t>0156835</t>
  </si>
  <si>
    <t>0129834</t>
  </si>
  <si>
    <t>0129836</t>
  </si>
  <si>
    <t>0166265</t>
  </si>
  <si>
    <t>0183926</t>
  </si>
  <si>
    <t>AZEPO</t>
  </si>
  <si>
    <t>0113424</t>
  </si>
  <si>
    <t>PIPERACILLIN/TAZOBACTAM IBIGEN</t>
  </si>
  <si>
    <t>0195147</t>
  </si>
  <si>
    <t>0186672</t>
  </si>
  <si>
    <t>0183817</t>
  </si>
  <si>
    <t>ARCHIFAR</t>
  </si>
  <si>
    <t>0201967</t>
  </si>
  <si>
    <t>VULMIZOLIN</t>
  </si>
  <si>
    <t>0212531</t>
  </si>
  <si>
    <t>0210993</t>
  </si>
  <si>
    <t>ZERBAXA</t>
  </si>
  <si>
    <t>0087199</t>
  </si>
  <si>
    <t>MAXIPIME</t>
  </si>
  <si>
    <t>0214076</t>
  </si>
  <si>
    <t>0230686</t>
  </si>
  <si>
    <t>0230687</t>
  </si>
  <si>
    <t>0235812</t>
  </si>
  <si>
    <t>0230489</t>
  </si>
  <si>
    <t>0173750</t>
  </si>
  <si>
    <t>0224407</t>
  </si>
  <si>
    <t>0087200</t>
  </si>
  <si>
    <t>0206563</t>
  </si>
  <si>
    <t>0210088</t>
  </si>
  <si>
    <t>0210089</t>
  </si>
  <si>
    <t>2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</si>
  <si>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</si>
  <si>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</si>
  <si>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</si>
  <si>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</si>
  <si>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</si>
  <si>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</si>
  <si>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</si>
  <si>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</si>
  <si>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</si>
  <si>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</si>
  <si>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</si>
  <si>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</si>
  <si>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</si>
  <si>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0007964</t>
  </si>
  <si>
    <t>Erytrocyty z aferézy deleukotizované</t>
  </si>
  <si>
    <t>3</t>
  </si>
  <si>
    <t>0001018</t>
  </si>
  <si>
    <t>ŠROUB SAMOŘEZNÝ KORTIKÁLNÍ MALÝ FRAGMENTY OCEL</t>
  </si>
  <si>
    <t>ŠROUB SAMOŘEZNÝ KORTIKÁLNÍ MALÝ FRAGMENTY OCEL NE/</t>
  </si>
  <si>
    <t>0001027</t>
  </si>
  <si>
    <t>0001052</t>
  </si>
  <si>
    <t>DLAHA LC-DCP ROVNÁ MALÉ FRAGMENT OCEL</t>
  </si>
  <si>
    <t>0001054</t>
  </si>
  <si>
    <t>0001137</t>
  </si>
  <si>
    <t>ŠROUB SAMOŘEZNÝ KORTIKÁLNÍ RUKA OCEL</t>
  </si>
  <si>
    <t>0001154</t>
  </si>
  <si>
    <t>0001203</t>
  </si>
  <si>
    <t>ŠROUB SAMOŘEZNÝ KORTIKÁLNÍ RUKA OCEL NE/STERIL</t>
  </si>
  <si>
    <t>0001288</t>
  </si>
  <si>
    <t>DLAHA ADAPTAČNÍ  MINI FRAGMENT OCEL TITAN</t>
  </si>
  <si>
    <t>DLAHA ADAPTAČNÍ  MINI FRAGMENT OCEL TITAN NE/STERI</t>
  </si>
  <si>
    <t>0001291</t>
  </si>
  <si>
    <t>DLAHA LC-DCP ROVNÁ MINI FRAGMENT OCEL</t>
  </si>
  <si>
    <t>0001308</t>
  </si>
  <si>
    <t>DLAHA ADAPTAČNÍ  MINI FRAGMENT OCEL</t>
  </si>
  <si>
    <t>0001588</t>
  </si>
  <si>
    <t>ŠROUB SAMOŘEZNÝ KORTIKÁLNÍ MALÝ FRAGMENTY TITAN</t>
  </si>
  <si>
    <t>ŠROUB SAMOŘEZNÝ KORTIKÁLNÍ MALÝ FRAGMENTY TITAN NE</t>
  </si>
  <si>
    <t>0001627</t>
  </si>
  <si>
    <t>DLAHA MALÝ FRAGMENT OCEL</t>
  </si>
  <si>
    <t>0001699</t>
  </si>
  <si>
    <t>DRÁT CERKLÁŽNÍ OCEL</t>
  </si>
  <si>
    <t>0001719</t>
  </si>
  <si>
    <t>0001739</t>
  </si>
  <si>
    <t>DRÁT KIRSCHNERŮV OCEL</t>
  </si>
  <si>
    <t>0001740</t>
  </si>
  <si>
    <t>0001948</t>
  </si>
  <si>
    <t>ŠROUB SAMOŘEZNÝ KANYLOVANÝ OCEL</t>
  </si>
  <si>
    <t>0002370</t>
  </si>
  <si>
    <t>FIXÁTOR ZEVNÍ JEDNOROVIN./DVOUROVIN.TRUBKOVÝ,SYNTH</t>
  </si>
  <si>
    <t>0002408</t>
  </si>
  <si>
    <t>0002425</t>
  </si>
  <si>
    <t>0002584</t>
  </si>
  <si>
    <t>ŠROUB SAMOŘEZNÝ KORTIKÁLNÍ PÁNEV OCEL</t>
  </si>
  <si>
    <t>0003008</t>
  </si>
  <si>
    <t>DLAHA ROVNÁ REKONSTRUKČNÍ PÁNEV MALÝ FRAGMENT OCEL</t>
  </si>
  <si>
    <t>0003769</t>
  </si>
  <si>
    <t>NÁHRADA KYČ.KL.CEMENTOVANÁ,DŘÍK MS-30    300029XX0</t>
  </si>
  <si>
    <t>0004070</t>
  </si>
  <si>
    <t>ŠROUB LCP A VA-LCP SAMOŘEZNÝ MALÝ FRAGMENT OCEL</t>
  </si>
  <si>
    <t>ŠROUB LCP A VA-LCP SAMOŘEZNÝ MALÝ FRAGMENT OCEL TI</t>
  </si>
  <si>
    <t>0004073</t>
  </si>
  <si>
    <t>0004077</t>
  </si>
  <si>
    <t>0004080</t>
  </si>
  <si>
    <t>0004085</t>
  </si>
  <si>
    <t>0004614</t>
  </si>
  <si>
    <t>DLAHA LCP HUMERUS PROXIMÁLNÍ MALÝ FRAGMENT OCEL</t>
  </si>
  <si>
    <t>DLAHA LCP HUMERUS PROXIMÁLNÍ MALÝ FRAGMENT OCEL NE</t>
  </si>
  <si>
    <t>0006853</t>
  </si>
  <si>
    <t>FIXÁTOR ZEVNÍ JEDNOROVINNÝ ZÁPĚSTÍ PENNIG II DLOUH</t>
  </si>
  <si>
    <t>0006854</t>
  </si>
  <si>
    <t>0006881</t>
  </si>
  <si>
    <t>ŠROUB KORTIKÁLNÍ, SAMOVRT. HYDROXYAPATIT. 99-6014X</t>
  </si>
  <si>
    <t>0010457</t>
  </si>
  <si>
    <t>ČEP SAMOŘEZNÝ JISTÍCÍ OCEL</t>
  </si>
  <si>
    <t>0010597</t>
  </si>
  <si>
    <t>HŘEB FEMUR UNIVERZÁLNÍ OCEL</t>
  </si>
  <si>
    <t>0010678</t>
  </si>
  <si>
    <t>HŘEB STANDARDNÍ TIBIE OCEL TITAN</t>
  </si>
  <si>
    <t>0010767</t>
  </si>
  <si>
    <t>0010768</t>
  </si>
  <si>
    <t>0010851</t>
  </si>
  <si>
    <t>NÁHRADA KYČ.KL.DŘÍK SL ZWEYMULLER,NECEM. 2841-2852</t>
  </si>
  <si>
    <t>0011110</t>
  </si>
  <si>
    <t>JAMKA SCF ZWEYMULLER,NECEMENTOVANÁ       3532-3540</t>
  </si>
  <si>
    <t>0012574</t>
  </si>
  <si>
    <t>ENDOPROTÉZA CERVIKO. KYČ. KLOUBU CEMENTOVANÁ 44</t>
  </si>
  <si>
    <t>0012576</t>
  </si>
  <si>
    <t>ENDOPROTÉZA CERVIKO. KYČ. KLOUBU CEMENTOVANÁ 48</t>
  </si>
  <si>
    <t>0012578</t>
  </si>
  <si>
    <t>ENDOPROTÉZA CERVIKO. KYČ. KLOUBU CEMENTOVANÁ 52</t>
  </si>
  <si>
    <t>0012579</t>
  </si>
  <si>
    <t>ENDOPROTÉZA CERVIKO. KYČ. KLOUBU CEMENTOVANÁ 54</t>
  </si>
  <si>
    <t>0017309</t>
  </si>
  <si>
    <t>0017413</t>
  </si>
  <si>
    <t>ŠROUB SPONGIOZNÍ MALÝ FRAGMENT OCEL</t>
  </si>
  <si>
    <t>ŠROUB SPONGIOZNÍ MALÝ FRAGMENT OCEL NE/STERIL</t>
  </si>
  <si>
    <t>0017419</t>
  </si>
  <si>
    <t>PODLOŽKA OCEL</t>
  </si>
  <si>
    <t>0017420</t>
  </si>
  <si>
    <t>0017422</t>
  </si>
  <si>
    <t>ŠROUB KORTIKÁLNÍ VELKÝ FRAGMENT OCEL</t>
  </si>
  <si>
    <t>0017424</t>
  </si>
  <si>
    <t>0017486</t>
  </si>
  <si>
    <t>ŠROUB VELKÝ FRAGMENT MALEOLÁRNÍ OCEL</t>
  </si>
  <si>
    <t>0017743</t>
  </si>
  <si>
    <t>0017745</t>
  </si>
  <si>
    <t>0017746</t>
  </si>
  <si>
    <t>0017748</t>
  </si>
  <si>
    <t>0017749</t>
  </si>
  <si>
    <t>0017751</t>
  </si>
  <si>
    <t>0018001</t>
  </si>
  <si>
    <t>NÁHRADA KYČ.KL.CEMENT.,CENTRALIZÉR MS-30    3001XX</t>
  </si>
  <si>
    <t>0018678</t>
  </si>
  <si>
    <t>CEMENT KOSTNÍ PALACOS R - 40 + GENTAMICINUM  2X40G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</si>
  <si>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</si>
  <si>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</si>
  <si>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</si>
  <si>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</si>
  <si>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0024993</t>
  </si>
  <si>
    <t>KOTVIČKA TITANOVÁ GII SNAP-PAK PRO STABILIZACI RAM</t>
  </si>
  <si>
    <t>0027737</t>
  </si>
  <si>
    <t>DLAHA LCP ROVNÁ MALÝ FRAGMENT OCEL</t>
  </si>
  <si>
    <t>DLAHA LCP ROVNÁ MALÝ FRAGMENT OCEL NE/STERIL</t>
  </si>
  <si>
    <t>0027766</t>
  </si>
  <si>
    <t>DLAHA LCP ROVNÁ VELKÝ FRAGMENT OCEL</t>
  </si>
  <si>
    <t>DLAHA LCP ROVNÁ VELKÝ FRAGMENT OCEL NE/STERIL</t>
  </si>
  <si>
    <t>0027798</t>
  </si>
  <si>
    <t>DLAHA LCP MALÝ FRAGMENT OCEL</t>
  </si>
  <si>
    <t>DLAHA LCP MALÝ FRAGMENT OCEL NE/STERIL</t>
  </si>
  <si>
    <t>0027807</t>
  </si>
  <si>
    <t>DLAHA ROVNÁ LCP REKONSTRUKČNÍ MALÝ FRAGMENT OCEL</t>
  </si>
  <si>
    <t>DLAHA ROVNÁ LCP REKONSTRUKČNÍ MALÝ FRAGMENT OCEL N</t>
  </si>
  <si>
    <t>0027816</t>
  </si>
  <si>
    <t>0030182</t>
  </si>
  <si>
    <t>NÁHRADA KYČELNÍHO KLOUBU SYSTÉM ZCA</t>
  </si>
  <si>
    <t>0030184</t>
  </si>
  <si>
    <t>0030400</t>
  </si>
  <si>
    <t>ŠROUB LCP SAMOŘEZNÝ VELKÝ FRAGMENT OCEL</t>
  </si>
  <si>
    <t>0030409</t>
  </si>
  <si>
    <t>0030415</t>
  </si>
  <si>
    <t>0030418</t>
  </si>
  <si>
    <t>0030454</t>
  </si>
  <si>
    <t>ŠROUB LCP SAMOŘEZNÝ MALÝ FRAGMENT TITAN</t>
  </si>
  <si>
    <t>ŠROUB LCP SAMOŘEZNÝ MALÝ FRAGMENT TITAN NE/STERIL</t>
  </si>
  <si>
    <t>0030458</t>
  </si>
  <si>
    <t>0030462</t>
  </si>
  <si>
    <t>0030466</t>
  </si>
  <si>
    <t>0030501</t>
  </si>
  <si>
    <t>ŠROUB LCP SAMOŘEZNÝ VELKÝ FRAGMENT TITAN</t>
  </si>
  <si>
    <t>0030509</t>
  </si>
  <si>
    <t>0030617</t>
  </si>
  <si>
    <t>STAPLER KOŽNÍ ROYAL - 35W</t>
  </si>
  <si>
    <t>0030647</t>
  </si>
  <si>
    <t>SÍŤKA KÝLNÍ EXTRAPER. SURGIPRO MESH NEVSTŘEBATELNÁ</t>
  </si>
  <si>
    <t>0030724</t>
  </si>
  <si>
    <t>DLAHA LCP PATNÍ OCEL MALÝ FRAGMENT TITAN</t>
  </si>
  <si>
    <t>DLAHA LCP PATNÍ OCEL MALÝ FRAGMENT TITAN NE/STERIL</t>
  </si>
  <si>
    <t>0030935</t>
  </si>
  <si>
    <t>DRÁT TI; VRTACÍ; VODÍCÍ</t>
  </si>
  <si>
    <t>0031337</t>
  </si>
  <si>
    <t>0031437</t>
  </si>
  <si>
    <t>DLAHA LCP A VA-LCP HUMERUS DISTÁLNÍ MALÝ FRAGMENT</t>
  </si>
  <si>
    <t>DLAHA LCP A VA-LCP HUMERUS DISTÁLNÍ MALÝ FRAGMENT,</t>
  </si>
  <si>
    <t>0031465</t>
  </si>
  <si>
    <t>ŠROUB LCP SAMOŘEZNÝ MINI FRAGMENT TITAN</t>
  </si>
  <si>
    <t>ŠROUB LCP SAMOŘEZNÝ MINI FRAGMENT TITAN NE/STERIL</t>
  </si>
  <si>
    <t>0031468</t>
  </si>
  <si>
    <t>DLAHA LCP TIBIE PROXIMÁLNÍ OCEL MALÝ FRAGMENT TITA</t>
  </si>
  <si>
    <t>DLAHA LCP TIBIE PROXIMÁLNÍ MALÝ/VELKÝ FRAGMENT OCE</t>
  </si>
  <si>
    <t>0031469</t>
  </si>
  <si>
    <t>0031488</t>
  </si>
  <si>
    <t>0031495</t>
  </si>
  <si>
    <t>DLAHA LCP FEMUR DISTÁLNÍ VELKÝ FRAGMENT OCEL TITAN</t>
  </si>
  <si>
    <t>0031591</t>
  </si>
  <si>
    <t>NÁHRADA RAMENNÍHO KLOUBU 1350.15.010 - 030</t>
  </si>
  <si>
    <t>0031597</t>
  </si>
  <si>
    <t>NÁHRADA RAMENNÍHO KLOUBU 1306.15.120 - 200</t>
  </si>
  <si>
    <t>0031604</t>
  </si>
  <si>
    <t>NÁHRADA RAM. KLOUBU 1330.15.270 A 1331.15.270</t>
  </si>
  <si>
    <t>0031933</t>
  </si>
  <si>
    <t>ZASLEPOVACÍ HLAVA TIBIE ÚHLOVĚ STABILNÍ TITAN</t>
  </si>
  <si>
    <t>ZASLEPOVACÍ HLAVA TIBIE ÚHLOVĚ STABILNÍ TITAN NE/S</t>
  </si>
  <si>
    <t>0031938</t>
  </si>
  <si>
    <t>HŘEB KANYLOVANÝ TIBIE UHLOVĚ STABILNÍ TITAN</t>
  </si>
  <si>
    <t>HŘEB KANYLOVANÝ TIBIE UHLOVĚ STABILNÍ TITAN NE/STE</t>
  </si>
  <si>
    <t>0031983</t>
  </si>
  <si>
    <t>ŠROUB STARDRIVE ZAJIŠŤOVACÍ TITAN</t>
  </si>
  <si>
    <t>ŠROUB STARDRIVE ZAJIŠŤOVACÍ TITAN NE/STERIL</t>
  </si>
  <si>
    <t>0034884</t>
  </si>
  <si>
    <t>0035002</t>
  </si>
  <si>
    <t>ŠROUB STARDRIVE SAMOŘEZNÝ SPONGIOZNÍ ZAJIŠŤOVACÍ T</t>
  </si>
  <si>
    <t>0035016</t>
  </si>
  <si>
    <t>HŘEB TIBIE UHLOVĚ STABILNÍ TITAN</t>
  </si>
  <si>
    <t>0037139</t>
  </si>
  <si>
    <t>PROTÉZA GORE-TEX CÉVNÍ - PRUŽNÁ TENKOSTĚNNÁ</t>
  </si>
  <si>
    <t>0042033</t>
  </si>
  <si>
    <t>DLAHA H, DORSÁLNÍ, APTUS RADIUS 2,5</t>
  </si>
  <si>
    <t>0042048</t>
  </si>
  <si>
    <t>DLAHA VOLÁRNÍ KOREKČNÍ DLOUHÁ, APTUS RADIUS 2,5</t>
  </si>
  <si>
    <t>0042049</t>
  </si>
  <si>
    <t>DLAHA VOLÁRNÍ KOREKČNÍ,  APTUS RADIUS 2,5</t>
  </si>
  <si>
    <t>0042074</t>
  </si>
  <si>
    <t>ŠROUB KORTIKÁLNÍ HEXA DRIVE 6, APTUS HAND 2,0</t>
  </si>
  <si>
    <t>0042090</t>
  </si>
  <si>
    <t>ŠROUB ZAMYKACÍ HEXA DRIVE 6, APTUS HAND 2,0</t>
  </si>
  <si>
    <t>0042092</t>
  </si>
  <si>
    <t>0042393</t>
  </si>
  <si>
    <t>ŠROUB KORTIKÁLNÍ HEXA DRIVE 7, APTUS RADIUS 2,5</t>
  </si>
  <si>
    <t>0042394</t>
  </si>
  <si>
    <t>0042816</t>
  </si>
  <si>
    <t>ŠROUB UZAMYKATELNÝ MULTISMĚROVÝ KORTIKÁLNÍ TI T-DR</t>
  </si>
  <si>
    <t>0043151</t>
  </si>
  <si>
    <t>ŠTĚP ALLOGENNÍ KOSTNÍ SPONGIOZNÍ ZMRAZENÝ  HLAVICE</t>
  </si>
  <si>
    <t>0043166</t>
  </si>
  <si>
    <t>ŠLACHA SVALOVÁ ZMRAZENÁ</t>
  </si>
  <si>
    <t>0048989</t>
  </si>
  <si>
    <t>ELEKTRODA KOAGULAČNÍ JEDNORÁZOVÁ GN211</t>
  </si>
  <si>
    <t>0053772</t>
  </si>
  <si>
    <t>STAPLER LINEÁRNÍ S NOŽEM - TCT10; TLC10 (S PZT 005</t>
  </si>
  <si>
    <t>0053774</t>
  </si>
  <si>
    <t>ZÁSOBNÍK PRO STAPLER LINEÁRNÍ S NOŽEM - TRT10,TCR1</t>
  </si>
  <si>
    <t>0056288</t>
  </si>
  <si>
    <t>KATETR BALÓNKOVÝ FOGARTY EMBOLEKTOMICKÝ - 120403F</t>
  </si>
  <si>
    <t>0056290</t>
  </si>
  <si>
    <t>KATETR BALÓNKOVÝ FOGARTY EMBOLEKTOMICKÝ - 120404F</t>
  </si>
  <si>
    <t>0056291</t>
  </si>
  <si>
    <t>KATETR BALÓNKOVÝ FOGARTY EMBOLEKTOMICKÝ - 120804F</t>
  </si>
  <si>
    <t>0056304</t>
  </si>
  <si>
    <t>KATETR BALÓNKOVÝ FOGARTY OKLUZNÍ - 620403F</t>
  </si>
  <si>
    <t>0066995</t>
  </si>
  <si>
    <t xml:space="preserve">IMPLANTÁT SPINÁLNÍ SYSTÉM CERVIFIX                </t>
  </si>
  <si>
    <t>0067020</t>
  </si>
  <si>
    <t>0068052</t>
  </si>
  <si>
    <t>IMPLANTÁT SPINÁLNÍ SYSTÉM FIXAČNÍ CONTROL CABLE  1</t>
  </si>
  <si>
    <t>0070576</t>
  </si>
  <si>
    <t xml:space="preserve">KOTVIČKA VSTŘEBATELNÁ LUPINE LOOP PRO STABILIZACI </t>
  </si>
  <si>
    <t>0070875</t>
  </si>
  <si>
    <t>ČEP SAMOŘEZNÝ JISTÍCÍ TITAN</t>
  </si>
  <si>
    <t>0070900</t>
  </si>
  <si>
    <t>HŘEB HUMERUS TITAN</t>
  </si>
  <si>
    <t>0070920</t>
  </si>
  <si>
    <t>ZASLEPOVACÍ HLAVA HUMERUS PRODLUŽOVACÍ TITAN</t>
  </si>
  <si>
    <t>0070998</t>
  </si>
  <si>
    <t>NÁHRADA KYČ. KL. VERSYS 801802801-5</t>
  </si>
  <si>
    <t>0071586</t>
  </si>
  <si>
    <t>FIXÁTOR HYBRIDNÍ KRUHOVÝ, PROX./DIST.TIBIE/DIST.FE</t>
  </si>
  <si>
    <t>0071591</t>
  </si>
  <si>
    <t>0071595</t>
  </si>
  <si>
    <t>0071596</t>
  </si>
  <si>
    <t>0071602</t>
  </si>
  <si>
    <t>FIXÁTOR ZEVNÍ JEDNOROVIN./DVOUROVIN.TRUBKOVÝ SYNTH</t>
  </si>
  <si>
    <t>0071867</t>
  </si>
  <si>
    <t>JAMKA ALLOFIT,TITANOVÉ POUZDRO           4242-4251</t>
  </si>
  <si>
    <t>0071871</t>
  </si>
  <si>
    <t>JAMKA ALLOFIT,VLOŽKA ALPHA,D28MM         4302-4313</t>
  </si>
  <si>
    <t>0073578</t>
  </si>
  <si>
    <t>ŠROUB SAMOŘEZNÝ KORTIKÁLNÍ MINI FRAGMENT TITAN</t>
  </si>
  <si>
    <t>ŠROUB SAMOŘEZNÝ KORTIKÁLNÍ MINI FRAGMENT TITAN NE/</t>
  </si>
  <si>
    <t>0073582</t>
  </si>
  <si>
    <t>0073615</t>
  </si>
  <si>
    <t>DLAHA ADAPTAČNÍ  MINI FRAGMENT MINI FRAGMENT TITAN</t>
  </si>
  <si>
    <t>0073660</t>
  </si>
  <si>
    <t>0073679</t>
  </si>
  <si>
    <t>0074312</t>
  </si>
  <si>
    <t>ŠROUB KOMPRESNÍ ZAVÍRACÍ TARGON</t>
  </si>
  <si>
    <t>0074314</t>
  </si>
  <si>
    <t>ŠROUB ZAJIŠŤOVACÍ  TITANOVÝ TARGON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</si>
  <si>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</si>
  <si>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</si>
  <si>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</si>
  <si>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</si>
  <si>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</si>
  <si>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</si>
  <si>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0074784</t>
  </si>
  <si>
    <t>ŠROUB DO KOSTI FIXAČNÍ</t>
  </si>
  <si>
    <t>0074790</t>
  </si>
  <si>
    <t>MATKA</t>
  </si>
  <si>
    <t>0076890</t>
  </si>
  <si>
    <t>ŠROUB SAMOŘEZNÝ JISTÍCÍ FEMUR DISTÁLNÍ TITAN</t>
  </si>
  <si>
    <t>0076910</t>
  </si>
  <si>
    <t>HŘEB FEMUR DISTÁLNÍ KANYLOVANÝ UHLOVĚ STABILNÍ TIT</t>
  </si>
  <si>
    <t>0076924</t>
  </si>
  <si>
    <t>0076929</t>
  </si>
  <si>
    <t>ZASLEPOVACÍ HLAVA FEMUR DISTÁLNÍ TITAN</t>
  </si>
  <si>
    <t>0076931</t>
  </si>
  <si>
    <t>HŘEB ELASTICKÝ TITAN</t>
  </si>
  <si>
    <t>HŘEB ELASTICKÝ TITAN NE/STERIL</t>
  </si>
  <si>
    <t>0077114</t>
  </si>
  <si>
    <t>KOTVIČKA PRO SUTURU MENISKU VSTŘEBATELNÁ MITEK OMN</t>
  </si>
  <si>
    <t>0077116</t>
  </si>
  <si>
    <t>ŠROUB INTERFERENČNÍ TITANOVÝ KUROSAKA PRO REKONSTR</t>
  </si>
  <si>
    <t>0077123</t>
  </si>
  <si>
    <t>VLOŽKA BICON PLUS KER/PE</t>
  </si>
  <si>
    <t>0077170</t>
  </si>
  <si>
    <t>HŘEBÍK PRO REKONSTRUKCI KŘÍŽOVÉHO VAZU RIGIDFIX VS</t>
  </si>
  <si>
    <t>0077705</t>
  </si>
  <si>
    <t>NÁHRADA KYČELNÍHO KLOUBU,VLOŽKA ALPHA DURASUL</t>
  </si>
  <si>
    <t>0077759</t>
  </si>
  <si>
    <t>HŘEB HUMERÁLNÍ PROXIMÁLNÍ NITRODŘEŇOVÝ TITANOVÝ TA</t>
  </si>
  <si>
    <t>0077760</t>
  </si>
  <si>
    <t>HŘEB HUMERÁLNÍ NITRODŘEŇOVÝ TITANOVÝ TARGON H</t>
  </si>
  <si>
    <t>0077761</t>
  </si>
  <si>
    <t>ŠROUB ZAJIŠŤOVACÍ  TITANOVÝ TARGON PH/H</t>
  </si>
  <si>
    <t>0077762</t>
  </si>
  <si>
    <t>0083073</t>
  </si>
  <si>
    <t>ŠROUB STARDRIVE LATERÁLNÍ TITAN</t>
  </si>
  <si>
    <t>ŠROUB STARDRIVE LATERÁLNÍ TITAN NE/STERIL</t>
  </si>
  <si>
    <t>0083205</t>
  </si>
  <si>
    <t>DLAHA LCP PÁNEV SYMFÝZA OCEL</t>
  </si>
  <si>
    <t>0083212</t>
  </si>
  <si>
    <t>DLAHA LCP NIZKOPROFILOVÁ  REKONSTRUKČNÍ PÁNEV OCEL</t>
  </si>
  <si>
    <t>0083217</t>
  </si>
  <si>
    <t>0083227</t>
  </si>
  <si>
    <t>DLAHA LCP TIBIE DISTÁLNÍ ANTEROLATERÁLNÍ MALÝ FRAG</t>
  </si>
  <si>
    <t xml:space="preserve">DLAHA LCP TIBIE DISTÁLNÍ ANTEROLAT. MALÝ FRAGMENT </t>
  </si>
  <si>
    <t>0083228</t>
  </si>
  <si>
    <t>DLAHA LCP TIBIE DISTÁLNÍ MEDIÁLNÍ MALÝ FRAGMENT OC</t>
  </si>
  <si>
    <t>0083233</t>
  </si>
  <si>
    <t>0083241</t>
  </si>
  <si>
    <t>DLAHA LCP A VA-LCP OLEKRANON MALÝ FRAGMENT OCEL TI</t>
  </si>
  <si>
    <t>0083242</t>
  </si>
  <si>
    <t>DLAHA LCP OLEKRANON MALÝ FRAGMENT OCEL TITAN</t>
  </si>
  <si>
    <t>DLAHA LCP OLEKRANON MALÝ FRAGMENT OCEL TITAN NE/ST</t>
  </si>
  <si>
    <t>0083525</t>
  </si>
  <si>
    <t>0083836</t>
  </si>
  <si>
    <t>ŠROUB KORTIKÁLNÍ - POLYAXIÁLNÍ 5.0, SAMOŘEZNÝ, TI</t>
  </si>
  <si>
    <t>0083991</t>
  </si>
  <si>
    <t>ŠROUB ZAMYKACÍ HEXA DRIVE 7, APTUS RADIUS 2,5</t>
  </si>
  <si>
    <t>0083992</t>
  </si>
  <si>
    <t>0083993</t>
  </si>
  <si>
    <t>0084283</t>
  </si>
  <si>
    <t>ŠROUB KORTIKÁLNÍ TI T-DRIVE</t>
  </si>
  <si>
    <t>0091804</t>
  </si>
  <si>
    <t>VÝPLŇ DUTINY - CHRONOS STRIP - 7,5CC</t>
  </si>
  <si>
    <t>0091805</t>
  </si>
  <si>
    <t>VÝPLŇ DUTINY - CHRONOS STRIP - 15CC</t>
  </si>
  <si>
    <t>0096072</t>
  </si>
  <si>
    <t>VÝPLŇ DUTINY - PEROSSAL  INFIKOVANÁ KOST -12,5CC</t>
  </si>
  <si>
    <t>ŠROUB SPIRÁLOVÝ STERILNÍ FEMUR PROXIMÁLNÍ OCEL TIT</t>
  </si>
  <si>
    <t>0097023</t>
  </si>
  <si>
    <t>DLAHA LCP METAFYZÁRNÍ MALÝ FRAGMENT OCEL TITAN</t>
  </si>
  <si>
    <t>DLAHA LCP METAFYZÁRNÍ MALÝ FRAGMENT OCEL TITAN NE/</t>
  </si>
  <si>
    <t>0097029</t>
  </si>
  <si>
    <t>0097590</t>
  </si>
  <si>
    <t>ŠROUB INTERFERENČNÍ VSTŘEBATELNÝ MILAGRO PRO REKON</t>
  </si>
  <si>
    <t>0097790</t>
  </si>
  <si>
    <t>DLAHA LCP HUMERUS DISTÁLNÍ MALÝ FRAGMENT TITAN</t>
  </si>
  <si>
    <t>DLAHA LCP HUMERUS DISTÁLNÍ MALÝ FRAGMENT TITAN NE/</t>
  </si>
  <si>
    <t>0097804</t>
  </si>
  <si>
    <t>0097808</t>
  </si>
  <si>
    <t>ŠROUB LCP SAMOŘEZNÝ MALÝ FRAGMNET TITAN</t>
  </si>
  <si>
    <t>ŠROUB LCP SAMOŘEZNÝ MALÝ FRAGMNET TITAN NE/STERIL</t>
  </si>
  <si>
    <t>0097876</t>
  </si>
  <si>
    <t>PODLOŽKA MALÝ FRAGMENT TITAN</t>
  </si>
  <si>
    <t>0098626</t>
  </si>
  <si>
    <t>PODLOŽKA TI</t>
  </si>
  <si>
    <t>0098648</t>
  </si>
  <si>
    <t>ŠROUB KANYLOVANÝ TI T-DRIVE</t>
  </si>
  <si>
    <t>0098656</t>
  </si>
  <si>
    <t>0098685</t>
  </si>
  <si>
    <t>0098686</t>
  </si>
  <si>
    <t>0098833</t>
  </si>
  <si>
    <t>NÁHRADA KYČELNÍHO KLOUBU SYSTÉM ALPHA</t>
  </si>
  <si>
    <t>0098834</t>
  </si>
  <si>
    <t>0098839</t>
  </si>
  <si>
    <t>NÁHRADA KYČELNÍHO KLOUBU SYSTÉM COCR HEAD</t>
  </si>
  <si>
    <t>0098840</t>
  </si>
  <si>
    <t>NÁHRADA KYČELNÍHO KLOUBU SYSTÉM ALLOCLASSIC</t>
  </si>
  <si>
    <t>0098842</t>
  </si>
  <si>
    <t>0099754</t>
  </si>
  <si>
    <t>0099756</t>
  </si>
  <si>
    <t>HŘEB KANYLOVANÝ FEMUR LATERÁLNÍ TITAN</t>
  </si>
  <si>
    <t>HŘEB KANYLOVANÝ FEMUR LATERÁLNÍ TITAN NE/STERIL</t>
  </si>
  <si>
    <t>0099934</t>
  </si>
  <si>
    <t>ŠROUB SAMOVRTNÝ KANYLOVANÝ VELKÝ FRAGMENT TITAN</t>
  </si>
  <si>
    <t>0099935</t>
  </si>
  <si>
    <t>0105290</t>
  </si>
  <si>
    <t>DLAHA RADIÁLNÍ, ÚHL.STAB.,TI</t>
  </si>
  <si>
    <t>0105308</t>
  </si>
  <si>
    <t>DLAHA FIBULÁRNÍ, ÚHL.STAB.,TI</t>
  </si>
  <si>
    <t>0105310</t>
  </si>
  <si>
    <t>0105312</t>
  </si>
  <si>
    <t>ŠROUB SPONGIÓZNÍ, HS3.0, SAMOŘEZNÝ, ÚHL.STAB.,TI</t>
  </si>
  <si>
    <t>0105325</t>
  </si>
  <si>
    <t>ŠROUB KORTIKÁLNÍ, HS3.0, SAMOŘEZNÝ, ÚHL.STAB.,TI</t>
  </si>
  <si>
    <t>0105326</t>
  </si>
  <si>
    <t>0105474</t>
  </si>
  <si>
    <t>NÁHRADA RAMENNÍ SMR HLAVICE HUMERÁLNÍ PR. 42,44,46</t>
  </si>
  <si>
    <t>0105745</t>
  </si>
  <si>
    <t xml:space="preserve">DLAHA RADIÁLNÍ VOLÁRNÍ PRO FIXACI FRAK.V DISTÁLNÍ </t>
  </si>
  <si>
    <t>0105747</t>
  </si>
  <si>
    <t>0105749</t>
  </si>
  <si>
    <t>ŠROUB KORTIKÁLNÍ/HLADKÝ PRO FIXACI FRAK.V DIST.ČÁS</t>
  </si>
  <si>
    <t>0105752</t>
  </si>
  <si>
    <t>ŠROUB HLADKÝ ALPS PRO FIXACI FRAKTURY V DISTÁLNÍ Č</t>
  </si>
  <si>
    <t>0105763</t>
  </si>
  <si>
    <t>KOTVIČKA VSTŘEBATELNÁ  LUPINE LOOP PRO STABILIZACI</t>
  </si>
  <si>
    <t>0105904</t>
  </si>
  <si>
    <t>ŠROUB LCP VARIABILNÍ ÚHEL TITAN</t>
  </si>
  <si>
    <t>ŠROUB LCP VARIABILNÍ ÚHEL TITAN, NE/STERILNÍ</t>
  </si>
  <si>
    <t>0105905</t>
  </si>
  <si>
    <t>0106875</t>
  </si>
  <si>
    <t>ŠROUB KORTIKÁLNÍ, HS3.0, SAMOŘEZNÝ, TI</t>
  </si>
  <si>
    <t>0106876</t>
  </si>
  <si>
    <t>0106877</t>
  </si>
  <si>
    <t>0107118</t>
  </si>
  <si>
    <t>DLAHA LCP S/BEZ VARIABILNÍM ÚHLEM KLÍČNÍ KOST MALÝ</t>
  </si>
  <si>
    <t xml:space="preserve">DLAHA LCP S/BEZ VARIABILNÍM ÚHL. KLÍČNÍ KOST MALÝ </t>
  </si>
  <si>
    <t>0107120</t>
  </si>
  <si>
    <t>DLAHA LCP KLÍČNÍ KOST MALÝ FRAGMENT TITAN</t>
  </si>
  <si>
    <t>DLAHA LCP KLÍČNÍ KOST MALÝ FRAGMENT TITAN NE/STERI</t>
  </si>
  <si>
    <t>0108025</t>
  </si>
  <si>
    <t xml:space="preserve">KOTVIČKA NEVSTŘEBATELNÁ HEALIX (ADVANCE) PEEK PRO </t>
  </si>
  <si>
    <t>0108027</t>
  </si>
  <si>
    <t>KOTVIČKA VSTŘEBATELNÁ HEALIX (ADVANCE) BR PRO SUTU</t>
  </si>
  <si>
    <t>0108134</t>
  </si>
  <si>
    <t xml:space="preserve">ŠROUB VSTŘEBATELNÝ INTERFERENČNÍ PRO REKONSTRUKCI </t>
  </si>
  <si>
    <t>0108142</t>
  </si>
  <si>
    <t>DLAHA VOLÁRNÍ WATERSHED, APTUS RADIUS 2,5</t>
  </si>
  <si>
    <t>0108143</t>
  </si>
  <si>
    <t>DLAHA VOLÁRNÍ WATERSHED, DLOUHÁ, APTUS RADIUS 2,5</t>
  </si>
  <si>
    <t>0108757</t>
  </si>
  <si>
    <t>DLAHA ZAMYKACÍ PRO HLAVIČKU RADIA, APTUS</t>
  </si>
  <si>
    <t>0108764</t>
  </si>
  <si>
    <t>DLAHA LCP FIBULA DISTÁLNÍ MALÝ FRAGMENT OCEL TITAN</t>
  </si>
  <si>
    <t>0111971</t>
  </si>
  <si>
    <t>ŠROUB KORTIKÁLNÍ TI SMART-DRIVE</t>
  </si>
  <si>
    <t>0111972</t>
  </si>
  <si>
    <t>ŠROUB UZAMYKATELNÝ KORTIKÁLNÍ TI SMART-DRIVE</t>
  </si>
  <si>
    <t>0111983</t>
  </si>
  <si>
    <t>ŠROUB KOMPRESNÍ HBS2 TI T-DRIVE</t>
  </si>
  <si>
    <t>0111995</t>
  </si>
  <si>
    <t>DLAHA RADIÁLNÍ IXOS P4 TI, UHL.STABIL.</t>
  </si>
  <si>
    <t>0111996</t>
  </si>
  <si>
    <t>DLAHA RADIÁLNÍ IXOS P4 WAVE TI, UHL.STABIL.</t>
  </si>
  <si>
    <t>0112074</t>
  </si>
  <si>
    <t>CEMENT KOSTNÍ VANCOGENX VANCOMYCIN+GENTAMICIN 1X40</t>
  </si>
  <si>
    <t>0112572</t>
  </si>
  <si>
    <t>DRÁT HBS2 TI</t>
  </si>
  <si>
    <t>0163249</t>
  </si>
  <si>
    <t xml:space="preserve">IMPLANTÁT MAXILLOFACIÁLNÍ STŘEDNÍ OBLIČEJOVÁ ETÁŽ </t>
  </si>
  <si>
    <t>0163570</t>
  </si>
  <si>
    <t>IMPLANTÁT OFTALMOLOGIE-PRO MIKROCHIRUR. VNITŘNÍ TA</t>
  </si>
  <si>
    <t>0163572</t>
  </si>
  <si>
    <t>0163616</t>
  </si>
  <si>
    <t>IMPLANTÁT OFTALMOLOGIE - PRO MIKROCHIR VÝKONY OXAN</t>
  </si>
  <si>
    <t>0163619</t>
  </si>
  <si>
    <t>IMPLANTÁT OFTALMOLOGIE - PRO MIKROCHIR VÝKONY DK -</t>
  </si>
  <si>
    <t>0105911</t>
  </si>
  <si>
    <t>DLAHA LCP ULNA DISTÁLNÍ MINI FRAGMENT OCEL TITAN</t>
  </si>
  <si>
    <t>0042091</t>
  </si>
  <si>
    <t>0111984</t>
  </si>
  <si>
    <t>0109054</t>
  </si>
  <si>
    <t xml:space="preserve">ŠROUB HLADKÝ PRO FIXACI FRAKTURY V DISTÁLNÍ ČÁSTI </t>
  </si>
  <si>
    <t>0001736</t>
  </si>
  <si>
    <t>0108144</t>
  </si>
  <si>
    <t>DLAHA VOLÁRNÍ KOREKČNÍ ÚZKÁ XL, APTUS RADIUS 2,5</t>
  </si>
  <si>
    <t>0001943</t>
  </si>
  <si>
    <t>ŠROUB SAMOVRTNÝ KANYLOVANÝ OCEL</t>
  </si>
  <si>
    <t>0013054</t>
  </si>
  <si>
    <t>STAPLER KOŽNÍ, 35 NEREZ.OCEL. NÁPLNÍ PMW35,PMR35</t>
  </si>
  <si>
    <t>0048653</t>
  </si>
  <si>
    <t>PROSTŘEDEK HEMOSTATICKÝ - SURGICEL</t>
  </si>
  <si>
    <t>0031475</t>
  </si>
  <si>
    <t>0031490</t>
  </si>
  <si>
    <t>DLAHA LCP TIBIE PROXIMÁLNÍ VELKÝ FRAGMENT OCEL TIT</t>
  </si>
  <si>
    <t>0111985</t>
  </si>
  <si>
    <t>0097835</t>
  </si>
  <si>
    <t>DRÁT VODÍCÍ</t>
  </si>
  <si>
    <t>0111988</t>
  </si>
  <si>
    <t>0083990</t>
  </si>
  <si>
    <t>0073963</t>
  </si>
  <si>
    <t>0001380</t>
  </si>
  <si>
    <t>FIXÁTOR ZEVNÍ JEDNOROVINNÝ/DVOUROVINNÝ MALÝ SYNTHE</t>
  </si>
  <si>
    <t>0001223</t>
  </si>
  <si>
    <t>0042396</t>
  </si>
  <si>
    <t>0083230</t>
  </si>
  <si>
    <t>0105748</t>
  </si>
  <si>
    <t>0006849</t>
  </si>
  <si>
    <t>ŠROUB KORTIKÁLNÍ PRO PENNIG                3510X</t>
  </si>
  <si>
    <t>0074819</t>
  </si>
  <si>
    <t>SPOJKA</t>
  </si>
  <si>
    <t>0017747</t>
  </si>
  <si>
    <t>0001324</t>
  </si>
  <si>
    <t>DLAHA MINI FRAGMENT OCEL</t>
  </si>
  <si>
    <t>DLAHA MINI FRAGMENT OCEL TITAN NE/STERIL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</si>
  <si>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</si>
  <si>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</si>
  <si>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</si>
  <si>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</si>
  <si>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</si>
  <si>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</si>
  <si>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0083883</t>
  </si>
  <si>
    <t>HŘEB PRO RADIUS / ULNU, TITANOVÝ</t>
  </si>
  <si>
    <t>0082142</t>
  </si>
  <si>
    <t>NPWT-RENASYS F PŘEVAZOVÝ SET STŘEDNÍ M</t>
  </si>
  <si>
    <t>0113105</t>
  </si>
  <si>
    <t>HLAVIČKA BIOLOX DELTA</t>
  </si>
  <si>
    <t>0098638</t>
  </si>
  <si>
    <t>0031450</t>
  </si>
  <si>
    <t>ŠROUB LCP SAMOŘEZNÝ MALÝ FRAGMENT OCEL</t>
  </si>
  <si>
    <t>0042395</t>
  </si>
  <si>
    <t>0105746</t>
  </si>
  <si>
    <t>0001325</t>
  </si>
  <si>
    <t>0083256</t>
  </si>
  <si>
    <t>DLAHA LCP TIBIE PROXIMÁLNÍ MALÝ FRAGMENT OCEL TITA</t>
  </si>
  <si>
    <t>0193214</t>
  </si>
  <si>
    <t>OFTALMOLOGIE - PRO MIKROCHIRURGICKÉ VÝKONY</t>
  </si>
  <si>
    <t>0112870</t>
  </si>
  <si>
    <t>DLAHA PRO CELKOVOU DÉZU ZÁPĚSTÍ APTUS WRIST 2,5</t>
  </si>
  <si>
    <t>0082141</t>
  </si>
  <si>
    <t>NPWT-RENASYS F PŘEVAZOVÝ SET MALÝ S</t>
  </si>
  <si>
    <t>0111917</t>
  </si>
  <si>
    <t>ŠROUB ZAMYKACÍ HEXA DRIVE 4, APTUS HAND 1,2 / 1,5</t>
  </si>
  <si>
    <t>0082143</t>
  </si>
  <si>
    <t>NPWT-RENASYS F PŘEVAZOVÝ SET VELKÝ L</t>
  </si>
  <si>
    <t>0111918</t>
  </si>
  <si>
    <t>0049999</t>
  </si>
  <si>
    <t>EXTRAKTOR KOŽNÍCH SVOREK - PROXIMATE</t>
  </si>
  <si>
    <t>0193653</t>
  </si>
  <si>
    <t>IMPLANTÁT NÁHRADA PRO OBNOVU DEFEKTU KLOUBNÍ CHRUP</t>
  </si>
  <si>
    <t>0193914</t>
  </si>
  <si>
    <t>VÝPLŇ DUTINY - BONALIVE GRANULES BIOAKTIVNÍ - 10CC</t>
  </si>
  <si>
    <t>0077124</t>
  </si>
  <si>
    <t>JAMKA BICON PLUS POROSE</t>
  </si>
  <si>
    <t>0073264</t>
  </si>
  <si>
    <t>0112551</t>
  </si>
  <si>
    <t>ŠROUB KORTIKÁLNÍ SAMOŘEZNÝ TI</t>
  </si>
  <si>
    <t>0112545</t>
  </si>
  <si>
    <t>ŠROUB UZAMYKATELNÝ SAMOŘEZNÝ TI</t>
  </si>
  <si>
    <t>0112559</t>
  </si>
  <si>
    <t>0091648</t>
  </si>
  <si>
    <t>IMPLANTÁT KOSTNÍ UMĚLÁ NÁHRADA TKÁNĚ  ACTIFUSE  BI</t>
  </si>
  <si>
    <t>0112548</t>
  </si>
  <si>
    <t>ŠROUB KORTIKÁLNÍ UZAMYKATELNÝ SAMOŘEZNÝ TI</t>
  </si>
  <si>
    <t>0070537</t>
  </si>
  <si>
    <t>NÁHRADA KLOUBU LOKTE</t>
  </si>
  <si>
    <t>0070536</t>
  </si>
  <si>
    <t>0003857</t>
  </si>
  <si>
    <t>NÁHRADA KYČ.KL.NECEM.SPOTORNO,DŘÍK      290009-XXX</t>
  </si>
  <si>
    <t>0193913</t>
  </si>
  <si>
    <t>VÝPLŇ DUTINY - BONALIVE GRANULES BIOAKTIVNÍ - 5CC</t>
  </si>
  <si>
    <t>0113638</t>
  </si>
  <si>
    <t>DLAHA RADIÁLNÍ KOREKČNÍ RECOS TI, UHL.STABIL.</t>
  </si>
  <si>
    <t>0042392</t>
  </si>
  <si>
    <t>0002263</t>
  </si>
  <si>
    <t>FIXÁTOR ZEVNÍ JEDNOROVINNÝ TUBULÁRNÍ,SYNTHES KOSTI</t>
  </si>
  <si>
    <t>0107228</t>
  </si>
  <si>
    <t>ŠROUB SKLUZNÝ TELESKOPICKÝ TITANOVÝ TARGON FN</t>
  </si>
  <si>
    <t>0107930</t>
  </si>
  <si>
    <t>ŠROUB CHARLOTTE FIXACE NOHY</t>
  </si>
  <si>
    <t>0107227</t>
  </si>
  <si>
    <t>DLAHA FEMORÁLNÍ TITANOVÁ TARGON FN</t>
  </si>
  <si>
    <t>0051832</t>
  </si>
  <si>
    <t>KATETR EPICYST.CYSTODRAIN, PUNKČ.VÝMĚNNÝ SET - AJ7</t>
  </si>
  <si>
    <t>0096088</t>
  </si>
  <si>
    <t>IMPLANTÁT KOSTNÍ UMĚLÁ NÁHRADA TKÁNĚ  OSTEOSET T</t>
  </si>
  <si>
    <t>0105320</t>
  </si>
  <si>
    <t>0107927</t>
  </si>
  <si>
    <t>ŠROUB KANUL, DARCO FIXACE NOHY</t>
  </si>
  <si>
    <t>0108532</t>
  </si>
  <si>
    <t>DLAHA TI.  MTP</t>
  </si>
  <si>
    <t>0105806</t>
  </si>
  <si>
    <t>ŠROUB TI.REKONSTRUKČNÍ, SPONGIÓZNÍ, ČÁST.ZÁVIT</t>
  </si>
  <si>
    <t>0112498</t>
  </si>
  <si>
    <t>SYSTÉM KOTVÍCÍ PRO KOLENO</t>
  </si>
  <si>
    <t>0084999</t>
  </si>
  <si>
    <t>CEMENT KOSTNÍ BIOMET BONE CEMENT R 2X40G</t>
  </si>
  <si>
    <t>0030261</t>
  </si>
  <si>
    <t>ŠROUB KORTIKÁLNÍ SAMOŘEZNÝ</t>
  </si>
  <si>
    <t>0106667</t>
  </si>
  <si>
    <t>KOTVA PRO RAMENO SWIVELOCK</t>
  </si>
  <si>
    <t>0097489</t>
  </si>
  <si>
    <t>CEMENT KOSTNÍ REFOBACIN BONE CEMENT R GENTAMICIN 2</t>
  </si>
  <si>
    <t>0113404</t>
  </si>
  <si>
    <t>UCPÁVKA DŘEŇOVÉ DUTINY INTRAMEDULÁRNÍ VSTŘEBATELNÁ</t>
  </si>
  <si>
    <t>0110648</t>
  </si>
  <si>
    <t xml:space="preserve">DLAHA LCP TIBIE PROXIMÁLNÍ DORZÁLNÍ MEDIÁLNÍ OCEL </t>
  </si>
  <si>
    <t>0106923</t>
  </si>
  <si>
    <t>DLAHA VOLÁRNÍ EX. ART., APTUS RADIUS 2,5</t>
  </si>
  <si>
    <t>0107767</t>
  </si>
  <si>
    <t>K-DRÁT 150X09MM</t>
  </si>
  <si>
    <t>0031470</t>
  </si>
  <si>
    <t>0112313</t>
  </si>
  <si>
    <t>KOTVA TOGGLELOC ZIPLOOP ZIPTIGHT, TITAN, AC</t>
  </si>
  <si>
    <t>0112516</t>
  </si>
  <si>
    <t>DLAHA KLAVIKULÁRNÍ</t>
  </si>
  <si>
    <t>0097490</t>
  </si>
  <si>
    <t>CEMENT KOSTNÍ REFOBACIN BONE CEMENT R GENTAMICIN 1</t>
  </si>
  <si>
    <t>0083292</t>
  </si>
  <si>
    <t>ŠROUB LCP PERIPROTETICKÝ OCEL</t>
  </si>
  <si>
    <t>0107896</t>
  </si>
  <si>
    <t>FIXACE ZKŘÍŽENÉHO KOLENNÍHO VAZU FEMORÁLNÍ SE ZAVÁ</t>
  </si>
  <si>
    <t>0031397</t>
  </si>
  <si>
    <t>NÁHRADA LOKETNÍHO KLOUBU SYSTÉM COONRAD/MORREY</t>
  </si>
  <si>
    <t>0114270</t>
  </si>
  <si>
    <t>IMPLANTÁT SPINÁLNÍ FIXAČNÍ SYSTÉM FJS HRUD/BED.ZAD</t>
  </si>
  <si>
    <t>0107229</t>
  </si>
  <si>
    <t>ŠROUB UZAMYKATELNÝ TITAN TARGON</t>
  </si>
  <si>
    <t>0114694</t>
  </si>
  <si>
    <t>ŠROUB UZAMYKATELNÝ KORTIKÁLNÍ SMART-DRIVE DVOUZÁVI</t>
  </si>
  <si>
    <t>0114283</t>
  </si>
  <si>
    <t>IMPLANTÁT SPINÁLNÍ FIXAČNÍ SYSTÉM USMART HRUD/BED.</t>
  </si>
  <si>
    <t>0114695</t>
  </si>
  <si>
    <t>ŠROUB KORTIKÁLNÍ TI SMART-DRIVE DVOUZÁVITOVÝ</t>
  </si>
  <si>
    <t>0114286</t>
  </si>
  <si>
    <t>0106020</t>
  </si>
  <si>
    <t>IMPLANTÁT PRO ŠLACHY UNIVERZÁLNÍ AREX</t>
  </si>
  <si>
    <t>0107939</t>
  </si>
  <si>
    <t>PODLOŽKA ŠROUBU CHARLOTTE WASHER FIXACE NOHY</t>
  </si>
  <si>
    <t>0114700</t>
  </si>
  <si>
    <t>DLAHA METAKARPÁLNÍ A FALANGEÁLNÍ LINOS TI, ANATOMI</t>
  </si>
  <si>
    <t>0142062</t>
  </si>
  <si>
    <t>0017756</t>
  </si>
  <si>
    <t>DRÁT KIRSCHNERŮV ZÁVITOVÝ OCEL</t>
  </si>
  <si>
    <t>0099768</t>
  </si>
  <si>
    <t>VRTULKA JISTÍCÍ FEMUR TITAN</t>
  </si>
  <si>
    <t>VRTULKA JISTÍCÍ FEMUR TITAN NE/STERIL</t>
  </si>
  <si>
    <t>0114776</t>
  </si>
  <si>
    <t>SYSTÉM KOTVÍCÍ PRO KOLENO TIGHTROPE ACL</t>
  </si>
  <si>
    <t>0083074</t>
  </si>
  <si>
    <t>0142041</t>
  </si>
  <si>
    <t>0142038</t>
  </si>
  <si>
    <t>0112846</t>
  </si>
  <si>
    <t>FIXÁTOR ZEVNÍ JEDNOROVINNÝ ZÁPĚSTÍ PENNIG II RADIU</t>
  </si>
  <si>
    <t>0114288</t>
  </si>
  <si>
    <t>0114289</t>
  </si>
  <si>
    <t>0114699</t>
  </si>
  <si>
    <t>0112833</t>
  </si>
  <si>
    <t>FIXÁTOR ZEVNÍ JEDNOROVINNÝ LRS DLOUHÉ KOSTI DK A H</t>
  </si>
  <si>
    <t>0097668</t>
  </si>
  <si>
    <t>DLAHA LCP MINI FRAGMENT OCEL TITAN NE/STERIL</t>
  </si>
  <si>
    <t>0074785</t>
  </si>
  <si>
    <t>0142096</t>
  </si>
  <si>
    <t>0042708</t>
  </si>
  <si>
    <t>DLAHA PRO ZKRÁCENÍ ULNY A RADIUSU TI, UHL.STABIL.</t>
  </si>
  <si>
    <t>0114513</t>
  </si>
  <si>
    <t>DLAHA VORTEX DISTAL HUMERUS, OLECRANON, ANOD. TITA</t>
  </si>
  <si>
    <t>0142127</t>
  </si>
  <si>
    <t>0111990</t>
  </si>
  <si>
    <t>DLAHA RADIÁLNÍ IXOS P2 TI, UHL.STABIL.</t>
  </si>
  <si>
    <t>0114503</t>
  </si>
  <si>
    <t>ŠROUB VORTEX DISTAL RADIUS, CLAVICULA, DISTAL HUME</t>
  </si>
  <si>
    <t>0114511</t>
  </si>
  <si>
    <t xml:space="preserve">ŠROUB KORTIKÁLNÍ TX, CLAVICULA, DIST HUMERUS,DIST </t>
  </si>
  <si>
    <t>0114510</t>
  </si>
  <si>
    <t>ŠROUB VORTEX CLAVICULA,  DISTAL HUMERUS, DISTAL TI</t>
  </si>
  <si>
    <t>0109277</t>
  </si>
  <si>
    <t>ŠROUB MALLEOLÁRNÍ PR.4,5 MM, DÉLKA 18-55MM</t>
  </si>
  <si>
    <t>0083261</t>
  </si>
  <si>
    <t xml:space="preserve">DLAHA LCP A VA-LCP TIBIE PROXIMÁLNÍ MALÝ FRAGMENT </t>
  </si>
  <si>
    <t>0106024</t>
  </si>
  <si>
    <t>DISTRAKTOR PRSTOVÝ, LIGAMENTOTAXOR</t>
  </si>
  <si>
    <t>0113879</t>
  </si>
  <si>
    <t>KOTVA JUGGERKNOT SOFT ANCHOR 1,0 MM MINI</t>
  </si>
  <si>
    <t>0042397</t>
  </si>
  <si>
    <t>0111989</t>
  </si>
  <si>
    <t>DLAHA PRO ZKRÁCENÍ ULNY A RADIUSU TI</t>
  </si>
  <si>
    <t>0111960</t>
  </si>
  <si>
    <t>DLAHA PRO DISTÁLNÍ ULNU, APTUS RADIUS 2,5</t>
  </si>
  <si>
    <t>0114118</t>
  </si>
  <si>
    <t>KOTVA JUGGERKNOT SHORT RIGID 1,45 MM</t>
  </si>
  <si>
    <t>0200399</t>
  </si>
  <si>
    <t>KOTVA MENISKOVÁ, SOUPRAVA TRUESPAN</t>
  </si>
  <si>
    <t>0110101</t>
  </si>
  <si>
    <t>HŘEB KLAVIKULÁRNÍ, STATICKÝ</t>
  </si>
  <si>
    <t>0114704</t>
  </si>
  <si>
    <t>0108494</t>
  </si>
  <si>
    <t>ŠROUB KOMPRESNÍ ZAVÍRACÍ TITANOVÝ TARGON TX</t>
  </si>
  <si>
    <t>0108493</t>
  </si>
  <si>
    <t>HŘEB TIBIÁLNÍ TITANOVÝ TARGON TX</t>
  </si>
  <si>
    <t>0097001</t>
  </si>
  <si>
    <t>HŘEB FEMUR PROXIMÁLNÍ KRÁTKÝ  STERILNÍ OCEL TITAN</t>
  </si>
  <si>
    <t>0030470</t>
  </si>
  <si>
    <t>0031487</t>
  </si>
  <si>
    <t>0083265</t>
  </si>
  <si>
    <t>DLAHA LCP OCEL NOHA MINI FRAGMENT TITAN</t>
  </si>
  <si>
    <t>0048654</t>
  </si>
  <si>
    <t>0097003</t>
  </si>
  <si>
    <t>ZASLEPOVACÍ HLAVA PROXIMÁLNÍ FEMUR STERILNÍ OCEL T</t>
  </si>
  <si>
    <t>0114703</t>
  </si>
  <si>
    <t>0001282</t>
  </si>
  <si>
    <t>DLAHA ADAPTAČNÍ  MINI FRAGMENT OCEL NE/STERIL</t>
  </si>
  <si>
    <t>0105270</t>
  </si>
  <si>
    <t>DLAHA NA CALCANEUS, ÚHL.STAB.,TI</t>
  </si>
  <si>
    <t>0142154</t>
  </si>
  <si>
    <t>DLAHA ŽEBERNÍ KLIPOVACÍ; OCEL</t>
  </si>
  <si>
    <t>0108531</t>
  </si>
  <si>
    <t>NÁHRADA PRSTNÍHO KLOUBU - SILIKONOVÁ</t>
  </si>
  <si>
    <t>0001033</t>
  </si>
  <si>
    <t>0070845</t>
  </si>
  <si>
    <t>DLAHA HÁČKOVÁ LCP KLÍČNÍ KOST TITAN</t>
  </si>
  <si>
    <t>DLAHA HÁČKOVÁ LCP KLÍČNÍ KOST TITAN NE/STERIL</t>
  </si>
  <si>
    <t>0108079</t>
  </si>
  <si>
    <t>KOTVA VSTŘEBATELNÁ PRO RAMENO PUSHLOCK</t>
  </si>
  <si>
    <t>0097784</t>
  </si>
  <si>
    <t>DLAHA LCP HUMERUS DISTÁLNÍ MALÉ FRAGMENT OCEL TITA</t>
  </si>
  <si>
    <t>0099805</t>
  </si>
  <si>
    <t>HŘEB FEMUR RETROGRÁDNÍ ANTEGRÁDNÍ KANYLOVANÝ TITAN</t>
  </si>
  <si>
    <t>0194562</t>
  </si>
  <si>
    <t>NÁHRADA KOSTNÍ TKÁNĚ, BIOSYNTETICKÁ, NOSIČ ATB - S</t>
  </si>
  <si>
    <t>0112844</t>
  </si>
  <si>
    <t>0031497</t>
  </si>
  <si>
    <t>0107502</t>
  </si>
  <si>
    <t>DLAHA LCP RADIUS DISTÁLNÍ TITAN</t>
  </si>
  <si>
    <t>0142622</t>
  </si>
  <si>
    <t>ŠROUB KANYLOVANÝ KOMPRESNÍ PRO OSTEOSYNTÉZU VSTŘEB</t>
  </si>
  <si>
    <t>0113639</t>
  </si>
  <si>
    <t>0113882</t>
  </si>
  <si>
    <t>FIXACE ZKŘÍŽENÉHO KOLENNÍHO VAZU FEMORÁLNÍ, TOGGLE</t>
  </si>
  <si>
    <t>0031353</t>
  </si>
  <si>
    <t>DLAHA LCP RADIUS DISTÁLNÍ MINI FRAGMENT OCEL TITAN</t>
  </si>
  <si>
    <t>0031398</t>
  </si>
  <si>
    <t>0096084</t>
  </si>
  <si>
    <t>IMPLANTÁT KOSTNÍ UMĚLÁ NÁHRADA TKÁNĚ  OSTEOSET</t>
  </si>
  <si>
    <t>0105253</t>
  </si>
  <si>
    <t>DLAHA NA OLEKRANON, ÚHL.STAB.,TI</t>
  </si>
  <si>
    <t>0017757</t>
  </si>
  <si>
    <t>0001974</t>
  </si>
  <si>
    <t>PODLOŽKA SPONGIOZNÍ OCEL</t>
  </si>
  <si>
    <t>0083257</t>
  </si>
  <si>
    <t>0107484</t>
  </si>
  <si>
    <t>DLAHA LCP HUMERUS DISTÁLNÍ MALÝ FRAGMNENT OCEL TIT</t>
  </si>
  <si>
    <t>0112845</t>
  </si>
  <si>
    <t>0097017</t>
  </si>
  <si>
    <t>0098674</t>
  </si>
  <si>
    <t>0083837</t>
  </si>
  <si>
    <t>ŠROUB SPONGIOZNÍ - POLYAXIÁLNÍ 5.0, SAMOŘEZNÝ, TI</t>
  </si>
  <si>
    <t>0200398</t>
  </si>
  <si>
    <t>DLAHA  VA-LCP VOLÁRNÍ DISTAL RADIUS,ÚHLOVĚ VARIABI</t>
  </si>
  <si>
    <t>0070641</t>
  </si>
  <si>
    <t>DLAHA ÚZKÁ SAMOKOMP.SE ZMENŠ.KONTAKT.PLOCHOU 6 OTV</t>
  </si>
  <si>
    <t>0099829</t>
  </si>
  <si>
    <t>0070613</t>
  </si>
  <si>
    <t>NÁHRADA LOKETNÍHO KLOUBU EXPLOR</t>
  </si>
  <si>
    <t>0030494</t>
  </si>
  <si>
    <t>0070615</t>
  </si>
  <si>
    <t>0030488</t>
  </si>
  <si>
    <t>0073263</t>
  </si>
  <si>
    <t>K-DRÁT MEDIN</t>
  </si>
  <si>
    <t>0070614</t>
  </si>
  <si>
    <t>0110640</t>
  </si>
  <si>
    <t>DLAHA LCP MINI FRAGMENT OCEL TITAN</t>
  </si>
  <si>
    <t>0107687</t>
  </si>
  <si>
    <t>KOTVA VSTŘEBATELNÁ PRO RAMENO</t>
  </si>
  <si>
    <t>0163268</t>
  </si>
  <si>
    <t>0110636</t>
  </si>
  <si>
    <t>0112059</t>
  </si>
  <si>
    <t>DLAHA LCP VARIABILNÍ ÚHEL RADIUS DISTÁLNÍ OCEL TIT</t>
  </si>
  <si>
    <t>0083258</t>
  </si>
  <si>
    <t>0097862</t>
  </si>
  <si>
    <t>0024990</t>
  </si>
  <si>
    <t>KOTVIČKA TITANOVÁ EASY PRO SUTURU RC</t>
  </si>
  <si>
    <t>0020142</t>
  </si>
  <si>
    <t>DRÁT KIRSCHNER</t>
  </si>
  <si>
    <t>0073654</t>
  </si>
  <si>
    <t>0109160</t>
  </si>
  <si>
    <t>DLAHA 3.5 REKONSTRUKČNÍ, ROVNÁ, TI</t>
  </si>
  <si>
    <t>0107194</t>
  </si>
  <si>
    <t>NÁHRADA PRSTNÍHO KLOUBU NECEMENTOVANÁ MCP PYROKARB</t>
  </si>
  <si>
    <t>0010484</t>
  </si>
  <si>
    <t>0107485</t>
  </si>
  <si>
    <t>DLAHA LCP HUMERUS DISTÁLNÍ MALÝ FRAGMNET OCEL TITA</t>
  </si>
  <si>
    <t>0097742</t>
  </si>
  <si>
    <t>0105247</t>
  </si>
  <si>
    <t>DLAHA ŽLÁBKOVÁ, ÚHL.STAB.,TI</t>
  </si>
  <si>
    <t>0111959</t>
  </si>
  <si>
    <t>0017492</t>
  </si>
  <si>
    <t>ŠROUB KANYLOVANÝ MALÝ FRAGMENT OCEL</t>
  </si>
  <si>
    <t>0001344</t>
  </si>
  <si>
    <t>DRÁT VODÍCÍ ZÁVITOVÝ OCEL</t>
  </si>
  <si>
    <t>0107193</t>
  </si>
  <si>
    <t>0108065</t>
  </si>
  <si>
    <t>ŠROUB TENODÉZNÍ VSTŘEBATELNÝ</t>
  </si>
  <si>
    <t>0099795</t>
  </si>
  <si>
    <t>0142700</t>
  </si>
  <si>
    <t>ŠROUB VA LCP, STARDRIVE SAMOŘEZNÝ ZAJIŠŤOVACÍ TITA</t>
  </si>
  <si>
    <t>0142701</t>
  </si>
  <si>
    <t>DLAHA METAKARP. A FALANG.,MINI FRAGM.,VA-LCP,PŘÍMÁ</t>
  </si>
  <si>
    <t>0074960</t>
  </si>
  <si>
    <t>ŠROUB ZAJIŠŤOVACÍ SE ZÁVITEM, PŘÍMÝ</t>
  </si>
  <si>
    <t>0001369</t>
  </si>
  <si>
    <t>0142702</t>
  </si>
  <si>
    <t>DLAHA METAKARP. FALANG.,MINI FRAG,VA-LCP,PŘÍM,TVAR</t>
  </si>
  <si>
    <t>0070476</t>
  </si>
  <si>
    <t>NÁHR. RAMENNÍ SMR ADAPTER KONUS. EXCENTR. + 2 MM S</t>
  </si>
  <si>
    <t>0106924</t>
  </si>
  <si>
    <t>DLAHA VOLÁRNÍ EX. ART., DLOUHÁ, APTUS RADIUS 2,5</t>
  </si>
  <si>
    <t>0017351</t>
  </si>
  <si>
    <t>ŠROUB SPONGIOZNÍ VELKÝ FRAGMENT OCEL</t>
  </si>
  <si>
    <t>0114701</t>
  </si>
  <si>
    <t>0083995</t>
  </si>
  <si>
    <t>DLAHA VOLÁRNÍ FRACT., APTUS RADIUS 2,5</t>
  </si>
  <si>
    <t>0002968</t>
  </si>
  <si>
    <t>0111986</t>
  </si>
  <si>
    <t>DLAHA RADIÁLNÍ IXOS DL4 TI, UHL.STABIL.</t>
  </si>
  <si>
    <t>0106853</t>
  </si>
  <si>
    <t>DLAHA RADIÁLNÍ VOLÁRNÍ DVR PRO FIX.FRAK.V DISTÁLNÍ</t>
  </si>
  <si>
    <t>0042075</t>
  </si>
  <si>
    <t>0042366</t>
  </si>
  <si>
    <t>HŘEB ARTRODÉZA HLEZNA UHLOVĚ STABILNÍ TITAN</t>
  </si>
  <si>
    <t>0142693</t>
  </si>
  <si>
    <t>0193912</t>
  </si>
  <si>
    <t>0042364</t>
  </si>
  <si>
    <t>0142696</t>
  </si>
  <si>
    <t>0110633</t>
  </si>
  <si>
    <t>ŠROUB SAMOŘEZNÝ KORTIKÁLNÍ MINI FRAGMENT OCEL TITA</t>
  </si>
  <si>
    <t>0114702</t>
  </si>
  <si>
    <t>0081996</t>
  </si>
  <si>
    <t>NPWT-RENASYS Y KONEKTOR</t>
  </si>
  <si>
    <t>0105260</t>
  </si>
  <si>
    <t>DLAHA NA PRSTY, ÚHL.STAB.,TI</t>
  </si>
  <si>
    <t>0083263</t>
  </si>
  <si>
    <t>DLAHA LCP TIBIE PROXIMÁLNÍ LATERÁLNÍ MALÝ FRAGMENT</t>
  </si>
  <si>
    <t>0074963</t>
  </si>
  <si>
    <t>0017735</t>
  </si>
  <si>
    <t>0112865</t>
  </si>
  <si>
    <t>DLAHA ZAMYKACÍ MŘÍŽKOVÁ, APTUS HAND 1,2 / 1,5</t>
  </si>
  <si>
    <t>0099839</t>
  </si>
  <si>
    <t>0083266</t>
  </si>
  <si>
    <t>DLAHA LCP OCEL NOHA MINI FRAGMENT TITAN NE/STERIL</t>
  </si>
  <si>
    <t>0142703</t>
  </si>
  <si>
    <t>DLAHA METAKARP. A FALANG.,MINI FRAGM.,VA-LCP,KOREK</t>
  </si>
  <si>
    <t>0017755</t>
  </si>
  <si>
    <t>0031493</t>
  </si>
  <si>
    <t>0001628</t>
  </si>
  <si>
    <t>DLAHA ROVNÁ MALÉ FRAGMENT OCEL</t>
  </si>
  <si>
    <t>0113530</t>
  </si>
  <si>
    <t>ŠROUB SPIRÁLOVÝ PRO FEMORÁLNÍ HŘEB TFN/TFNA, STERI</t>
  </si>
  <si>
    <t>0107116</t>
  </si>
  <si>
    <t>ŠROUB KANYLOVANÝ KOMPRESNÍ TITAN</t>
  </si>
  <si>
    <t>0006831</t>
  </si>
  <si>
    <t>ŠROUB KORTIKÁLNÍ                           1010X</t>
  </si>
  <si>
    <t>0142621</t>
  </si>
  <si>
    <t>ŠROUB NEKANYLOVANÝ KOMPRESNÍ PRO OSTEOSYNTÉZU VSTŘ</t>
  </si>
  <si>
    <t>0130234</t>
  </si>
  <si>
    <t>0113532</t>
  </si>
  <si>
    <t>HŘEB FEMUR PROXIMÁLNÍ KRÁTKÝ TFN/TFNA STERILNÍ</t>
  </si>
  <si>
    <t>0108016</t>
  </si>
  <si>
    <t>NÁHRADA KLOUBU PALCE RUKY NECEMENTOVANÁ</t>
  </si>
  <si>
    <t>0001255</t>
  </si>
  <si>
    <t>DLAHA ADAPTAČNÍ  MINI FRAGMENT TITAN, OCEL NE/STER</t>
  </si>
  <si>
    <t>0108017</t>
  </si>
  <si>
    <t>0074965</t>
  </si>
  <si>
    <t>0006835</t>
  </si>
  <si>
    <t>ŠROUB KORTIKÁLNÍ SAMOVRTNÝ                 101XX</t>
  </si>
  <si>
    <t>0166211</t>
  </si>
  <si>
    <t>IMPLANTÁT KOSTNÍ UMĚLÁ NÁHRADA ŠTĚPU BIORES GRAFTY</t>
  </si>
  <si>
    <t>0108110</t>
  </si>
  <si>
    <t>0105271</t>
  </si>
  <si>
    <t>DLAHA NA KLÍČNÍ KOST, ÚHL.STAB.,TI</t>
  </si>
  <si>
    <t>0110752</t>
  </si>
  <si>
    <t>ŠROUB KORTIK. SAMOŘ. PR. 4,5 MM, DÉL. 60-100 MM</t>
  </si>
  <si>
    <t>0068051</t>
  </si>
  <si>
    <t>0031344</t>
  </si>
  <si>
    <t>0112312</t>
  </si>
  <si>
    <t>KOTVA TOGGLELOC ZIPLOOP ZIPTIGHT  TITAN, OCEL, HLE</t>
  </si>
  <si>
    <t>0031345</t>
  </si>
  <si>
    <t>0114777</t>
  </si>
  <si>
    <t>0110635</t>
  </si>
  <si>
    <t>0112057</t>
  </si>
  <si>
    <t xml:space="preserve">ŠROUB LCP SAMOŘEZNÝ VARIABILNÍ ÚHEL MALÝ FRAGMENT </t>
  </si>
  <si>
    <t>0096079</t>
  </si>
  <si>
    <t>0097748</t>
  </si>
  <si>
    <t>DLAHA LCP OCEL ROVNÁ MINI FRAGMENT TITAN NE/STERIL</t>
  </si>
  <si>
    <t>0097760</t>
  </si>
  <si>
    <t>DLAHA LCP OCEL ROVNÁ MINI FRAGMENT OCEL TITAN NE/S</t>
  </si>
  <si>
    <t>0113405</t>
  </si>
  <si>
    <t>NÁHRADA KOLENNÍHO KLOUBU NEXGEN NECEMENT.</t>
  </si>
  <si>
    <t>0108026</t>
  </si>
  <si>
    <t>KOTVIČKA NEVSTŘEBATELNÁ (PEEK) PRO SUTURU RC</t>
  </si>
  <si>
    <t>0111567</t>
  </si>
  <si>
    <t>DLAHA LCP VARIABILNÍ ÚH OSTEOTOMICKÁ NOHA MINI FRA</t>
  </si>
  <si>
    <t>0110595</t>
  </si>
  <si>
    <t>K - DRÁT 1.6, OCEL</t>
  </si>
  <si>
    <t>0077704</t>
  </si>
  <si>
    <t>04410</t>
  </si>
  <si>
    <t>INJEKČNÍ  ANESTESIE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</si>
  <si>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</si>
  <si>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</si>
  <si>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</si>
  <si>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</si>
  <si>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</si>
  <si>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</si>
  <si>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</si>
  <si>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</si>
  <si>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09227</t>
  </si>
  <si>
    <t>I. V. APLIKACE KRVE NEBO KREVNÍCH DERIVÁTŮ</t>
  </si>
  <si>
    <t>51393</t>
  </si>
  <si>
    <t>EXPLORATIVNÍ LAPAROTOMIE</t>
  </si>
  <si>
    <t>51819</t>
  </si>
  <si>
    <t>OŠETŘENÍ A OBVAZ ROZSÁHLÉ RÁNY V CELKOVÉ ANESTEZII</t>
  </si>
  <si>
    <t>53152</t>
  </si>
  <si>
    <t>53413</t>
  </si>
  <si>
    <t>ZAVŘENÁ REPOZICE ZLOMENINY BÉRCE VČETNĚ NITROKLOUB</t>
  </si>
  <si>
    <t>53453</t>
  </si>
  <si>
    <t>OTEVŘENÁ REPOZICE ZLOMENINY NEBO LUXACE VÍCE METAT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</si>
  <si>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</si>
  <si>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</si>
  <si>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</si>
  <si>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</si>
  <si>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</si>
  <si>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</si>
  <si>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53483</t>
  </si>
  <si>
    <t>ZLOMENINA  ACETABULA - OBOU PILÍŘŮ - LÉČENÁ OTEVŘE</t>
  </si>
  <si>
    <t>53513</t>
  </si>
  <si>
    <t>SUTURA ŠLACHY EXTENZORU - MIMO RUKU A ZÁPĚSTÍ - PŘ</t>
  </si>
  <si>
    <t>53519</t>
  </si>
  <si>
    <t>SUTURA ČERSTVÉHO PORANĚNÍ VAZIVOVÉHO APARÁTU V OBL</t>
  </si>
  <si>
    <t>53523</t>
  </si>
  <si>
    <t>SUTURA ČERSTVÉHO PORANĚNÍ JEDNOHO VAZU, EVENT. ŠLA</t>
  </si>
  <si>
    <t>56324</t>
  </si>
  <si>
    <t>DEKOMPRESE OSTATNÍCH VELKÝCH A STŘEDNÍCH NERVŮ</t>
  </si>
  <si>
    <t>56419</t>
  </si>
  <si>
    <t>POUŽITÍ OPERAČNÍHO MIKROSKOPU Á 15 MINUT</t>
  </si>
  <si>
    <t>61113</t>
  </si>
  <si>
    <t>61117</t>
  </si>
  <si>
    <t>SUTURA DIGITÁLNÍHO NEBO KOMUNÁLNÍHO DIGITÁLNÍHO NE</t>
  </si>
  <si>
    <t>61119</t>
  </si>
  <si>
    <t>SUTURA PERIFERNÍHO NERVU MIKROCHIRURGICKOU TECHNIK</t>
  </si>
  <si>
    <t>61127</t>
  </si>
  <si>
    <t>EXSTIRPACE PSEUDOCYSTY DEKUBITU</t>
  </si>
  <si>
    <t>61137</t>
  </si>
  <si>
    <t>ODBĚR FASCIÁLNÍHO ŠTĚPU Z FASCIA LATA</t>
  </si>
  <si>
    <t>61139</t>
  </si>
  <si>
    <t>ODBĚR ŠLACHOVÉHO ŠTĚPU</t>
  </si>
  <si>
    <t>61143</t>
  </si>
  <si>
    <t>ODBĚR CÉVNÍHO ŠTĚPU MALÉHO KALIBRU (PRO MIKROCHIRU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</si>
  <si>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</si>
  <si>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</si>
  <si>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</si>
  <si>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</si>
  <si>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61167</t>
  </si>
  <si>
    <t>TRANSPOZICE FASCIOKUTÁNNÍHO LALOKU</t>
  </si>
  <si>
    <t>61173</t>
  </si>
  <si>
    <t>VOLNÝ PŘENOS SVALOVÉHO A SVALOVĚ KOŽNÍHO LALOKU MI</t>
  </si>
  <si>
    <t>61213</t>
  </si>
  <si>
    <t>IMPLANTACE SILIKONU PŘI DEFEKTU ŠLACHY</t>
  </si>
  <si>
    <t>61217</t>
  </si>
  <si>
    <t>TRANSPOZICE ŠLACHY FLEXORU</t>
  </si>
  <si>
    <t>61233</t>
  </si>
  <si>
    <t>KAPSULOTOMIE MP NEBO IP KLOUBU</t>
  </si>
  <si>
    <t>61237</t>
  </si>
  <si>
    <t>KOREKČNÍ OSTEOTOMIE FALANGY NEBO METAKARPU</t>
  </si>
  <si>
    <t>61253</t>
  </si>
  <si>
    <t xml:space="preserve">PALM. APONEUREKTOMIE U DLAŇOVÉ FORMY DUPUYTRENOVY </t>
  </si>
  <si>
    <t>66039</t>
  </si>
  <si>
    <t>SLOŽITÁ ARTROSKOPIE</t>
  </si>
  <si>
    <t>66133</t>
  </si>
  <si>
    <t>UDRŽOVÁNÍ PROPLACHOVÉ LAVÁŽE ZA JEDEN DEN</t>
  </si>
  <si>
    <t>66313</t>
  </si>
  <si>
    <t xml:space="preserve">DELIBERACE - ODSTRANĚNÍ ÚTLAKU - DURÁLNÍHO VAKU A </t>
  </si>
  <si>
    <t>66339</t>
  </si>
  <si>
    <t>OPERAČNÍ PŘÍSTUP NA PÁTEŘ - STANDARDNÍ - ZADNÍ SKE</t>
  </si>
  <si>
    <t>66419</t>
  </si>
  <si>
    <t>ARTROPLASTIKA ZÁPĚSTÍ A RUKY</t>
  </si>
  <si>
    <t>66423</t>
  </si>
  <si>
    <t>ODSTRANĚNÍ EXOSTÓZY DORZA RUKY</t>
  </si>
  <si>
    <t>66429</t>
  </si>
  <si>
    <t>SYNOVEKTOMIE ZÁPĚSTÍ A RUKY</t>
  </si>
  <si>
    <t>66439</t>
  </si>
  <si>
    <t>REKONSTRUKCE JEDNODUCHÉ ŠLACHY - RUKA, ZÁPĚSTÍ - P</t>
  </si>
  <si>
    <t>66449</t>
  </si>
  <si>
    <t>IMPLANTACE TOTÁLNÍ ENDOPROTÉZY NA HORNÍ KONČETINĚ</t>
  </si>
  <si>
    <t>66513</t>
  </si>
  <si>
    <t>RESEKCE KLÍČKU NEBO AKROMIA</t>
  </si>
  <si>
    <t>66633</t>
  </si>
  <si>
    <t>PSEUDOARTRÓZA KRČKU FEMORU - REKONSTRUKCE</t>
  </si>
  <si>
    <t>66643</t>
  </si>
  <si>
    <t>ARTRODÉZA NA DK S VÝJIMKOU KYČELNÍHO A SI KLOUBU</t>
  </si>
  <si>
    <t>66679</t>
  </si>
  <si>
    <t>EXARTIKULACE (AMPUTACE METATARZÁLNÍ) FALANGEÁLNÍ -</t>
  </si>
  <si>
    <t>66683</t>
  </si>
  <si>
    <t>AMPUTACE JEDNOHO PAPRSKU DOLNÍ KONČETINY</t>
  </si>
  <si>
    <t>66689</t>
  </si>
  <si>
    <t xml:space="preserve">METATARZOFALANGEÁLNÍ INTERPOZIČNÍ ARTROPLASTIKA - </t>
  </si>
  <si>
    <t>66723</t>
  </si>
  <si>
    <t>REKONSTRUKCE PAKLOUBU V OBLASTI HLEZNA NEBO NOHY</t>
  </si>
  <si>
    <t>66749</t>
  </si>
  <si>
    <t>REKONSTRUKCE VAZŮ TC KLOUBU</t>
  </si>
  <si>
    <t>66753</t>
  </si>
  <si>
    <t>REPARACE ACHILLOVY ŠLACHY - ZASTARALÁ RUPTURA</t>
  </si>
  <si>
    <t>66819</t>
  </si>
  <si>
    <t>APLIKACE ZEVNÍHO FIXATÉRU</t>
  </si>
  <si>
    <t>66829</t>
  </si>
  <si>
    <t>ZAVEDENÍ PROPLACHOVÉ LAVÁŽE</t>
  </si>
  <si>
    <t>66839</t>
  </si>
  <si>
    <t>EXSTIRPACE NÁDORU MĚKKÝCH TKÁNÍ - POVRCHOVĚ ULOŽEN</t>
  </si>
  <si>
    <t>66849</t>
  </si>
  <si>
    <t>OPERACE EPIKONDYLITIDY</t>
  </si>
  <si>
    <t>66859</t>
  </si>
  <si>
    <t>DENERVACE VELKÝCH KLOUBŮ A SVALŮ</t>
  </si>
  <si>
    <t>66879</t>
  </si>
  <si>
    <t>OTEVŘENÁ SPONGIOPLASTIKA</t>
  </si>
  <si>
    <t>66929</t>
  </si>
  <si>
    <t>TENOLÝZA - ROZSÁHLÉ UVOLNĚNÍ JEDNÉ ŠLACHY - MIMO R</t>
  </si>
  <si>
    <t>66933</t>
  </si>
  <si>
    <t>TENODÉZA - MIMO RUKY</t>
  </si>
  <si>
    <t>67233</t>
  </si>
  <si>
    <t>AKUTNÍ SUTURA EXTENZOROVÉHO APARÁTU KOLENA S REKON</t>
  </si>
  <si>
    <t>75022</t>
  </si>
  <si>
    <t>CÍLENÉ VYŠETŘENÍ OFTALMOLOGEM</t>
  </si>
  <si>
    <t>75153</t>
  </si>
  <si>
    <t>BIOMIKROSKOPICKÉ VYŠETŘENÍ FUNDU V MYDRIÁZE - 1 OK</t>
  </si>
  <si>
    <t>75348</t>
  </si>
  <si>
    <t>IMPLANTACE NITROOČNÍ ČOČKY - MĚKKÁ (FOLDABLE) (1 O</t>
  </si>
  <si>
    <t>75427</t>
  </si>
  <si>
    <t>FAKOEMULZIFIKACE - 1 OKO</t>
  </si>
  <si>
    <t>75449</t>
  </si>
  <si>
    <t>PARS PLANA VITREKTOMIE - 1 OKO</t>
  </si>
  <si>
    <t>75467</t>
  </si>
  <si>
    <t>FOTOKOAGULACE SÍTNICE ENDOLASEREM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</si>
  <si>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</si>
  <si>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</si>
  <si>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</si>
  <si>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</si>
  <si>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</si>
  <si>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</si>
  <si>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07565</t>
  </si>
  <si>
    <t>(DRG) KATASTROFICKÁ OPERACE KVCH</t>
  </si>
  <si>
    <t>66041</t>
  </si>
  <si>
    <t>REKONSTRUKČNÍ ARTROSKOPIE</t>
  </si>
  <si>
    <t>75161</t>
  </si>
  <si>
    <t>TONOMETRIE BEZKONTAKTNÍ (1 OKO)</t>
  </si>
  <si>
    <t>00602</t>
  </si>
  <si>
    <t>OD TYPU 02 - PRO NEMOCNICE TYPU 3, (KATEGORIE 6)</t>
  </si>
  <si>
    <t>66841</t>
  </si>
  <si>
    <t>EXSTIRPACE NÁDORU MĚKKÝCH TKÁNÍ - HLUBOKO ULOŽENÝC</t>
  </si>
  <si>
    <t>66315</t>
  </si>
  <si>
    <t xml:space="preserve">INSTRUMENTACE C, T, L, S PÁTEŘE - PŘEDNÍ I ZADNÍ, </t>
  </si>
  <si>
    <t>99999</t>
  </si>
  <si>
    <t>Nespecifikovany vykon</t>
  </si>
  <si>
    <t>53490</t>
  </si>
  <si>
    <t>ROZSÁHLÉ DEBRIDEMENT SLOŽITÝCH OTEVŘENÝCH ZLOMENIN</t>
  </si>
  <si>
    <t>66515</t>
  </si>
  <si>
    <t>AKROMIOKLAVIKULÁRNÍ / STERNOKLAVIKULÁRNÍ REKONSTRU</t>
  </si>
  <si>
    <t>75151</t>
  </si>
  <si>
    <t>ECHO OČNÍ BIOMETRIE (1 OKO)</t>
  </si>
  <si>
    <t>51825</t>
  </si>
  <si>
    <t>SEKUNDÁRNÍ SUTURA RÁNY</t>
  </si>
  <si>
    <t>66637</t>
  </si>
  <si>
    <t>REKONSTRUKCE / OSTEOTOMIE NA DK - MIMO NOHY</t>
  </si>
  <si>
    <t>66610</t>
  </si>
  <si>
    <t>CERVIKOKAPITÁLNÍ ENDOPROTÉZA</t>
  </si>
  <si>
    <t>51850</t>
  </si>
  <si>
    <t>PŘEVAZ RÁNY METODOU NPWT ZALOŽENÉ NA KONTROLOVANÉM</t>
  </si>
  <si>
    <t>66461</t>
  </si>
  <si>
    <t>REKONSTRUKCE PAKLOUBU NA HK</t>
  </si>
  <si>
    <t>66437</t>
  </si>
  <si>
    <t>REKONSTRUKCE VAZŮ ZÁPĚSTÍ A RUKY</t>
  </si>
  <si>
    <t>75021</t>
  </si>
  <si>
    <t>KOMPLEXNÍ VYŠETŘENÍ OFTALMOLOGEM</t>
  </si>
  <si>
    <t>66947</t>
  </si>
  <si>
    <t>ODBĚR FASCIÁLNÍHO NEBO KOSTNÍHO ŠTĚPU</t>
  </si>
  <si>
    <t>66341</t>
  </si>
  <si>
    <t>OPERAČNÍ PŘÍSTUP K PÁTEŘI - STANDARDNÍ - ZADNÍ TZV</t>
  </si>
  <si>
    <t>51311</t>
  </si>
  <si>
    <t>SPLENEKTOMIE</t>
  </si>
  <si>
    <t>66815</t>
  </si>
  <si>
    <t>AUTOGENNÍ ŠTĚP</t>
  </si>
  <si>
    <t>66817</t>
  </si>
  <si>
    <t>VÝPLŇ DUTINY</t>
  </si>
  <si>
    <t>62410</t>
  </si>
  <si>
    <t>ŠTĚP PŘI POPÁLENÍ - DLAŇ, DORSUM RUKY, NOHY NEBO D</t>
  </si>
  <si>
    <t>66675</t>
  </si>
  <si>
    <t>REKONSTRUKCE PSEUDOARTRÓZY NA DK - NE PROX. FEMUR</t>
  </si>
  <si>
    <t>66455</t>
  </si>
  <si>
    <t>REKONSTRUKCE KOSTI - OSTEOTOMIE NA HK</t>
  </si>
  <si>
    <t>53471</t>
  </si>
  <si>
    <t>ZLOMENINA HORNÍHO KONCE FEMURU - REPOZICE OTEVŘENÁ</t>
  </si>
  <si>
    <t>76365</t>
  </si>
  <si>
    <t>PUNKČNÍ EPICYSTOSTOMIE</t>
  </si>
  <si>
    <t>61225</t>
  </si>
  <si>
    <t>NEUROLÝZA</t>
  </si>
  <si>
    <t>66457</t>
  </si>
  <si>
    <t>REKONSTRUKCE VAZŮ - LOKET, PŘEDLOKTÍ</t>
  </si>
  <si>
    <t>66851</t>
  </si>
  <si>
    <t>AMPUTACE DLOUHÉ KOSTI / EXARTIKULACE VELKÉHO KLOUB</t>
  </si>
  <si>
    <t>07468</t>
  </si>
  <si>
    <t>(DRG) TROMBECTOMIE  A. POPLITEA A BÉRCOVÝCH TEPEN</t>
  </si>
  <si>
    <t>61255</t>
  </si>
  <si>
    <t>ROZŠÍŘENÁ APONEUREKTOMIE U FORMY DUPUYTRENOVY KONT</t>
  </si>
  <si>
    <t>61165</t>
  </si>
  <si>
    <t>ROZPROSTŘENÍ NEBO MODELACE LALOKU</t>
  </si>
  <si>
    <t>66441</t>
  </si>
  <si>
    <t>REKONSTRUKCE JEDNODUCHÉ ŠLACHY - RUKA, ZÁPĚSTÍ - D</t>
  </si>
  <si>
    <t>53257</t>
  </si>
  <si>
    <t xml:space="preserve">OTEVŘENÁ REPOZICE A OSTEOSYNTÉZA ZLOMENINY KLÍČNÍ </t>
  </si>
  <si>
    <t>53467</t>
  </si>
  <si>
    <t>ZLOMENINY TIBIÁLNÍHO NEBO FIBULÁRNÍHO PLATEAU TIBI</t>
  </si>
  <si>
    <t>53517</t>
  </si>
  <si>
    <t>SUTURA NEBO REINSERCE ŠLACHY FLEXORU RUKY A ZÁPĚST</t>
  </si>
  <si>
    <t>61121</t>
  </si>
  <si>
    <t>CÉVNÍ ANASTOMOSA MIKROCHIRURGICKOU TECHNIKOU</t>
  </si>
  <si>
    <t>53461</t>
  </si>
  <si>
    <t>ZLOMENINA HORNÍHO KONCE TIBIE - DIAKONDYLICKÁ - (T</t>
  </si>
  <si>
    <t>NEKREKTOMIE DO 5 % POVRCHU TĚLA - TANGENCIÁLNÍ NEB</t>
  </si>
  <si>
    <t>99980</t>
  </si>
  <si>
    <t>(DRG) PACIENT S DIAGNOSTIKOVANÝM POLYTRAUMATEM S I</t>
  </si>
  <si>
    <t>75479</t>
  </si>
  <si>
    <t>TAMPONÁDA SÍTNICE SILIKONOVÝM OLEJEM</t>
  </si>
  <si>
    <t>62640</t>
  </si>
  <si>
    <t>ODBĚR DERMOEPIDERMÁLNÍHO ŠTĚPU: 1 - 5 % Z PLOCHY P</t>
  </si>
  <si>
    <t>66847</t>
  </si>
  <si>
    <t>TRANSPOZICE / TRANSPLANTACE ŠLACHY</t>
  </si>
  <si>
    <t>75311</t>
  </si>
  <si>
    <t>ODSTRANĚNÍ SILIKONOVÉHO OLEJE Z OKA</t>
  </si>
  <si>
    <t>65211</t>
  </si>
  <si>
    <t>OŠETŘENÍ ZLOMENINY ČELISTI DESTIČKOVOU ŠROUBOVANOU</t>
  </si>
  <si>
    <t>61135</t>
  </si>
  <si>
    <t>AUTOTRANSPLANTACE KOŽNÍM ŠTĚPEM V PLNÉ TLOUŠTCE DO</t>
  </si>
  <si>
    <t>66417</t>
  </si>
  <si>
    <t>ARTRODÉZA MALÝCH KLOUBŮ RUKY A NOHY - JEDNOHO</t>
  </si>
  <si>
    <t>53421</t>
  </si>
  <si>
    <t>LUXACE KYČELNÍHO KLOUBU - KONZERVATIVNÍ TERAPIE</t>
  </si>
  <si>
    <t>66871</t>
  </si>
  <si>
    <t>EXSTIRPACE BURZY - HLUBOKÁ</t>
  </si>
  <si>
    <t>66875</t>
  </si>
  <si>
    <t>TENOTOMIE OTEVŘENÁ - MIMO RUKY</t>
  </si>
  <si>
    <t>61221</t>
  </si>
  <si>
    <t>REKONSTRUKCE EXTENZOROVÉHO APARÁTU PRSTU RUKY</t>
  </si>
  <si>
    <t>66665</t>
  </si>
  <si>
    <t>REKONSTRUKCE CHRONICKÉ NESTABILITY KOLENNÍHO KLOUB</t>
  </si>
  <si>
    <t>53521</t>
  </si>
  <si>
    <t>SUTURA ACHILLOVY ŠLACHY - ČERSTVÁ RUPTURA</t>
  </si>
  <si>
    <t>66895</t>
  </si>
  <si>
    <t>OTEVŘENÁ BIOPSIE KOSTI NEBO KLOUBU</t>
  </si>
  <si>
    <t>65215</t>
  </si>
  <si>
    <t>DENTÁLNÍ DRÁTĚNÁ DLAHA Z VOLNÉ RUKY - JEDNA ČELIST</t>
  </si>
  <si>
    <t>53451</t>
  </si>
  <si>
    <t>OTEVŘENÁ REPOZICE ZLOMENINY NEBO LUXACE JEDNOHO ME</t>
  </si>
  <si>
    <t>66881</t>
  </si>
  <si>
    <t>EXCIZE / EXSTIRPACE EXOSTÓZY</t>
  </si>
  <si>
    <t>62440</t>
  </si>
  <si>
    <t>ŠTĚP PŘI POPÁLENÍ (A OSTATNÍCH KOŽNÍCH ZTRÁTÁCH) D</t>
  </si>
  <si>
    <t>53255</t>
  </si>
  <si>
    <t xml:space="preserve">OTEVŘENÁ REPOZICE A OSTEOSYNTÉZA ZLOMENIN HORNÍHO </t>
  </si>
  <si>
    <t>65936</t>
  </si>
  <si>
    <t xml:space="preserve">REPOZICE ZLOMENINY ZYGOMATIKOMAXILÁRNÍHO KOMPLEXU </t>
  </si>
  <si>
    <t>61215</t>
  </si>
  <si>
    <t>REKONSTRUKCE ŠLACHY FLEXORU ŠTĚPEM</t>
  </si>
  <si>
    <t>66921</t>
  </si>
  <si>
    <t>EXKOCHLEACE A SPONGIOPLASTIKA</t>
  </si>
  <si>
    <t>66661</t>
  </si>
  <si>
    <t>SUTURA MENISKU</t>
  </si>
  <si>
    <t>66887</t>
  </si>
  <si>
    <t>FASCIÁLNÍ REKONSTRUKCE ROZSÁHLÁ NA KONČETINÁCH</t>
  </si>
  <si>
    <t>75381</t>
  </si>
  <si>
    <t>REKOSTRUKCE SPODINY OČNICE</t>
  </si>
  <si>
    <t>66425</t>
  </si>
  <si>
    <t xml:space="preserve">SYNOVEKTOMIE KLOUBU PRSTU RUKY ČI NOHY - ZA PRVNÍ </t>
  </si>
  <si>
    <t>53417</t>
  </si>
  <si>
    <t>66697</t>
  </si>
  <si>
    <t>EXCIZE / EXSTIRPACE HLAVIČKY METATARZU - JEDNA</t>
  </si>
  <si>
    <t>62810</t>
  </si>
  <si>
    <t xml:space="preserve">ODBĚR KOŽNÍHO ŠTĚPU V PLNÉ TLOUŠŤCE DO ROZSAHU 20 </t>
  </si>
  <si>
    <t>66465</t>
  </si>
  <si>
    <t>REPARACE ŠLACHY M. BICEPS BRACHII</t>
  </si>
  <si>
    <t>66435</t>
  </si>
  <si>
    <t>REKONSTRUKCE PSEUDOARTROZY NEBO EXCIZE ČLUNKOVÉ KO</t>
  </si>
  <si>
    <t>53511</t>
  </si>
  <si>
    <t>SUTURA ŠLACHY EXTENZORU - MIMO RUKU A ZÁPĚSTÍ A KO</t>
  </si>
  <si>
    <t>66915</t>
  </si>
  <si>
    <t>DEKOMPRESE FASCIÁLNÍHO LOŽE</t>
  </si>
  <si>
    <t>62660</t>
  </si>
  <si>
    <t xml:space="preserve">ODBĚR DERMOEPIDERMÁLNÍHO ŠTĚPU: 5 - 10 % Z PLOCHY </t>
  </si>
  <si>
    <t>66865</t>
  </si>
  <si>
    <t>EXCIZE A EXSTIRPACE KOSTI - RESEKCE A NÁHRADA JINÝ</t>
  </si>
  <si>
    <t>61169</t>
  </si>
  <si>
    <t>TRANSPOZICE MUSKULÁRNÍHO LALOKU</t>
  </si>
  <si>
    <t>66641</t>
  </si>
  <si>
    <t>POZDNÍ REKONSTRUKCE EXTENZOROVÉHO APARÁTU KOLENA</t>
  </si>
  <si>
    <t>53455</t>
  </si>
  <si>
    <t>OTEVŘENÁ REPOZICE ZLOMENINY KOSTI PATNÍ</t>
  </si>
  <si>
    <t>61241</t>
  </si>
  <si>
    <t>IMPLANTACE KOSTNÍHO ŠTĚPU NA RUCE</t>
  </si>
  <si>
    <t>66431</t>
  </si>
  <si>
    <t>REKONSTRUKCE / OSTEOTOMIE FALANGY, METAKARPU - PRV</t>
  </si>
  <si>
    <t>67227</t>
  </si>
  <si>
    <t>UVOLNĚNÍ SVALU / ŠLACHY</t>
  </si>
  <si>
    <t>66681</t>
  </si>
  <si>
    <t>66037</t>
  </si>
  <si>
    <t>JEDNODUCHÁ ARTROSKOPIE</t>
  </si>
  <si>
    <t>62460</t>
  </si>
  <si>
    <t>ŠTĚP PŘI POPÁLENÍ (A OSTATNCH KOŽNÍCH ZTRÁTÁCH), 5</t>
  </si>
  <si>
    <t>61235</t>
  </si>
  <si>
    <t>ARTHRODÉZA MP NEBO IP KLOUBU</t>
  </si>
  <si>
    <t>62720</t>
  </si>
  <si>
    <t>SÍŤOVÁNÍ (MESHOVÁNÍ) ŠTĚPU NAD 5 % DO 20 % POVRCHU</t>
  </si>
  <si>
    <t>66725</t>
  </si>
  <si>
    <t>REKONSTRUKCE / OSTEOTOMIE PATNÍ KOSTI</t>
  </si>
  <si>
    <t>66451</t>
  </si>
  <si>
    <t>ARTROPLASTIKA LOKETNÍHO KLOUBU</t>
  </si>
  <si>
    <t>66877</t>
  </si>
  <si>
    <t>TREPANACE A DRENÁŽ KOSTI</t>
  </si>
  <si>
    <t>66845</t>
  </si>
  <si>
    <t>REKONSTRUKCE JEDNÉ ŠLACHY</t>
  </si>
  <si>
    <t>53525</t>
  </si>
  <si>
    <t>SUTURA ČERSTVÉHO ROZSÁHLÉHO PORANĚNÍ VAZIVOVÉHO AP</t>
  </si>
  <si>
    <t>66721</t>
  </si>
  <si>
    <t xml:space="preserve">EXCIZE / EXSTIRPACE FASCIE,  APONEURÓZY V OBLASTI </t>
  </si>
  <si>
    <t>62330</t>
  </si>
  <si>
    <t>NEKREKTOMIE 5 - 10 % POVRCHU TĚLA - TANGENCIÁLNÍ N</t>
  </si>
  <si>
    <t>61201</t>
  </si>
  <si>
    <t>REPLANTACE JEDNOHO PRSTU</t>
  </si>
  <si>
    <t>66657</t>
  </si>
  <si>
    <t>DEBRIDEMENT V OBLASTI KOLENNÍHO KLOUBU BEZ SYNOVIA</t>
  </si>
  <si>
    <t>66685</t>
  </si>
  <si>
    <t>SYMEHO AMPUTACE A AMPUTACE V TARZU</t>
  </si>
  <si>
    <t>66445</t>
  </si>
  <si>
    <t>PŘENOS SVALOVÉHO TRANSPLANTÁTU - RUKA, ZÁPĚSTÍ - K</t>
  </si>
  <si>
    <t>53481</t>
  </si>
  <si>
    <t xml:space="preserve">ZLOMENINA  ACETABULA - JEDNOHO PILÍŘE EVENT. JEHO </t>
  </si>
  <si>
    <t>66861</t>
  </si>
  <si>
    <t>RESEKCE ROZSÁHLÁ NEBO RADIKÁLNÍ KLOUBŮ, MIMO KYČEL</t>
  </si>
  <si>
    <t>07499</t>
  </si>
  <si>
    <t>(DRG) INTERPOZICE ŽILNÍHO ÚSEKU</t>
  </si>
  <si>
    <t>66667</t>
  </si>
  <si>
    <t>SUTURA ZKŘÍŽENÝCH VAZŮ KOLENNÍHO KLOUBU</t>
  </si>
  <si>
    <t>53465</t>
  </si>
  <si>
    <t>OTEVŘENÁ REPOZICE LUXACE PATELY AKUTNÍ / RECIDIVUJ</t>
  </si>
  <si>
    <t>53475</t>
  </si>
  <si>
    <t>LUXACE KYČELNÍHO KLOUBU - OPERAČNÍ TERAPIE</t>
  </si>
  <si>
    <t>66715</t>
  </si>
  <si>
    <t>EXCIZE / EXSTIRPACE KOSTI PATNÍ / HLEZENNÉ</t>
  </si>
  <si>
    <t>66433</t>
  </si>
  <si>
    <t>REKONSTRUKCE / OSTEOTOMIE FALANGY, METAKARPU - PŘI</t>
  </si>
  <si>
    <t>52091</t>
  </si>
  <si>
    <t>CIRKULÁRNÍ POLYMEROVÝ OBVAZ - PRSTŮ, RUKY, ZÁPĚSTÍ</t>
  </si>
  <si>
    <t>66459</t>
  </si>
  <si>
    <t>RESEKCE HLAVICE HUMERU</t>
  </si>
  <si>
    <t>07450</t>
  </si>
  <si>
    <t>(DRG) BYPASS POPLITEO - TIBIÁLNÍ ZADNÍ PROTETICKÝ</t>
  </si>
  <si>
    <t>66627</t>
  </si>
  <si>
    <t>DEKOMPRESE - PÁNEV, KYČEL</t>
  </si>
  <si>
    <t>67225</t>
  </si>
  <si>
    <t>ARTRODÉZA NA HK</t>
  </si>
  <si>
    <t>91817</t>
  </si>
  <si>
    <t>(DRG) LOKALIZACE ENDOPROTÉZY - KLOUBY PRSTŮ RUKY</t>
  </si>
  <si>
    <t>91829</t>
  </si>
  <si>
    <t>(DRG) TYP VÝKONU - IMPLANTACE</t>
  </si>
  <si>
    <t>53415</t>
  </si>
  <si>
    <t>ZAVŘENÁ REPOZICE LUXACE KOLENNÍHO KLOUBU NEBO PATE</t>
  </si>
  <si>
    <t>91820</t>
  </si>
  <si>
    <t>(DRG) ROZSAH ENDOPROTÉZY - CERVIKOKAPITÁLNÍ, SÁŇOV</t>
  </si>
  <si>
    <t>91815</t>
  </si>
  <si>
    <t>(DRG) LOKALIZACE ENDOPROTÉZY - LOKETNÍ KLOUB</t>
  </si>
  <si>
    <t>91827</t>
  </si>
  <si>
    <t>(DRG) TYP UKOTVENÍ ENDOPROTÉZY - NECEMENTOVANÁ</t>
  </si>
  <si>
    <t>91819</t>
  </si>
  <si>
    <t>(DRG) ROZSAH ENDOPROTÉZY - TOTÁLNÍ, KOMPLETNÍ</t>
  </si>
  <si>
    <t>52097</t>
  </si>
  <si>
    <t>FIXAČNÍ POLYMEROVÁ DLAHA - NOHA, BÉREC</t>
  </si>
  <si>
    <t>91826</t>
  </si>
  <si>
    <t>(DRG) TYP UKOTVENÍ ENDOPROTÉZY - CEMENTOVANÁ</t>
  </si>
  <si>
    <t>91814</t>
  </si>
  <si>
    <t>(DRG) LOKALIZACE ENDOPROTÉZY - RAMENNÍ KLOUB</t>
  </si>
  <si>
    <t>91823</t>
  </si>
  <si>
    <t>(DRG) TECHNIKA ZAVEDENÍ ENDOPROTÉZY - OTEVŘENÝ PŘÍ</t>
  </si>
  <si>
    <t>91837</t>
  </si>
  <si>
    <t>(DRG) ARTROSKOPICKÁ STABILIZACE RAMENE NEBO REKONS</t>
  </si>
  <si>
    <t>07428</t>
  </si>
  <si>
    <t>(DRG) REVIZE V OBLASTI STEHNA PRO  KRVÁCENÍ</t>
  </si>
  <si>
    <t>07448</t>
  </si>
  <si>
    <t xml:space="preserve">(DRG) BYPASS POPLITEO - TIBIÁLNÍ PŘEDNÍ AUTOLOGNÍ </t>
  </si>
  <si>
    <t>91816</t>
  </si>
  <si>
    <t>(DRG) LOKALIZACE ENDOPROTÉZY - ZÁPĚSTNÍ KLOUB</t>
  </si>
  <si>
    <t>66453</t>
  </si>
  <si>
    <t>EXSTIRPACE HLAVIČKY RADIA, NEBO RADIÁLNÍ STYLOIDEK</t>
  </si>
  <si>
    <t>53425</t>
  </si>
  <si>
    <t>ZLOMENINY PÁNEVNÍHO KRUHU - NESTABILNÍ - KONZERVAT</t>
  </si>
  <si>
    <t>07516</t>
  </si>
  <si>
    <t>(DRG) ODBĚR A PŘÍPRAVA ŽILNÍHO ŠTĚPU Z HLUBOKÉ ŽÍL</t>
  </si>
  <si>
    <t>91836</t>
  </si>
  <si>
    <t>(DRG) JINÁ NEŽ SILIKONOVÁ ENDOPROTÉZA PRSTNÍHO KLO</t>
  </si>
  <si>
    <t>62680</t>
  </si>
  <si>
    <t>ODBĚR DERMOEPIDERMÁLNÍHO ŠTĚPU: 15 - 20 %  Z PLOCH</t>
  </si>
  <si>
    <t>66827</t>
  </si>
  <si>
    <t>ZAVEDENÍ EXTENZE - SKELETÁLNÍ TRAKCE</t>
  </si>
  <si>
    <t>62170</t>
  </si>
  <si>
    <t xml:space="preserve">POPÁLENINY - OŠETŘENÍ A PŘEVAZ, 10 - 15 % POVRCHU </t>
  </si>
  <si>
    <t>5F6</t>
  </si>
  <si>
    <t>66319</t>
  </si>
  <si>
    <t>RESEKCE JINÉ NS ČÁSTI OBRATLE - INTERVERTEBRÁLNÍHO</t>
  </si>
  <si>
    <t>66331</t>
  </si>
  <si>
    <t>FŮZE PÁTEŘE - STANDARDNÍ ZADNÍ - 1 SEGMENT</t>
  </si>
  <si>
    <t>66327</t>
  </si>
  <si>
    <t>RESEKCE OBRATLE - ZADNÍ - LAMINEKTOMIE INKOMPLETNÍ</t>
  </si>
  <si>
    <t>56446</t>
  </si>
  <si>
    <t>SPINÁLNÍ NAVIGACE ZALOŽENÁ NA PEROPERAČNÍ ISOFLUOR</t>
  </si>
  <si>
    <t>5T3</t>
  </si>
  <si>
    <t>0017039</t>
  </si>
  <si>
    <t>VISIPAQUE</t>
  </si>
  <si>
    <t>0083417</t>
  </si>
  <si>
    <t>MERONEM</t>
  </si>
  <si>
    <t>0137499</t>
  </si>
  <si>
    <t>0141838</t>
  </si>
  <si>
    <t>AMIKACIN B. BRAUN</t>
  </si>
  <si>
    <t>0141263</t>
  </si>
  <si>
    <t>0203855</t>
  </si>
  <si>
    <t>0029465</t>
  </si>
  <si>
    <t>PRIVIGEN</t>
  </si>
  <si>
    <t>0007905</t>
  </si>
  <si>
    <t>Erytrocyty z odběru plné krve</t>
  </si>
  <si>
    <t>0407942</t>
  </si>
  <si>
    <t>Příplatek za ozáření</t>
  </si>
  <si>
    <t>0056289</t>
  </si>
  <si>
    <t>KATETR BALÓNKOVÝ FOGARTY EMBOLEKTOMICKÝ - 120803F</t>
  </si>
  <si>
    <t>0056292</t>
  </si>
  <si>
    <t>KATETR BALÓNKOVÝ FOGARTY EMBOLEKTOMICKÝ - 120805F</t>
  </si>
  <si>
    <t>0070958</t>
  </si>
  <si>
    <t>ŠROUB NOSNÝ FEMUR PROXIMÁLNÍ OCEL</t>
  </si>
  <si>
    <t>0070959</t>
  </si>
  <si>
    <t>HŘEB FEMUR PROXIMÁLNÍ DLOUHÝ OCEL</t>
  </si>
  <si>
    <t>0073588</t>
  </si>
  <si>
    <t>0074724</t>
  </si>
  <si>
    <t>DLAHA  FEMORÁLNÍ PROXIMÁLNÍ S DYN. KOMPRES. OTVORY</t>
  </si>
  <si>
    <t>0076900</t>
  </si>
  <si>
    <t>VRTULKA JISTÍCÍ FEMUR DISTÁLNÍ TITAN</t>
  </si>
  <si>
    <t>0099076</t>
  </si>
  <si>
    <t>HŘEB FEMORÁLNÍ PROXIMÁLNÍ, TI</t>
  </si>
  <si>
    <t>0099080</t>
  </si>
  <si>
    <t>ZÁSLEPKA, TI</t>
  </si>
  <si>
    <t>0099081</t>
  </si>
  <si>
    <t>ŠROUB KOTVÍCÍ, TI</t>
  </si>
  <si>
    <t>0099484</t>
  </si>
  <si>
    <t>ŠROUB ZAJIŠŤ.,PLNÝ ZÁVIT,PR. 5MM, TI</t>
  </si>
  <si>
    <t>0111176</t>
  </si>
  <si>
    <t>DLAHA PERIPROTETICKÁ - FEMORÁLNÍ - DISTÁLNÍ, UZAMY</t>
  </si>
  <si>
    <t>0082145</t>
  </si>
  <si>
    <t>NPWT-RENASYS GO SBĚRNÁ NÁDOBA MALÁ</t>
  </si>
  <si>
    <t>0099077</t>
  </si>
  <si>
    <t>HŘEB FEMORÁLNÍ PROXIMÁLNÍ DLOUHÝ L/R, TI</t>
  </si>
  <si>
    <t>0163034</t>
  </si>
  <si>
    <t>IMPLANTÁT MANDIBULÁRNÍ DOLNÍ ČELIST SYNTHES</t>
  </si>
  <si>
    <t>0074725</t>
  </si>
  <si>
    <t>ŠROUB TRAKČNÍ K DLAZE</t>
  </si>
  <si>
    <t>0074726</t>
  </si>
  <si>
    <t>ŠROUB KOMPRESNÍ  K DLAZE</t>
  </si>
  <si>
    <t>0142099</t>
  </si>
  <si>
    <t>0001789</t>
  </si>
  <si>
    <t>DRÁT KIRSCHNERŮV TITAN</t>
  </si>
  <si>
    <t>0091649</t>
  </si>
  <si>
    <t>0031349</t>
  </si>
  <si>
    <t>DLAHA LCP RADIUS DISTÁLNÍ OCEL MINI FRAGMENT TITAN</t>
  </si>
  <si>
    <t>0070964</t>
  </si>
  <si>
    <t>ŠROUB SAMOŘEZNÝ ANTIROTAČNÍ FEMUR PROXIMÁLNÍ OCEL</t>
  </si>
  <si>
    <t>0017760</t>
  </si>
  <si>
    <t>0097834</t>
  </si>
  <si>
    <t>DRÁT VODÍCÍ KALIBROVANÝ OCEL</t>
  </si>
  <si>
    <t>0072723</t>
  </si>
  <si>
    <t>IMPLANTÁT KRANIÁLNÍ FIXACE SKELETU</t>
  </si>
  <si>
    <t>0111177</t>
  </si>
  <si>
    <t>DLAHA PERIPROTETICKÁ - FEMORÁLNÍ - DIAFYZÁLNÍ, UZA</t>
  </si>
  <si>
    <t>0113536</t>
  </si>
  <si>
    <t>ŠROUB NOSNÝ ČEPEL PRO FEMORÁLNÍ HŘEB TFN/TFNA</t>
  </si>
  <si>
    <t>0113531</t>
  </si>
  <si>
    <t>ZASLEPOVACÍ HLAVA FEMORÁLNÍHO HŘEBU TFN/TFNA, STER</t>
  </si>
  <si>
    <t>0097002</t>
  </si>
  <si>
    <t>HŘEB FEMUR PROXIMÁLNÍ DLOUHÝ STERILNÍ OCEL TITAN</t>
  </si>
  <si>
    <t>00655</t>
  </si>
  <si>
    <t>OD TYPU 55 - PRO NEMOCNICE TYPU 3, (KATEGORIE 6) -</t>
  </si>
  <si>
    <t>65219</t>
  </si>
  <si>
    <t>KOMPLEXNÍ OŠETŘENÍ VĚTŠÍCH OBLIČEJOVÝCH DEFEKTŮ</t>
  </si>
  <si>
    <t>76479</t>
  </si>
  <si>
    <t>NEFREKTOMIE TRANSPERITONEÁLNÍ</t>
  </si>
  <si>
    <t>00658</t>
  </si>
  <si>
    <t>OD TYPU 58 - PRO NEMOCNICE TYPU 3, (KATEGORIE 6) -</t>
  </si>
  <si>
    <t>00657</t>
  </si>
  <si>
    <t>OD TYPU 57 - PRO NEMOCNICE TYPU 3, (KATEGORIE 6) -</t>
  </si>
  <si>
    <t>56151</t>
  </si>
  <si>
    <t>TREPANACE PRO EXTRACEREBRÁLNÍ HEMATOM NEBO KRANIOT</t>
  </si>
  <si>
    <t>71519</t>
  </si>
  <si>
    <t>RESEKCE BOLTCE S PRIMÁRNÍ SUTUROU</t>
  </si>
  <si>
    <t>75371</t>
  </si>
  <si>
    <t>ENUKLEACE A EVISCERACE BULBU</t>
  </si>
  <si>
    <t>61205</t>
  </si>
  <si>
    <t>REPLANTACE RUKY V ZÁPĚSTÍ A NEBO PŘEDLOKTÍ</t>
  </si>
  <si>
    <t>6F6</t>
  </si>
  <si>
    <t>66612</t>
  </si>
  <si>
    <t>TOTÁLNÍ ENDOPROTÉZA KYČELNÍHO KLOUBU</t>
  </si>
  <si>
    <t>90917</t>
  </si>
  <si>
    <t>(DRG) TEP KYČLE ČÁSTEČNĚ CEMENTOVANÁ</t>
  </si>
  <si>
    <t>90916</t>
  </si>
  <si>
    <t>(DRG) TEP KYČLE CEMENTOVANÁ</t>
  </si>
  <si>
    <t>90918</t>
  </si>
  <si>
    <t>(DRG) TEP KYČLE NECEMENTOVANÁ</t>
  </si>
  <si>
    <t>66621</t>
  </si>
  <si>
    <t>PROSTÁ EXTRAKCE ENDOPROTÉZY - NECEMENTOVANÉ</t>
  </si>
  <si>
    <t>91810</t>
  </si>
  <si>
    <t>(DRG) LOKALIZACE ENDOPROTÉZY - KYČELNÍ KLOUB</t>
  </si>
  <si>
    <t>91828</t>
  </si>
  <si>
    <t>(DRG) TYP UKOTVENÍ ENDOPROTÉZY - HYBRIDNÍ</t>
  </si>
  <si>
    <t>91825</t>
  </si>
  <si>
    <t>(DRG) TECHNIKA ZAVEDENÍ ENDOPROTÉZY - MINIINVAZIVN</t>
  </si>
  <si>
    <t>91834</t>
  </si>
  <si>
    <t>(DRG) REVERZNÍ ENDOPROTÉZA RAMENE</t>
  </si>
  <si>
    <t>7F5</t>
  </si>
  <si>
    <t>75143</t>
  </si>
  <si>
    <t>PERIMETR STATICKÝ (1 OKO)</t>
  </si>
  <si>
    <t>75149</t>
  </si>
  <si>
    <t>ECHO OČNÍ B SCAN (1 OKO)</t>
  </si>
  <si>
    <t>75333</t>
  </si>
  <si>
    <t>PUNKCE A LAVÁŽ PŘEDNÍ KOMORY OČNÍ</t>
  </si>
  <si>
    <t>75463</t>
  </si>
  <si>
    <t>PEROPERAČNÍ TAMPONÁDA TEKUTÝMI PERFLUOROKARBONY</t>
  </si>
  <si>
    <t>75121</t>
  </si>
  <si>
    <t>OFTALMOSKOPIE V ARTEFICIÁLNÍ MYDRIÁZE NEPŘÍMÝM BIN</t>
  </si>
  <si>
    <t>75365</t>
  </si>
  <si>
    <t>TRANSKONJUNKTIVÁLNÍ KRYOPEXE PERIFERNÍ SÍTNICE</t>
  </si>
  <si>
    <t>75141</t>
  </si>
  <si>
    <t>TONOMETRIE APLANAČNÍ (1 OKO)</t>
  </si>
  <si>
    <t>75359</t>
  </si>
  <si>
    <t>ODSTRANĚNÍ EPIRETINÁLNÍCH MEMBRÁN ZADNÍ VITREKTOMI</t>
  </si>
  <si>
    <t>75475</t>
  </si>
  <si>
    <t>TAMPONÁDA SÍTNICE EXPANZIVNÍM PLYNEM</t>
  </si>
  <si>
    <t>75445</t>
  </si>
  <si>
    <t>VYNĚTÍ CIZÍHO TĚLESA Z PŘEDNÍ KOMORY OKA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</si>
  <si>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</si>
  <si>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</si>
  <si>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</si>
  <si>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</si>
  <si>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</si>
  <si>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</si>
  <si>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</si>
  <si>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00122</t>
  </si>
  <si>
    <t xml:space="preserve">DLOUHODOBÁ MECHANICKÁ VENTILACE &gt; 240 HODIN (11-21 DNÍ) S EKO                                       </t>
  </si>
  <si>
    <t>00123</t>
  </si>
  <si>
    <t>00132</t>
  </si>
  <si>
    <t xml:space="preserve">DLOUHODOBÁ MECHANICKÁ VENTILACE &gt; 96 HODIN (5-10 DNÍ) S EKONO                                       </t>
  </si>
  <si>
    <t>00133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</si>
  <si>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</si>
  <si>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</si>
  <si>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</si>
  <si>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</si>
  <si>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01051</t>
  </si>
  <si>
    <t xml:space="preserve">UVOLNĚNÍ KARPÁLNÍHO TUNELU BEZ CC                          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</si>
  <si>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</si>
  <si>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</si>
  <si>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</si>
  <si>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</si>
  <si>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01371</t>
  </si>
  <si>
    <t xml:space="preserve">PORUCHY KRANIÁLNÍCH A PERIFERNÍCH NERVŮ BEZ CC                                                      </t>
  </si>
  <si>
    <t>01422</t>
  </si>
  <si>
    <t xml:space="preserve">EPILEPTICKÝ ZÁCHVAT S CC 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</si>
  <si>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</si>
  <si>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</si>
  <si>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</si>
  <si>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</si>
  <si>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</si>
  <si>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</si>
  <si>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</si>
  <si>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</si>
  <si>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</si>
  <si>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</si>
  <si>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</si>
  <si>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</si>
  <si>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01453</t>
  </si>
  <si>
    <t xml:space="preserve">OTŘES MOZKU S MCC                                                                                   </t>
  </si>
  <si>
    <t>02011</t>
  </si>
  <si>
    <t xml:space="preserve">ENUKLEACE A VÝKONY NA OČNICI BEZ CC                                                                 </t>
  </si>
  <si>
    <t>02012</t>
  </si>
  <si>
    <t xml:space="preserve">ENUKLEACE A VÝKONY NA OČNICI S CC                                                                   </t>
  </si>
  <si>
    <t>02031</t>
  </si>
  <si>
    <t xml:space="preserve">INTRAOKULÁRNÍ VÝKONY, KROMĚ ČOČKY BEZ CC                                                            </t>
  </si>
  <si>
    <t>02032</t>
  </si>
  <si>
    <t xml:space="preserve">INTRAOKULÁRNÍ VÝKONY, KROMĚ ČOČKY S CC                                                              </t>
  </si>
  <si>
    <t>02041</t>
  </si>
  <si>
    <t xml:space="preserve">VÝKONY NA ČOČCE S NEBO BEZ VITREKTOMIE BEZ CC                                                       </t>
  </si>
  <si>
    <t>02311</t>
  </si>
  <si>
    <t xml:space="preserve">NEUROLOGICKÉ A CÉVNÍ PORUCHY OKA BEZ CC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</si>
  <si>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</si>
  <si>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</si>
  <si>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</si>
  <si>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</si>
  <si>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03031</t>
  </si>
  <si>
    <t xml:space="preserve">VÝKONY NA OBLIČEJOVÝCH KOSTECH, KROMĚ VELKÝCH VÝKONŮ NA HLAVĚ                                       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</si>
  <si>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</si>
  <si>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</si>
  <si>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</si>
  <si>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</si>
  <si>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</si>
  <si>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</si>
  <si>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04013</t>
  </si>
  <si>
    <t xml:space="preserve">VELKÉ HRUDNÍ VÝKONY S MCC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</si>
  <si>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</si>
  <si>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</si>
  <si>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</si>
  <si>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</si>
  <si>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</si>
  <si>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</si>
  <si>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04333</t>
  </si>
  <si>
    <t xml:space="preserve">ZÁVAŽNÉ TRAUMA HRUDNÍKU S MCC                                                                       </t>
  </si>
  <si>
    <t>04362</t>
  </si>
  <si>
    <t xml:space="preserve">PROSTÁ PNEUMONIE A DÁVIVÝ KAŠEL S CC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</si>
  <si>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</si>
  <si>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</si>
  <si>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</si>
  <si>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</si>
  <si>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</si>
  <si>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</si>
  <si>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</si>
  <si>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</si>
  <si>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</si>
  <si>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</si>
  <si>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</si>
  <si>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</si>
  <si>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05122</t>
  </si>
  <si>
    <t xml:space="preserve">VELKÉ HRUDNÍ VASKULÁRNÍ VÝKONY S CC      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</si>
  <si>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</si>
  <si>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</si>
  <si>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</si>
  <si>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</si>
  <si>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</si>
  <si>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</si>
  <si>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05153</t>
  </si>
  <si>
    <t xml:space="preserve">AMPUTACE KVŮLI PORUŠE OBĚHOVÉHO SYSTÉMU, KROMĚ HORNÍCH KONČET                                       </t>
  </si>
  <si>
    <t>05243</t>
  </si>
  <si>
    <t xml:space="preserve">PERKUTÁNNÍ KORONÁRNÍ ANGIOPLASTIKA, &gt;=3 NEPOTAHOVANÉ STENTY P                                       </t>
  </si>
  <si>
    <t>05382</t>
  </si>
  <si>
    <t xml:space="preserve">PERIFERNÍ A JINÉ VASKULÁRNÍ PORUCHY S CC                                                            </t>
  </si>
  <si>
    <t>06012</t>
  </si>
  <si>
    <t xml:space="preserve">VELKÉ VÝKONY NA TLUSTÉM A TENKÉM STŘEVU S CC                                                        </t>
  </si>
  <si>
    <t>06021</t>
  </si>
  <si>
    <t xml:space="preserve">VELKÉ VÝKONY NA ŽALUDKU, JÍCNU A DVANÁCTNÍKU BEZ CC                                                 </t>
  </si>
  <si>
    <t>06031</t>
  </si>
  <si>
    <t xml:space="preserve">MENŠÍ VÝKONY NA TLUSTÉM A TENKÉM STŘEVU BEZ CC                                                      </t>
  </si>
  <si>
    <t>06081</t>
  </si>
  <si>
    <t xml:space="preserve">LAPAROTOMICKÉ VÝKONY PŘI TŘÍSELNÉ, STEHENNÍ, UMBILIKÁLNÍ NEBO                                       </t>
  </si>
  <si>
    <t>06381</t>
  </si>
  <si>
    <t xml:space="preserve">JINÉ PORUCHY TRÁVICÍHO SYSTÉMU BEZ CC                                                               </t>
  </si>
  <si>
    <t>07311</t>
  </si>
  <si>
    <t xml:space="preserve">MALIGNÍ ONEMOCNĚNÍ HEPATOBILIÁRNÍHO SYSTÉMU A PANKREATU BEZ C                                       </t>
  </si>
  <si>
    <t>07331</t>
  </si>
  <si>
    <t xml:space="preserve">PORUCHY JATER, KROMĚ MALIGNÍ CIRHÓZY A ALKOHOLICKÉ HEPATITIDY                                       </t>
  </si>
  <si>
    <t>07333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</si>
  <si>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</si>
  <si>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</si>
  <si>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</si>
  <si>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</si>
  <si>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</si>
  <si>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</si>
  <si>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</si>
  <si>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08061</t>
  </si>
  <si>
    <t xml:space="preserve">VELKÉ VÝKONY REPLANTACE HORNÍCH KONČETIN A JEJICH KLOUBŮ BEZ                                        </t>
  </si>
  <si>
    <t>08071</t>
  </si>
  <si>
    <t xml:space="preserve">AMPUTACE PŘI PORUCHÁCH MUSKULOSKELETÁLNÍHO SYSTÉMU A POJIVOVÉ                                       </t>
  </si>
  <si>
    <t>08072</t>
  </si>
  <si>
    <t>08081</t>
  </si>
  <si>
    <t xml:space="preserve">VÝKONY NA KYČLÍCH A STEHENNÍ KOSTI, KROMĚ REPLANTACE VELKÝCH                                        </t>
  </si>
  <si>
    <t>08082</t>
  </si>
  <si>
    <t>08083</t>
  </si>
  <si>
    <t>08091</t>
  </si>
  <si>
    <t xml:space="preserve">TRANSPLANTACE KŮŽE NEBO TKÁNĚ PRO PORUCHY MUSKULOSKELETÁLNÍHO                                       </t>
  </si>
  <si>
    <t>08092</t>
  </si>
  <si>
    <t>08093</t>
  </si>
  <si>
    <t>08102</t>
  </si>
  <si>
    <t xml:space="preserve">VÝKONY NA ZÁDECH A KRKU, KROMĚ FÚZE PÁTEŘE S CC                                                     </t>
  </si>
  <si>
    <t>08111</t>
  </si>
  <si>
    <t xml:space="preserve">VÝKONY NA KOLENU, BÉRCI A HLEZNU, KROMĚ CHODIDLA A ALOPLASTIK                                       </t>
  </si>
  <si>
    <t>08112</t>
  </si>
  <si>
    <t>08113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</si>
  <si>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</si>
  <si>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</si>
  <si>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</si>
  <si>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</si>
  <si>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</si>
  <si>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</si>
  <si>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</si>
  <si>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</si>
  <si>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</si>
  <si>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</si>
  <si>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</si>
  <si>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</si>
  <si>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</si>
  <si>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</si>
  <si>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08143</t>
  </si>
  <si>
    <t xml:space="preserve">VÝKONY NA CHODIDLE S MCC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</si>
  <si>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</si>
  <si>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</si>
  <si>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</si>
  <si>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</si>
  <si>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</si>
  <si>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</si>
  <si>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</si>
  <si>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</si>
  <si>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</si>
  <si>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</si>
  <si>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</si>
  <si>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</si>
  <si>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</si>
  <si>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08173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</si>
  <si>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</si>
  <si>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</si>
  <si>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</si>
  <si>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</si>
  <si>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</si>
  <si>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</si>
  <si>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</si>
  <si>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</si>
  <si>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</si>
  <si>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</si>
  <si>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08303</t>
  </si>
  <si>
    <t xml:space="preserve">ZLOMENINY KOSTI STEHENNÍ S MCC 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</si>
  <si>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</si>
  <si>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</si>
  <si>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</si>
  <si>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</si>
  <si>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08313</t>
  </si>
  <si>
    <t xml:space="preserve">ZLOMENINA PÁNVE, NEBO DISLOKACE KYČLE S MCC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</si>
  <si>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</si>
  <si>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</si>
  <si>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</si>
  <si>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</si>
  <si>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08323</t>
  </si>
  <si>
    <t xml:space="preserve">ZLOMENINA NEBO DISLOKACE, KROMĚ STEHENNÍ KOSTI A PÁNVE S MCC                                        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</si>
  <si>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</si>
  <si>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</si>
  <si>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</si>
  <si>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</si>
  <si>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08343</t>
  </si>
  <si>
    <t xml:space="preserve">OSTEOMYELITIDA S MCC     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</si>
  <si>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</si>
  <si>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</si>
  <si>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</si>
  <si>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</si>
  <si>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</si>
  <si>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</si>
  <si>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</si>
  <si>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</si>
  <si>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</si>
  <si>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</si>
  <si>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08391</t>
  </si>
  <si>
    <t xml:space="preserve">SELHÁNÍ, REAKCE A KOMPLIKACE ORTOPEDICKÉHO PŘÍSTROJE NEBO VÝK                                       </t>
  </si>
  <si>
    <t>08392</t>
  </si>
  <si>
    <t>08393</t>
  </si>
  <si>
    <t>08401</t>
  </si>
  <si>
    <t xml:space="preserve">MUSKULOSKELETÁLNÍ PŘÍZNAKY, SYMPTOMY, VÝRONY A MÉNĚ VÝZNAMNÉ                                        </t>
  </si>
  <si>
    <t>08402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</si>
  <si>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</si>
  <si>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</si>
  <si>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</si>
  <si>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</si>
  <si>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</si>
  <si>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</si>
  <si>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</si>
  <si>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</si>
  <si>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</si>
  <si>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</si>
  <si>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</si>
  <si>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09301</t>
  </si>
  <si>
    <t xml:space="preserve">ZÁVAŽNÉ PORUCHY KŮŽE BEZ CC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</si>
  <si>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</si>
  <si>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</si>
  <si>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</si>
  <si>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</si>
  <si>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</si>
  <si>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</si>
  <si>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</si>
  <si>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</si>
  <si>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</si>
  <si>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</si>
  <si>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10021</t>
  </si>
  <si>
    <t xml:space="preserve">KOŽNÍ ŠTĚP A DEBRIDEMENT RÁNY PŘI ENDOKRINNÍCH, NUTRIČNÍCH A                                        </t>
  </si>
  <si>
    <t>11033</t>
  </si>
  <si>
    <t xml:space="preserve">VELKÉ VÝKONY NA LEDVINÁCH A MOČOVÝCH CESTÁCH S MCC                                                  </t>
  </si>
  <si>
    <t>11371</t>
  </si>
  <si>
    <t xml:space="preserve">JINÉ PORUCHY LEDVIN A MOČOVÝCH CEST BEZ CC                                                          </t>
  </si>
  <si>
    <t>12313</t>
  </si>
  <si>
    <t xml:space="preserve">PORUCHY MUŽSKÉHO REPRODUKČNÍHO SYSTÉMU, KROMĚ MALIGNÍHO ONEMO                                       </t>
  </si>
  <si>
    <t>16312</t>
  </si>
  <si>
    <t xml:space="preserve">PORUCHY SRÁŽLIVOSTI S CC                                                                            </t>
  </si>
  <si>
    <t>16341</t>
  </si>
  <si>
    <t xml:space="preserve">JINÉ PORUCHY KRVE A KRVETVORNÝCH ORGÁNŮ BEZ CC                                                      </t>
  </si>
  <si>
    <t>16343</t>
  </si>
  <si>
    <t xml:space="preserve">JINÉ PORUCHY KRVE A KRVETVORNÝCH ORGÁNŮ S MCC                                                       </t>
  </si>
  <si>
    <t>17041</t>
  </si>
  <si>
    <t xml:space="preserve">MYELOPROLIFERATIVNÍ PORUCHY A ŠPATNĚ DIFERENCOVANÉ NÁDORY S J                                       </t>
  </si>
  <si>
    <t>17042</t>
  </si>
  <si>
    <t>18012</t>
  </si>
  <si>
    <t xml:space="preserve">VÝKONY PRO INFEKČNÍ A PARAZITÁRNÍ NEMOCI S CC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</si>
  <si>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</si>
  <si>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</si>
  <si>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</si>
  <si>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</si>
  <si>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</si>
  <si>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</si>
  <si>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18302</t>
  </si>
  <si>
    <t xml:space="preserve">SEPTIKÉMIE S CC                                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</si>
  <si>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</si>
  <si>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</si>
  <si>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</si>
  <si>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</si>
  <si>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18313</t>
  </si>
  <si>
    <t xml:space="preserve">POOPERAČNÍ A POÚRAZOVÉ INFEKCE S MCC                                                                </t>
  </si>
  <si>
    <t>20301</t>
  </si>
  <si>
    <t xml:space="preserve">ŠKODLIVÉ UŽÍVÁNÍ ALKOHOLU, LÉKŮ, DROG, ZÁVISLOST NA NICH, PRO                                       </t>
  </si>
  <si>
    <t>21011</t>
  </si>
  <si>
    <t xml:space="preserve">MIKROVASKULÁRNÍ PŘENOS TKÁNĚ NEBO KOŽNÍ ŠTĚP PŘI ÚRAZECH BEZ                                        </t>
  </si>
  <si>
    <t>21012</t>
  </si>
  <si>
    <t xml:space="preserve">MIKROVASKULÁRNÍ PŘENOS TKÁNĚ NEBO KOŽNÍ ŠTĚP PŘI ÚRAZECH S CC                                       </t>
  </si>
  <si>
    <t>21013</t>
  </si>
  <si>
    <t xml:space="preserve">MIKROVASKULÁRNÍ PŘENOS TKÁNĚ NEBO KOŽNÍ ŠTĚP PŘI ÚRAZECH S MC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</si>
  <si>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</si>
  <si>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</si>
  <si>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</si>
  <si>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</si>
  <si>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</si>
  <si>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</si>
  <si>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21301</t>
  </si>
  <si>
    <t xml:space="preserve">PORANĚNÍ NA NESPECIFIKOVANÉM MÍSTĚ NEBO NA VÍCE MÍSTECH BEZ C                                       </t>
  </si>
  <si>
    <t>21302</t>
  </si>
  <si>
    <t xml:space="preserve">PORANĚNÍ NA NESPECIFIKOVANÉM MÍSTĚ NEBO NA VÍCE MÍSTECH S CC                                        </t>
  </si>
  <si>
    <t>21303</t>
  </si>
  <si>
    <t xml:space="preserve">PORANĚNÍ NA NESPECIFIKOVANÉM MÍSTĚ NEBO NA VÍCE MÍSTECH S MCC                                       </t>
  </si>
  <si>
    <t>21322</t>
  </si>
  <si>
    <t xml:space="preserve">OTRAVA A TOXICKÉ ÚČINKY LÉKŮ (DROG) S CC                     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</si>
  <si>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</si>
  <si>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</si>
  <si>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</si>
  <si>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</si>
  <si>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</si>
  <si>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</si>
  <si>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</si>
  <si>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</si>
  <si>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21352</t>
  </si>
  <si>
    <t xml:space="preserve">JINÉ DIAGNÓZY ZRANĚNÍ, OTRAVY A TOXICKÝCH ÚČINKŮ S CC                                               </t>
  </si>
  <si>
    <t>21353</t>
  </si>
  <si>
    <t xml:space="preserve">JINÉ DIAGNÓZY ZRANĚNÍ, OTRAVY A TOXICKÝCH ÚČINKŮ S MCC                                              </t>
  </si>
  <si>
    <t>22551</t>
  </si>
  <si>
    <t xml:space="preserve">POPÁLENINY OMEZENÉHO ROZSAHU NEPOSTIHUJÍCÍ VŠECHNY VRSTVY KŮŽ                                       </t>
  </si>
  <si>
    <t>22552</t>
  </si>
  <si>
    <t>23011</t>
  </si>
  <si>
    <t xml:space="preserve">OPERAČNÍ VÝKON S DIAGNÓZOU JINÉHO KONTAKTU SE ZDRAVOTNICKÝMI                                        </t>
  </si>
  <si>
    <t>23012</t>
  </si>
  <si>
    <t>23301</t>
  </si>
  <si>
    <t xml:space="preserve">REHABILITACE BEZ CC                                                                                 </t>
  </si>
  <si>
    <t>23302</t>
  </si>
  <si>
    <t xml:space="preserve">REHABILITACE S CC                                                                                   </t>
  </si>
  <si>
    <t>23323</t>
  </si>
  <si>
    <t xml:space="preserve">JINÉ FAKTORY OVLIVŇUJÍCÍ ZDRAVOTNÍ STAV S MCC                                                       </t>
  </si>
  <si>
    <t>23402</t>
  </si>
  <si>
    <t xml:space="preserve">REHABILITACE 5-13 DNÍ S CC                                                                          </t>
  </si>
  <si>
    <t>25011</t>
  </si>
  <si>
    <t xml:space="preserve">KRANIOTOMIE, VELKÝ VÝKON NA PÁTEŘI, KYČLI A KONČ. PŘI MNOHOČE                                       </t>
  </si>
  <si>
    <t>25012</t>
  </si>
  <si>
    <t>25013</t>
  </si>
  <si>
    <t>25021</t>
  </si>
  <si>
    <t xml:space="preserve">JINÉ VÝKONY PŘI MNOHOČETNÉM ZÁVAŽNÉM TRAUMATU BEZ CC                                     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</si>
  <si>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</si>
  <si>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</si>
  <si>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</si>
  <si>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</si>
  <si>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25053</t>
  </si>
  <si>
    <t xml:space="preserve">DLOUHODOBÁ MECHANICKÁ VENTILACE PŘI POLYTRAUMATU &gt; 240 HODIN                                        </t>
  </si>
  <si>
    <t>25073</t>
  </si>
  <si>
    <t xml:space="preserve">DLOUHODOBÁ MECHANICKÁ VENTILACE PŘI POLYTRAUMATU &gt; 96 HODIN (                                       </t>
  </si>
  <si>
    <t>25301</t>
  </si>
  <si>
    <t xml:space="preserve">DIAGNÓZY TÝKAJÍCÍ SE HLAVY, HRUDNÍKU A DOLNÍCH KONČETIN PŘI M                                       </t>
  </si>
  <si>
    <t>25302</t>
  </si>
  <si>
    <t>25303</t>
  </si>
  <si>
    <t>25311</t>
  </si>
  <si>
    <t xml:space="preserve">JINÉ DIAGNÓZY MNOHOČETNÉHO ZÁVAŽNÉHO TRAUMATU BEZ CC                                                </t>
  </si>
  <si>
    <t>25312</t>
  </si>
  <si>
    <t xml:space="preserve">JINÉ DIAGNÓZY MNOHOČETNÉHO ZÁVAŽNÉHO TRAUMATU S CC                                                  </t>
  </si>
  <si>
    <t>25363</t>
  </si>
  <si>
    <t>25370</t>
  </si>
  <si>
    <t xml:space="preserve">ÚMRTÍ DO 5 DNÍ OD PŘÍJMU PŘI POLYTRAUMATU   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</si>
  <si>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</si>
  <si>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</si>
  <si>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</si>
  <si>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</si>
  <si>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</si>
  <si>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</si>
  <si>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</si>
  <si>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</si>
  <si>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</si>
  <si>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</si>
  <si>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</si>
  <si>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</si>
  <si>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</si>
  <si>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</si>
  <si>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</si>
  <si>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</si>
  <si>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</si>
  <si>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</si>
  <si>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</si>
  <si>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</si>
  <si>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809</t>
  </si>
  <si>
    <t>89169</t>
  </si>
  <si>
    <t>CYSTOURETROGRAFIE</t>
  </si>
  <si>
    <t>22</t>
  </si>
  <si>
    <t>407</t>
  </si>
  <si>
    <t>0093626</t>
  </si>
  <si>
    <t>ULTRAVIST 370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</si>
  <si>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</si>
  <si>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</si>
  <si>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</si>
  <si>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</si>
  <si>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</si>
  <si>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</si>
  <si>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</si>
  <si>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</si>
  <si>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0002087</t>
  </si>
  <si>
    <t>18F-FDG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</si>
  <si>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</si>
  <si>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</si>
  <si>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</si>
  <si>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</si>
  <si>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</si>
  <si>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</si>
  <si>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</si>
  <si>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</si>
  <si>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</si>
  <si>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</si>
  <si>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</si>
  <si>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</si>
  <si>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</si>
  <si>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</si>
  <si>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816</t>
  </si>
  <si>
    <t>94365</t>
  </si>
  <si>
    <t>ANALÝZA SEKVENCE LIDSKÉHO SOMATICKÉHO GENOMU TECHN</t>
  </si>
  <si>
    <t>818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</si>
  <si>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</si>
  <si>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</si>
  <si>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</si>
  <si>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</si>
  <si>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</si>
  <si>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</si>
  <si>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</si>
  <si>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</si>
  <si>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</si>
  <si>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</si>
  <si>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</si>
  <si>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</si>
  <si>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</si>
  <si>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</si>
  <si>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</si>
  <si>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</si>
  <si>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</si>
  <si>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</si>
  <si>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</si>
  <si>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</si>
  <si>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</si>
  <si>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</si>
  <si>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</si>
  <si>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</si>
  <si>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</si>
  <si>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</si>
  <si>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</si>
  <si>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</si>
  <si>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</si>
  <si>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</si>
  <si>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</si>
  <si>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</si>
  <si>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</si>
  <si>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</si>
  <si>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</si>
  <si>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</si>
  <si>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</si>
  <si>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</si>
  <si>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</si>
  <si>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</si>
  <si>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96239</t>
  </si>
  <si>
    <t>DESTIČKOVÝ NEUTRALIZAČNÍ TEST (PNP)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</si>
  <si>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</si>
  <si>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</si>
  <si>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</si>
  <si>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</si>
  <si>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</si>
  <si>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</si>
  <si>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96189</t>
  </si>
  <si>
    <t>FAKTOR VII - STANOVENÍ AKTIVITY</t>
  </si>
  <si>
    <t>96889</t>
  </si>
  <si>
    <t>TROMBIN GENERAČNÍ ČAS</t>
  </si>
  <si>
    <t>96875</t>
  </si>
  <si>
    <t>DRVVT - KONFIRMACE</t>
  </si>
  <si>
    <t>96195</t>
  </si>
  <si>
    <t>FAKTOR X - STANOVENÍ AKTIVITY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</si>
  <si>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</si>
  <si>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</si>
  <si>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</si>
  <si>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</si>
  <si>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</si>
  <si>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</si>
  <si>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96896</t>
  </si>
  <si>
    <t>STANOVENÍ PŘÍMÝCH INHIBITORŮ TROMBINU</t>
  </si>
  <si>
    <t>96892</t>
  </si>
  <si>
    <t>STATIMOVÉ VYŠETŘENÍ FAKTORU VIII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</si>
  <si>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</si>
  <si>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</si>
  <si>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</si>
  <si>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</si>
  <si>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</si>
  <si>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</si>
  <si>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</si>
  <si>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</si>
  <si>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</si>
  <si>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</si>
  <si>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</si>
  <si>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</si>
  <si>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</si>
  <si>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</si>
  <si>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</si>
  <si>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</si>
  <si>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</si>
  <si>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</si>
  <si>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</si>
  <si>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</si>
  <si>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</si>
  <si>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</si>
  <si>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</si>
  <si>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</si>
  <si>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</si>
  <si>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</si>
  <si>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81337</t>
  </si>
  <si>
    <t>A L T</t>
  </si>
  <si>
    <t>81357</t>
  </si>
  <si>
    <t>A S T</t>
  </si>
  <si>
    <t>81361</t>
  </si>
  <si>
    <t>BILIRUBIN CELKOVÝ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</si>
  <si>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</si>
  <si>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</si>
  <si>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</si>
  <si>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</si>
  <si>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</si>
  <si>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</si>
  <si>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</si>
  <si>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</si>
  <si>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81541</t>
  </si>
  <si>
    <t>LIPOPROTEIN - Lp (a)</t>
  </si>
  <si>
    <t>81641</t>
  </si>
  <si>
    <t>ŽELEZO CELKOVÉ</t>
  </si>
  <si>
    <t>81717</t>
  </si>
  <si>
    <t>STANOVENÍ KONCENTRACE PROTEINU S-100B (S-100BB, S-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</si>
  <si>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</si>
  <si>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</si>
  <si>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</si>
  <si>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</si>
  <si>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</si>
  <si>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</si>
  <si>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91481</t>
  </si>
  <si>
    <t>STANOVENÍ KONCENTRACE PROCALCITONINU</t>
  </si>
  <si>
    <t>93151</t>
  </si>
  <si>
    <t>FERRITIN</t>
  </si>
  <si>
    <t>93171</t>
  </si>
  <si>
    <t>PARATHORMON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</si>
  <si>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</si>
  <si>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</si>
  <si>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</si>
  <si>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</si>
  <si>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</si>
  <si>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</si>
  <si>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</si>
  <si>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</si>
  <si>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</si>
  <si>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</si>
  <si>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</si>
  <si>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</si>
  <si>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</si>
  <si>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</si>
  <si>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</si>
  <si>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</si>
  <si>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</si>
  <si>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</si>
  <si>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</si>
  <si>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</si>
  <si>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</si>
  <si>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</si>
  <si>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</si>
  <si>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</si>
  <si>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</si>
  <si>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</si>
  <si>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</si>
  <si>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</si>
  <si>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</si>
  <si>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</si>
  <si>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</si>
  <si>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</si>
  <si>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</si>
  <si>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</si>
  <si>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</si>
  <si>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</si>
  <si>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</si>
  <si>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</si>
  <si>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</si>
  <si>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</si>
  <si>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</si>
  <si>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</si>
  <si>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</si>
  <si>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</si>
  <si>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</si>
  <si>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</si>
  <si>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</si>
  <si>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</si>
  <si>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</si>
  <si>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</si>
  <si>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</si>
  <si>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</si>
  <si>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</si>
  <si>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</si>
  <si>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</si>
  <si>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</si>
  <si>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</si>
  <si>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</si>
  <si>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</si>
  <si>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</si>
  <si>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</si>
  <si>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</si>
  <si>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</si>
  <si>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</si>
  <si>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81435</t>
  </si>
  <si>
    <t>GAMAGLUTAMYLTRANSFERÁZA (GMT)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</si>
  <si>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</si>
  <si>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</si>
  <si>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</si>
  <si>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</si>
  <si>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</si>
  <si>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</si>
  <si>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</si>
  <si>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</si>
  <si>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</si>
  <si>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</si>
  <si>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</si>
  <si>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</si>
  <si>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93159</t>
  </si>
  <si>
    <t>CHORIOGONADOTROPIN (HCG)</t>
  </si>
  <si>
    <t>81533</t>
  </si>
  <si>
    <t>LIPÁZA</t>
  </si>
  <si>
    <t>81339</t>
  </si>
  <si>
    <t>AMINOKYSELINY - STANOVENÍ CELKOVÉHO SPEKTRA V BIOL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</si>
  <si>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</si>
  <si>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</si>
  <si>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</si>
  <si>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</si>
  <si>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</si>
  <si>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</si>
  <si>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</si>
  <si>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</si>
  <si>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</si>
  <si>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</si>
  <si>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</si>
  <si>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</si>
  <si>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</si>
  <si>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</si>
  <si>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</si>
  <si>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</si>
  <si>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</si>
  <si>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</si>
  <si>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81675</t>
  </si>
  <si>
    <t>MIKROALBUMINURIE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</si>
  <si>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</si>
  <si>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</si>
  <si>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</si>
  <si>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</si>
  <si>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</si>
  <si>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</si>
  <si>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</si>
  <si>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</si>
  <si>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</si>
  <si>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</si>
  <si>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</si>
  <si>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</si>
  <si>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93223</t>
  </si>
  <si>
    <t>NÁDOROVÉ ANTIGENY CA - TYPU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</si>
  <si>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</si>
  <si>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</si>
  <si>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</si>
  <si>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</si>
  <si>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</si>
  <si>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</si>
  <si>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</si>
  <si>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</si>
  <si>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81299</t>
  </si>
  <si>
    <t>STANOVENÍ LIDSKÉHO EPIDIDYMÁLNÍHO PROTEINU 4 (HE4)</t>
  </si>
  <si>
    <t>813</t>
  </si>
  <si>
    <t>91197</t>
  </si>
  <si>
    <t>STANOVENÍ CYTOKINU ELISA</t>
  </si>
  <si>
    <t>34</t>
  </si>
  <si>
    <t>0002920</t>
  </si>
  <si>
    <t>MULTIHANCE</t>
  </si>
  <si>
    <t>0003132</t>
  </si>
  <si>
    <t>GADOVIST</t>
  </si>
  <si>
    <t>0042433</t>
  </si>
  <si>
    <t>0065978</t>
  </si>
  <si>
    <t>DOTAREM</t>
  </si>
  <si>
    <t>0077019</t>
  </si>
  <si>
    <t>0077024</t>
  </si>
  <si>
    <t>ULTRAVIST 300</t>
  </si>
  <si>
    <t>0151208</t>
  </si>
  <si>
    <t>0224707</t>
  </si>
  <si>
    <t>ULTRAVIST</t>
  </si>
  <si>
    <t>0224716</t>
  </si>
  <si>
    <t>0224709</t>
  </si>
  <si>
    <t>0207733</t>
  </si>
  <si>
    <t>0207745</t>
  </si>
  <si>
    <t>0224696</t>
  </si>
  <si>
    <t>0224708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</si>
  <si>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</si>
  <si>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</si>
  <si>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</si>
  <si>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</si>
  <si>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</si>
  <si>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</si>
  <si>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</si>
  <si>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0038503</t>
  </si>
  <si>
    <t>SOUPRAVA ZAVÁDĚCÍ INTRODUCER</t>
  </si>
  <si>
    <t>0048264</t>
  </si>
  <si>
    <t>DRÁT NEUROINTERVENČNÍ</t>
  </si>
  <si>
    <t>0051591</t>
  </si>
  <si>
    <t>0053563</t>
  </si>
  <si>
    <t>KATETR DIAGNOSTICKÝ TEMPO4F,5F</t>
  </si>
  <si>
    <t>0054419</t>
  </si>
  <si>
    <t>POUZDRO - SUPER SHEATH FEMORÁLNÍ</t>
  </si>
  <si>
    <t>0056361</t>
  </si>
  <si>
    <t>ZAVADĚČ FLEXOR BALKIN RADIOOPÁKNÍ ZNAČKA</t>
  </si>
  <si>
    <t>0057824</t>
  </si>
  <si>
    <t>KATETR ANGIOGRAFICKÝ TORCON,PRŮMĚR 4.1 AŽ 7 FRENCH</t>
  </si>
  <si>
    <t>0057844</t>
  </si>
  <si>
    <t>TĚLÍSKO EMBOLIZAČNÍ TORNADO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</si>
  <si>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</si>
  <si>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</si>
  <si>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</si>
  <si>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</si>
  <si>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</si>
  <si>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</si>
  <si>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0075318</t>
  </si>
  <si>
    <t>JEHLA BIOPTICKÁ MN1410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</si>
  <si>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</si>
  <si>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</si>
  <si>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</si>
  <si>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</si>
  <si>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</si>
  <si>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</si>
  <si>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</si>
  <si>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 S FIXAČNÍ SADOU DRAIN-LOK</t>
  </si>
  <si>
    <t>0057416</t>
  </si>
  <si>
    <t>DRÁT VODÍCÍ 110CM,150CM M001468XX0</t>
  </si>
  <si>
    <t>0059796</t>
  </si>
  <si>
    <t>DRÁT VODÍCÍ ANGIODYN J3 SFC-FS 150-0,35</t>
  </si>
  <si>
    <t>0057846</t>
  </si>
  <si>
    <t>TĚLÍSKO EMBOLIZAČNÍ HILAL</t>
  </si>
  <si>
    <t>0038497</t>
  </si>
  <si>
    <t>KATETR ANGIOGRAFICKÝ GLIDECATH</t>
  </si>
  <si>
    <t>0151924</t>
  </si>
  <si>
    <t>DRÁT VODÍCÍ NEUROVASKULÁRNÍ ASAHI CHIKAI 200/300CM</t>
  </si>
  <si>
    <t>0151036</t>
  </si>
  <si>
    <t>KATETR BALÓNKOVÝ PTA - ADVANCE; 4F/80,135CM</t>
  </si>
  <si>
    <t>0152139</t>
  </si>
  <si>
    <t>DRÁT VODÍCÍ PERIFERNÍ, KORONÁRNÍ - ACCOAT SELDINGE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</si>
  <si>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</si>
  <si>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</si>
  <si>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</si>
  <si>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</si>
  <si>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</si>
  <si>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</si>
  <si>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</si>
  <si>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</si>
  <si>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</si>
  <si>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</si>
  <si>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</si>
  <si>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</si>
  <si>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</si>
  <si>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</si>
  <si>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</si>
  <si>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</si>
  <si>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</si>
  <si>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</si>
  <si>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</si>
  <si>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</si>
  <si>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</si>
  <si>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</si>
  <si>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</si>
  <si>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</si>
  <si>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</si>
  <si>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</si>
  <si>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</si>
  <si>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</si>
  <si>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</si>
  <si>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</si>
  <si>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</si>
  <si>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</si>
  <si>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</si>
  <si>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</si>
  <si>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</si>
  <si>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</si>
  <si>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</si>
  <si>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</si>
  <si>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</si>
  <si>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</si>
  <si>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</si>
  <si>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</si>
  <si>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</si>
  <si>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</si>
  <si>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</si>
  <si>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</si>
  <si>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</si>
  <si>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</si>
  <si>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</si>
  <si>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</si>
  <si>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</si>
  <si>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</si>
  <si>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</si>
  <si>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</si>
  <si>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</si>
  <si>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</si>
  <si>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</si>
  <si>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</si>
  <si>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</si>
  <si>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</si>
  <si>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</si>
  <si>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</si>
  <si>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</si>
  <si>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89141</t>
  </si>
  <si>
    <t>VYŠETŘENÍ DOLNÍCH KONČETIN VCELKU JEDNÍM RENTGENOV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</si>
  <si>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</si>
  <si>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</si>
  <si>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</si>
  <si>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</si>
  <si>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</si>
  <si>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</si>
  <si>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</si>
  <si>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</si>
  <si>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</si>
  <si>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</si>
  <si>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</si>
  <si>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</si>
  <si>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</si>
  <si>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</si>
  <si>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</si>
  <si>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</si>
  <si>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</si>
  <si>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</si>
  <si>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</si>
  <si>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</si>
  <si>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</si>
  <si>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</si>
  <si>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</si>
  <si>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</si>
  <si>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</si>
  <si>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</si>
  <si>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</si>
  <si>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</si>
  <si>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</si>
  <si>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</si>
  <si>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</si>
  <si>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</si>
  <si>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</si>
  <si>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</si>
  <si>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</si>
  <si>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</si>
  <si>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</si>
  <si>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</si>
  <si>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</si>
  <si>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</si>
  <si>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</si>
  <si>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</si>
  <si>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</si>
  <si>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</si>
  <si>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22337</t>
  </si>
  <si>
    <t>NEUTRALIZAČNÍ TEST ERYTROCYTÁRNÍCH ABO PROTILÁTEK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</si>
  <si>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</si>
  <si>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</si>
  <si>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</si>
  <si>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</si>
  <si>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</si>
  <si>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</si>
  <si>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</si>
  <si>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</si>
  <si>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</si>
  <si>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</si>
  <si>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</si>
  <si>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</si>
  <si>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</si>
  <si>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</si>
  <si>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</si>
  <si>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</si>
  <si>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</si>
  <si>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</si>
  <si>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</si>
  <si>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</si>
  <si>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</si>
  <si>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</si>
  <si>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</si>
  <si>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</si>
  <si>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</si>
  <si>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</si>
  <si>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</si>
  <si>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</si>
  <si>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</si>
  <si>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</si>
  <si>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</si>
  <si>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</si>
  <si>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</si>
  <si>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</si>
  <si>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</si>
  <si>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</si>
  <si>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</si>
  <si>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</si>
  <si>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</si>
  <si>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</si>
  <si>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</si>
  <si>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</si>
  <si>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</si>
  <si>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</si>
  <si>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</si>
  <si>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</si>
  <si>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87011</t>
  </si>
  <si>
    <t>KONZULTACE NÁLEZU PATOLOGEM CÍLENÁ NA ŽÁDOST OŠETŘ</t>
  </si>
  <si>
    <t>87429</t>
  </si>
  <si>
    <t>CYTOLOGICKÉ NÁTĚRY  NECENTRIFUGOVANÉ TEKUTINY - VÍ</t>
  </si>
  <si>
    <t>99790</t>
  </si>
  <si>
    <t>(VZP) EXPRESE HER2-IHC</t>
  </si>
  <si>
    <t>40</t>
  </si>
  <si>
    <t>802</t>
  </si>
  <si>
    <t>82001</t>
  </si>
  <si>
    <t>KONZULTACE K MIKROBIOLOGICKÉMU, PARAZITOLOGICKÉMU,</t>
  </si>
  <si>
    <t>82011</t>
  </si>
  <si>
    <t>ZÁKLADNÍ KULTIVAČNÍ VYŠETŘENÍ KLINICKÉHO MATERIÁLU</t>
  </si>
  <si>
    <t>82027</t>
  </si>
  <si>
    <t>VYŠETŘENÍ ANAEROBNÍ METODOU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</si>
  <si>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</si>
  <si>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</si>
  <si>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</si>
  <si>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</si>
  <si>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</si>
  <si>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</si>
  <si>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</si>
  <si>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</si>
  <si>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</si>
  <si>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</si>
  <si>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</si>
  <si>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</si>
  <si>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</si>
  <si>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</si>
  <si>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98111</t>
  </si>
  <si>
    <t>MYKOLOGICKÉ VYŠETŘENÍ KULTIVAČNÍ</t>
  </si>
  <si>
    <t>98117</t>
  </si>
  <si>
    <t>CÍLENÁ IDENTIFIKACE CANDIDA ALBICANS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</si>
  <si>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</si>
  <si>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</si>
  <si>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</si>
  <si>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</si>
  <si>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</si>
  <si>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</si>
  <si>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</si>
  <si>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</si>
  <si>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</si>
  <si>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</si>
  <si>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</si>
  <si>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</si>
  <si>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</si>
  <si>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</si>
  <si>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</si>
  <si>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</si>
  <si>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82083</t>
  </si>
  <si>
    <t>PRŮKAZ BAKTERIÁLNÍHO TOXINU NEBO ANTIGENU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</si>
  <si>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</si>
  <si>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</si>
  <si>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</si>
  <si>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</si>
  <si>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</si>
  <si>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</si>
  <si>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</si>
  <si>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</si>
  <si>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</si>
  <si>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</si>
  <si>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</si>
  <si>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</si>
  <si>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41</t>
  </si>
  <si>
    <t>91131</t>
  </si>
  <si>
    <t>STANOVENÍ IgA</t>
  </si>
  <si>
    <t>91161</t>
  </si>
  <si>
    <t>STANOVENÍ C4 SLOŽKY KOMPLEMENTU</t>
  </si>
  <si>
    <t>91355</t>
  </si>
  <si>
    <t>STANOVENÍ CIK METODOU PEG-IKEM</t>
  </si>
  <si>
    <t>91129</t>
  </si>
  <si>
    <t>STANOVENÍ IgG</t>
  </si>
  <si>
    <t>91189</t>
  </si>
  <si>
    <t>STANOVENÍ IgE</t>
  </si>
  <si>
    <t>91133</t>
  </si>
  <si>
    <t>STANOVENÍ IgM</t>
  </si>
  <si>
    <t>91159</t>
  </si>
  <si>
    <t>STANOVENÍ C3 SLOŽKY KOMPLEMENTU</t>
  </si>
  <si>
    <t>44</t>
  </si>
  <si>
    <t>94115</t>
  </si>
  <si>
    <t>IN SITU HYBRIDIZACE LIDSKÉ DNA SE ZNAČENOU SONDOU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</si>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</sst>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6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7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0" fillId="0" borderId="139" xfId="0" applyNumberFormat="1" applyFont="1" applyBorder="1" applyAlignment="1">
      <alignment horizontal="right"/>
    </xf>
    <xf numFmtId="166" fontId="70" fillId="0" borderId="139" xfId="0" applyNumberFormat="1" applyFont="1" applyBorder="1" applyAlignment="1">
      <alignment horizontal="right"/>
    </xf>
    <xf numFmtId="166" fontId="70" fillId="0" borderId="153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166" fontId="5" fillId="0" borderId="139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70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3" fontId="70" fillId="0" borderId="139" xfId="0" applyNumberFormat="1" applyFont="1" applyBorder="1"/>
    <xf numFmtId="166" fontId="70" fillId="0" borderId="139" xfId="0" applyNumberFormat="1" applyFont="1" applyBorder="1"/>
    <xf numFmtId="166" fontId="70" fillId="0" borderId="153" xfId="0" applyNumberFormat="1" applyFont="1" applyBorder="1"/>
    <xf numFmtId="166" fontId="70" fillId="0" borderId="19" xfId="0" applyNumberFormat="1" applyFont="1" applyBorder="1"/>
    <xf numFmtId="166" fontId="71" fillId="0" borderId="19" xfId="0" applyNumberFormat="1" applyFont="1" applyBorder="1" applyAlignment="1">
      <alignment horizontal="right"/>
    </xf>
    <xf numFmtId="166" fontId="71" fillId="0" borderId="153" xfId="0" applyNumberFormat="1" applyFont="1" applyBorder="1" applyAlignment="1">
      <alignment horizontal="right"/>
    </xf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3" xfId="0" applyNumberFormat="1" applyFont="1" applyBorder="1"/>
    <xf numFmtId="0" fontId="5" fillId="0" borderId="139" xfId="0" applyFont="1" applyBorder="1"/>
    <xf numFmtId="166" fontId="34" fillId="0" borderId="19" xfId="0" applyNumberFormat="1" applyFont="1" applyBorder="1"/>
    <xf numFmtId="3" fontId="34" fillId="0" borderId="139" xfId="0" applyNumberFormat="1" applyFont="1" applyBorder="1" applyAlignment="1">
      <alignment horizontal="right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70" fillId="0" borderId="0" xfId="0" applyNumberFormat="1" applyFont="1" applyBorder="1"/>
    <xf numFmtId="166" fontId="70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70" fillId="0" borderId="108" xfId="0" applyNumberFormat="1" applyFont="1" applyBorder="1" applyAlignment="1">
      <alignment horizontal="right"/>
    </xf>
    <xf numFmtId="166" fontId="70" fillId="0" borderId="108" xfId="0" applyNumberFormat="1" applyFont="1" applyBorder="1" applyAlignment="1">
      <alignment horizontal="right"/>
    </xf>
    <xf numFmtId="166" fontId="70" fillId="0" borderId="89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70" fillId="0" borderId="2" xfId="0" applyNumberFormat="1" applyFont="1" applyBorder="1" applyAlignment="1">
      <alignment horizontal="right"/>
    </xf>
    <xf numFmtId="166" fontId="70" fillId="0" borderId="2" xfId="0" applyNumberFormat="1" applyFont="1" applyBorder="1" applyAlignment="1">
      <alignment horizontal="right"/>
    </xf>
    <xf numFmtId="166" fontId="70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89" xfId="0" applyNumberFormat="1" applyFont="1" applyBorder="1"/>
    <xf numFmtId="3" fontId="5" fillId="0" borderId="153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4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5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4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0.95102659693592773</c:v>
                </c:pt>
                <c:pt idx="1">
                  <c:v>0.85062875960155193</c:v>
                </c:pt>
                <c:pt idx="2">
                  <c:v>0.83181975361615512</c:v>
                </c:pt>
                <c:pt idx="3">
                  <c:v>0.79966496253121055</c:v>
                </c:pt>
                <c:pt idx="4">
                  <c:v>0.75971586961080229</c:v>
                </c:pt>
                <c:pt idx="5">
                  <c:v>0.77945227192670541</c:v>
                </c:pt>
                <c:pt idx="6">
                  <c:v>0.64943848985989538</c:v>
                </c:pt>
                <c:pt idx="7">
                  <c:v>0.76132231400963224</c:v>
                </c:pt>
                <c:pt idx="8">
                  <c:v>0.79771850928639576</c:v>
                </c:pt>
                <c:pt idx="9">
                  <c:v>0.7509820352085893</c:v>
                </c:pt>
                <c:pt idx="10">
                  <c:v>0.77852280850409272</c:v>
                </c:pt>
                <c:pt idx="11">
                  <c:v>0.75308654572702316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0.80828082808280832</c:v>
                </c:pt>
                <c:pt idx="1">
                  <c:v>0.79487179487179482</c:v>
                </c:pt>
                <c:pt idx="2">
                  <c:v>0.7982129560685034</c:v>
                </c:pt>
                <c:pt idx="3">
                  <c:v>0.76738536289098092</c:v>
                </c:pt>
                <c:pt idx="4">
                  <c:v>0.78416187859105668</c:v>
                </c:pt>
                <c:pt idx="5">
                  <c:v>0.77669902912621358</c:v>
                </c:pt>
                <c:pt idx="6">
                  <c:v>0.77669902912621358</c:v>
                </c:pt>
                <c:pt idx="7">
                  <c:v>0.75880517164511818</c:v>
                </c:pt>
                <c:pt idx="8">
                  <c:v>0.75150753768844225</c:v>
                </c:pt>
                <c:pt idx="9">
                  <c:v>0.74758589714799006</c:v>
                </c:pt>
                <c:pt idx="10">
                  <c:v>0.74909674829385786</c:v>
                </c:pt>
                <c:pt idx="11">
                  <c:v>0.75152424725635492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0" totalsRowShown="0" headerRowDxfId="116" tableBorderDxfId="115">
  <autoFilter ref="A7:S20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55" totalsRowShown="0">
  <autoFilter ref="C3:S155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1962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3155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3156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3185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5887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5916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5930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6116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6117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7772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8130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8738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BF566A14-24A9-46B1-A5FC-6D67A20BF60F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92128.60027000001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1781.3681799999999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0.90702370312980463</v>
      </c>
      <c r="E8" s="285">
        <f t="shared" si="0"/>
        <v>1.0078041145886718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0.279416145367888</v>
      </c>
      <c r="E9" s="285">
        <f>IF(C9=0,0,D9/C9)</f>
        <v>0.93138715122629334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0.8224083614947465</v>
      </c>
      <c r="E11" s="285">
        <f t="shared" si="0"/>
        <v>1.3706806024912441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0.96843677610213696</v>
      </c>
      <c r="E12" s="285">
        <f t="shared" si="0"/>
        <v>1.2105459701276711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13158.463460000001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68614.238840000005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76961.80928000003</v>
      </c>
      <c r="D18" s="303">
        <f ca="1">IF(ISERROR(VLOOKUP("Výnosy celkem",INDIRECT("HI!$A:$G"),5,0)),0,VLOOKUP("Výnosy celkem",INDIRECT("HI!$A:$G"),5,0))</f>
        <v>69339.829180000015</v>
      </c>
      <c r="E18" s="304">
        <f t="shared" ref="E18:E31" ca="1" si="1">IF(C18=0,0,D18/C18)</f>
        <v>0.9009641253070082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3820.1592800000153</v>
      </c>
      <c r="D19" s="284">
        <f ca="1">IF(ISERROR(VLOOKUP("Ambulance *",INDIRECT("HI!$A:$G"),5,0)),0,VLOOKUP("Ambulance *",INDIRECT("HI!$A:$G"),5,0))</f>
        <v>3450.6191800000142</v>
      </c>
      <c r="E19" s="285">
        <f t="shared" ca="1" si="1"/>
        <v>0.90326578738884422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0.90326578738884433</v>
      </c>
      <c r="E20" s="285">
        <f t="shared" si="1"/>
        <v>0.90326578738884433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0.90326578738884389</v>
      </c>
      <c r="E21" s="285">
        <f t="shared" si="1"/>
        <v>0.90326578738884389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0.85298352546783884</v>
      </c>
      <c r="E23" s="285">
        <f t="shared" si="1"/>
        <v>1.0035100299621633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73141.650000000009</v>
      </c>
      <c r="D24" s="284">
        <f ca="1">IF(ISERROR(VLOOKUP("Hospitalizace *",INDIRECT("HI!$A:$G"),5,0)),0,VLOOKUP("Hospitalizace *",INDIRECT("HI!$A:$G"),5,0))</f>
        <v>65889.210000000006</v>
      </c>
      <c r="E24" s="285">
        <f ca="1">IF(C24=0,0,D24/C24)</f>
        <v>0.90084391041219336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0.90084391041219336</v>
      </c>
      <c r="E25" s="285">
        <f t="shared" si="1"/>
        <v>0.90084391041219336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0.90084391041219336</v>
      </c>
      <c r="E26" s="285">
        <f t="shared" si="1"/>
        <v>0.90084391041219336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0.7963905599259602</v>
      </c>
      <c r="E29" s="285">
        <f t="shared" si="1"/>
        <v>0.83830585255364232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0.75152424725635492</v>
      </c>
      <c r="E30" s="285">
        <f t="shared" si="1"/>
        <v>0.75152424725635492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0.75168782082438668</v>
      </c>
      <c r="D31" s="289">
        <f>IF(ISERROR(VLOOKUP("Celkem:",'ZV Vyžád.'!$A:$M,7,0)),"",VLOOKUP("Celkem:",'ZV Vyžád.'!$A:$M,7,0))</f>
        <v>0.89016779639633437</v>
      </c>
      <c r="E31" s="285">
        <f t="shared" si="1"/>
        <v>1.184225381515527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5D2FEBB9-7A1F-43E0-B21A-9289BA45ECA1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1974.1875599999994</v>
      </c>
      <c r="C5" s="33">
        <v>1916.4334800000001</v>
      </c>
      <c r="D5" s="12"/>
      <c r="E5" s="226">
        <v>1781.3681799999999</v>
      </c>
      <c r="F5" s="32">
        <v>0</v>
      </c>
      <c r="G5" s="225">
        <f>E5-F5</f>
        <v>1781.3681799999999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15697.876870000002</v>
      </c>
      <c r="C6" s="35">
        <v>15772.84043</v>
      </c>
      <c r="D6" s="12"/>
      <c r="E6" s="227">
        <v>13158.463460000001</v>
      </c>
      <c r="F6" s="34">
        <v>0</v>
      </c>
      <c r="G6" s="228">
        <f>E6-F6</f>
        <v>13158.463460000001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59215.757469999997</v>
      </c>
      <c r="C7" s="35">
        <v>62404.341450000007</v>
      </c>
      <c r="D7" s="12"/>
      <c r="E7" s="227">
        <v>68614.238840000005</v>
      </c>
      <c r="F7" s="34">
        <v>0</v>
      </c>
      <c r="G7" s="228">
        <f>E7-F7</f>
        <v>68614.238840000005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7043.215650000011</v>
      </c>
      <c r="C8" s="37">
        <v>7961.2031500000048</v>
      </c>
      <c r="D8" s="12"/>
      <c r="E8" s="229">
        <v>8574.5297900000023</v>
      </c>
      <c r="F8" s="36">
        <v>0</v>
      </c>
      <c r="G8" s="230">
        <f>E8-F8</f>
        <v>8574.5297900000023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83931.037550000008</v>
      </c>
      <c r="C9" s="39">
        <v>88054.818510000012</v>
      </c>
      <c r="D9" s="12"/>
      <c r="E9" s="3">
        <v>92128.60027000001</v>
      </c>
      <c r="F9" s="38">
        <v>0</v>
      </c>
      <c r="G9" s="38">
        <f>E9-F9</f>
        <v>92128.60027000001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3529.9629800000089</v>
      </c>
      <c r="C11" s="33">
        <f>IF(ISERROR(VLOOKUP("Celkem:",'ZV Vykáz.-A'!A:H,5,0)),0,VLOOKUP("Celkem:",'ZV Vykáz.-A'!A:H,5,0)/1000)</f>
        <v>3820.1592800000153</v>
      </c>
      <c r="D11" s="12"/>
      <c r="E11" s="226">
        <f>IF(ISERROR(VLOOKUP("Celkem:",'ZV Vykáz.-A'!A:H,8,0)),0,VLOOKUP("Celkem:",'ZV Vykáz.-A'!A:H,8,0)/1000)</f>
        <v>3450.6191800000142</v>
      </c>
      <c r="F11" s="32">
        <f>C11</f>
        <v>3820.1592800000153</v>
      </c>
      <c r="G11" s="225">
        <f>E11-F11</f>
        <v>-369.54010000000108</v>
      </c>
      <c r="H11" s="231">
        <f>IF(F11&lt;0.00000001,"",E11/F11)</f>
        <v>0.90326578738884422</v>
      </c>
      <c r="I11" s="225">
        <f>E11-B11</f>
        <v>-79.343799999994644</v>
      </c>
      <c r="J11" s="231">
        <f>IF(B11&lt;0.00000001,"",E11/B11)</f>
        <v>0.97752276710845432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65627.459999999977</v>
      </c>
      <c r="C12" s="37">
        <f>IF(ISERROR(VLOOKUP("Celkem",CaseMix!A:D,3,0)),0,VLOOKUP("Celkem",CaseMix!A:D,3,0)*30)</f>
        <v>73141.650000000009</v>
      </c>
      <c r="D12" s="12"/>
      <c r="E12" s="229">
        <f>IF(ISERROR(VLOOKUP("Celkem",CaseMix!A:D,4,0)),0,VLOOKUP("Celkem",CaseMix!A:D,4,0)*30)</f>
        <v>65889.210000000006</v>
      </c>
      <c r="F12" s="36">
        <f>C12</f>
        <v>73141.650000000009</v>
      </c>
      <c r="G12" s="230">
        <f>E12-F12</f>
        <v>-7252.4400000000023</v>
      </c>
      <c r="H12" s="233">
        <f>IF(F12&lt;0.00000001,"",E12/F12)</f>
        <v>0.90084391041219336</v>
      </c>
      <c r="I12" s="230">
        <f>E12-B12</f>
        <v>261.7500000000291</v>
      </c>
      <c r="J12" s="233">
        <f>IF(B12&lt;0.00000001,"",E12/B12)</f>
        <v>1.0039884219197273</v>
      </c>
    </row>
    <row r="13" spans="1:10" ht="14.45" customHeight="1" thickBot="1" x14ac:dyDescent="0.25">
      <c r="A13" s="4" t="s">
        <v>100</v>
      </c>
      <c r="B13" s="9">
        <f>SUM(B11:B12)</f>
        <v>69157.422979999988</v>
      </c>
      <c r="C13" s="41">
        <f>SUM(C11:C12)</f>
        <v>76961.80928000003</v>
      </c>
      <c r="D13" s="12"/>
      <c r="E13" s="9">
        <f>SUM(E11:E12)</f>
        <v>69339.829180000015</v>
      </c>
      <c r="F13" s="40">
        <f>SUM(F11:F12)</f>
        <v>76961.80928000003</v>
      </c>
      <c r="G13" s="40">
        <f>E13-F13</f>
        <v>-7621.9801000000152</v>
      </c>
      <c r="H13" s="235">
        <f>IF(F13&lt;0.00000001,"",E13/F13)</f>
        <v>0.9009641253070082</v>
      </c>
      <c r="I13" s="40">
        <f>SUM(I11:I12)</f>
        <v>182.40620000003446</v>
      </c>
      <c r="J13" s="235">
        <f>IF(B13&lt;0.00000001,"",E13/B13)</f>
        <v>1.0026375505642073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0.82397912618202807</v>
      </c>
      <c r="C15" s="43">
        <f>IF(C9=0,"",C13/C9)</f>
        <v>0.87402155364456069</v>
      </c>
      <c r="D15" s="12"/>
      <c r="E15" s="10">
        <f>IF(E9=0,"",E13/E9)</f>
        <v>0.75264173098024656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864D3A03-5F21-4F9C-9E9E-BE176A3D65B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0.95102659693592773</v>
      </c>
      <c r="C4" s="323">
        <f t="shared" ref="C4:M4" si="0">(C10+C8)/C6</f>
        <v>0.85062875960155193</v>
      </c>
      <c r="D4" s="323">
        <f t="shared" si="0"/>
        <v>0.83181975361615512</v>
      </c>
      <c r="E4" s="323">
        <f t="shared" si="0"/>
        <v>0.79966496253121055</v>
      </c>
      <c r="F4" s="323">
        <f t="shared" si="0"/>
        <v>0.75971586961080229</v>
      </c>
      <c r="G4" s="323">
        <f t="shared" si="0"/>
        <v>0.77945227192670541</v>
      </c>
      <c r="H4" s="323">
        <f t="shared" si="0"/>
        <v>0.64943848985989538</v>
      </c>
      <c r="I4" s="323">
        <f t="shared" si="0"/>
        <v>0.76132231400963224</v>
      </c>
      <c r="J4" s="323">
        <f t="shared" si="0"/>
        <v>0.79771850928639576</v>
      </c>
      <c r="K4" s="323">
        <f t="shared" si="0"/>
        <v>0.7509820352085893</v>
      </c>
      <c r="L4" s="323">
        <f t="shared" si="0"/>
        <v>0.77852280850409272</v>
      </c>
      <c r="M4" s="323">
        <f t="shared" si="0"/>
        <v>0.75308654572702316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7336.1352800000004</v>
      </c>
      <c r="C5" s="323">
        <f>IF(ISERROR(VLOOKUP($A5,'Man Tab'!$A:$Q,COLUMN()+2,0)),0,VLOOKUP($A5,'Man Tab'!$A:$Q,COLUMN()+2,0))</f>
        <v>6919.08878</v>
      </c>
      <c r="D5" s="323">
        <f>IF(ISERROR(VLOOKUP($A5,'Man Tab'!$A:$Q,COLUMN()+2,0)),0,VLOOKUP($A5,'Man Tab'!$A:$Q,COLUMN()+2,0))</f>
        <v>6398.3670999999995</v>
      </c>
      <c r="E5" s="323">
        <f>IF(ISERROR(VLOOKUP($A5,'Man Tab'!$A:$Q,COLUMN()+2,0)),0,VLOOKUP($A5,'Man Tab'!$A:$Q,COLUMN()+2,0))</f>
        <v>6062.7162199999993</v>
      </c>
      <c r="F5" s="323">
        <f>IF(ISERROR(VLOOKUP($A5,'Man Tab'!$A:$Q,COLUMN()+2,0)),0,VLOOKUP($A5,'Man Tab'!$A:$Q,COLUMN()+2,0))</f>
        <v>7557.2683099999995</v>
      </c>
      <c r="G5" s="323">
        <f>IF(ISERROR(VLOOKUP($A5,'Man Tab'!$A:$Q,COLUMN()+2,0)),0,VLOOKUP($A5,'Man Tab'!$A:$Q,COLUMN()+2,0))</f>
        <v>6962.1478399999996</v>
      </c>
      <c r="H5" s="323">
        <f>IF(ISERROR(VLOOKUP($A5,'Man Tab'!$A:$Q,COLUMN()+2,0)),0,VLOOKUP($A5,'Man Tab'!$A:$Q,COLUMN()+2,0))</f>
        <v>8793.7897300000004</v>
      </c>
      <c r="I5" s="323">
        <f>IF(ISERROR(VLOOKUP($A5,'Man Tab'!$A:$Q,COLUMN()+2,0)),0,VLOOKUP($A5,'Man Tab'!$A:$Q,COLUMN()+2,0))</f>
        <v>7390.8987200000001</v>
      </c>
      <c r="J5" s="323">
        <f>IF(ISERROR(VLOOKUP($A5,'Man Tab'!$A:$Q,COLUMN()+2,0)),0,VLOOKUP($A5,'Man Tab'!$A:$Q,COLUMN()+2,0))</f>
        <v>7521.65906</v>
      </c>
      <c r="K5" s="323">
        <f>IF(ISERROR(VLOOKUP($A5,'Man Tab'!$A:$Q,COLUMN()+2,0)),0,VLOOKUP($A5,'Man Tab'!$A:$Q,COLUMN()+2,0))</f>
        <v>11703.159539999999</v>
      </c>
      <c r="L5" s="323">
        <f>IF(ISERROR(VLOOKUP($A5,'Man Tab'!$A:$Q,COLUMN()+2,0)),0,VLOOKUP($A5,'Man Tab'!$A:$Q,COLUMN()+2,0))</f>
        <v>7367.9397800000006</v>
      </c>
      <c r="M5" s="323">
        <f>IF(ISERROR(VLOOKUP($A5,'Man Tab'!$A:$Q,COLUMN()+2,0)),0,VLOOKUP($A5,'Man Tab'!$A:$Q,COLUMN()+2,0))</f>
        <v>8115.4299099999998</v>
      </c>
    </row>
    <row r="6" spans="1:13" ht="14.45" customHeight="1" x14ac:dyDescent="0.2">
      <c r="A6" s="324" t="s">
        <v>97</v>
      </c>
      <c r="B6" s="325">
        <f>B5</f>
        <v>7336.1352800000004</v>
      </c>
      <c r="C6" s="325">
        <f t="shared" ref="C6:M6" si="1">C5+B6</f>
        <v>14255.22406</v>
      </c>
      <c r="D6" s="325">
        <f t="shared" si="1"/>
        <v>20653.59116</v>
      </c>
      <c r="E6" s="325">
        <f t="shared" si="1"/>
        <v>26716.307379999998</v>
      </c>
      <c r="F6" s="325">
        <f t="shared" si="1"/>
        <v>34273.575689999998</v>
      </c>
      <c r="G6" s="325">
        <f t="shared" si="1"/>
        <v>41235.723529999996</v>
      </c>
      <c r="H6" s="325">
        <f t="shared" si="1"/>
        <v>50029.513259999992</v>
      </c>
      <c r="I6" s="325">
        <f t="shared" si="1"/>
        <v>57420.41197999999</v>
      </c>
      <c r="J6" s="325">
        <f t="shared" si="1"/>
        <v>64942.071039999988</v>
      </c>
      <c r="K6" s="325">
        <f t="shared" si="1"/>
        <v>76645.230579999989</v>
      </c>
      <c r="L6" s="325">
        <f t="shared" si="1"/>
        <v>84013.170359999989</v>
      </c>
      <c r="M6" s="325">
        <f t="shared" si="1"/>
        <v>92128.600269999995</v>
      </c>
    </row>
    <row r="7" spans="1:13" ht="14.45" customHeight="1" x14ac:dyDescent="0.2">
      <c r="A7" s="324" t="s">
        <v>125</v>
      </c>
      <c r="B7" s="324">
        <v>220.65299999999999</v>
      </c>
      <c r="C7" s="324">
        <v>381.56</v>
      </c>
      <c r="D7" s="324">
        <v>542.93899999999996</v>
      </c>
      <c r="E7" s="324">
        <v>674.17399999999998</v>
      </c>
      <c r="F7" s="324">
        <v>819.87800000000004</v>
      </c>
      <c r="G7" s="324">
        <v>1012.6660000000001</v>
      </c>
      <c r="H7" s="324">
        <v>1012.6660000000001</v>
      </c>
      <c r="I7" s="324">
        <v>1375.201</v>
      </c>
      <c r="J7" s="324">
        <v>1631.922</v>
      </c>
      <c r="K7" s="324">
        <v>1812.7729999999999</v>
      </c>
      <c r="L7" s="324">
        <v>2065.1849999999999</v>
      </c>
      <c r="M7" s="324">
        <v>2197.6729999999998</v>
      </c>
    </row>
    <row r="8" spans="1:13" ht="14.45" customHeight="1" x14ac:dyDescent="0.2">
      <c r="A8" s="324" t="s">
        <v>98</v>
      </c>
      <c r="B8" s="325">
        <f>B7*30</f>
        <v>6619.59</v>
      </c>
      <c r="C8" s="325">
        <f t="shared" ref="C8:M8" si="2">C7*30</f>
        <v>11446.8</v>
      </c>
      <c r="D8" s="325">
        <f t="shared" si="2"/>
        <v>16288.169999999998</v>
      </c>
      <c r="E8" s="325">
        <f t="shared" si="2"/>
        <v>20225.22</v>
      </c>
      <c r="F8" s="325">
        <f t="shared" si="2"/>
        <v>24596.34</v>
      </c>
      <c r="G8" s="325">
        <f t="shared" si="2"/>
        <v>30379.980000000003</v>
      </c>
      <c r="H8" s="325">
        <f t="shared" si="2"/>
        <v>30379.980000000003</v>
      </c>
      <c r="I8" s="325">
        <f t="shared" si="2"/>
        <v>41256.03</v>
      </c>
      <c r="J8" s="325">
        <f t="shared" si="2"/>
        <v>48957.66</v>
      </c>
      <c r="K8" s="325">
        <f t="shared" si="2"/>
        <v>54383.189999999995</v>
      </c>
      <c r="L8" s="325">
        <f t="shared" si="2"/>
        <v>61955.549999999996</v>
      </c>
      <c r="M8" s="325">
        <f t="shared" si="2"/>
        <v>65930.189999999988</v>
      </c>
    </row>
    <row r="9" spans="1:13" ht="14.45" customHeight="1" x14ac:dyDescent="0.2">
      <c r="A9" s="324" t="s">
        <v>126</v>
      </c>
      <c r="B9" s="324">
        <v>357269.77000000008</v>
      </c>
      <c r="C9" s="324">
        <v>321833.7900000001</v>
      </c>
      <c r="D9" s="324">
        <v>212791.55000000002</v>
      </c>
      <c r="E9" s="324">
        <v>246979.83000000007</v>
      </c>
      <c r="F9" s="324">
        <v>302964.42</v>
      </c>
      <c r="G9" s="324">
        <v>319459.03000000009</v>
      </c>
      <c r="H9" s="324">
        <v>349813.14999999991</v>
      </c>
      <c r="I9" s="324">
        <v>348299.38</v>
      </c>
      <c r="J9" s="324">
        <v>388421.17999999993</v>
      </c>
      <c r="K9" s="324">
        <v>328169.14999999991</v>
      </c>
      <c r="L9" s="324">
        <v>274618.09000000003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357.26977000000005</v>
      </c>
      <c r="C10" s="325">
        <f t="shared" ref="C10:M10" si="3">C9/1000+B10</f>
        <v>679.10356000000013</v>
      </c>
      <c r="D10" s="325">
        <f t="shared" si="3"/>
        <v>891.89511000000016</v>
      </c>
      <c r="E10" s="325">
        <f t="shared" si="3"/>
        <v>1138.8749400000002</v>
      </c>
      <c r="F10" s="325">
        <f t="shared" si="3"/>
        <v>1441.8393600000002</v>
      </c>
      <c r="G10" s="325">
        <f t="shared" si="3"/>
        <v>1761.2983900000004</v>
      </c>
      <c r="H10" s="325">
        <f t="shared" si="3"/>
        <v>2111.1115400000003</v>
      </c>
      <c r="I10" s="325">
        <f t="shared" si="3"/>
        <v>2459.4109200000003</v>
      </c>
      <c r="J10" s="325">
        <f t="shared" si="3"/>
        <v>2847.8321000000001</v>
      </c>
      <c r="K10" s="325">
        <f t="shared" si="3"/>
        <v>3176.0012499999998</v>
      </c>
      <c r="L10" s="325">
        <f t="shared" si="3"/>
        <v>3450.6193399999997</v>
      </c>
      <c r="M10" s="325">
        <f t="shared" si="3"/>
        <v>3450.6193399999997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1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06574230-82CE-4BF2-845D-D7CA804C93E6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1939.0000001000001</v>
      </c>
      <c r="C7" s="56">
        <v>161.58333334166667</v>
      </c>
      <c r="D7" s="56">
        <v>118.95325</v>
      </c>
      <c r="E7" s="56">
        <v>156.04541</v>
      </c>
      <c r="F7" s="56">
        <v>128.86699000000002</v>
      </c>
      <c r="G7" s="56">
        <v>120.73672000000001</v>
      </c>
      <c r="H7" s="56">
        <v>188.25504999999998</v>
      </c>
      <c r="I7" s="56">
        <v>112.21287</v>
      </c>
      <c r="J7" s="56">
        <v>116.80853</v>
      </c>
      <c r="K7" s="56">
        <v>151.35857000000001</v>
      </c>
      <c r="L7" s="56">
        <v>197.89760999999999</v>
      </c>
      <c r="M7" s="56">
        <v>235.61915999999999</v>
      </c>
      <c r="N7" s="56">
        <v>113.92496000000001</v>
      </c>
      <c r="O7" s="56">
        <v>140.68905999999998</v>
      </c>
      <c r="P7" s="57">
        <v>1781.3681799999999</v>
      </c>
      <c r="Q7" s="185">
        <v>0.91870457963286711</v>
      </c>
    </row>
    <row r="8" spans="1:17" ht="14.45" customHeight="1" x14ac:dyDescent="0.2">
      <c r="A8" s="19" t="s">
        <v>36</v>
      </c>
      <c r="B8" s="55">
        <v>2240.7886269999999</v>
      </c>
      <c r="C8" s="56">
        <v>186.73238558333333</v>
      </c>
      <c r="D8" s="56">
        <v>198.17</v>
      </c>
      <c r="E8" s="56">
        <v>155.55500000000001</v>
      </c>
      <c r="F8" s="56">
        <v>137.83000000000001</v>
      </c>
      <c r="G8" s="56">
        <v>106.06</v>
      </c>
      <c r="H8" s="56">
        <v>219.28</v>
      </c>
      <c r="I8" s="56">
        <v>121.29</v>
      </c>
      <c r="J8" s="56">
        <v>160.72999999999999</v>
      </c>
      <c r="K8" s="56">
        <v>210.31</v>
      </c>
      <c r="L8" s="56">
        <v>210.26</v>
      </c>
      <c r="M8" s="56">
        <v>172.35</v>
      </c>
      <c r="N8" s="56">
        <v>199.42</v>
      </c>
      <c r="O8" s="56">
        <v>197.57</v>
      </c>
      <c r="P8" s="57">
        <v>2088.8249999999998</v>
      </c>
      <c r="Q8" s="185">
        <v>0.932182971133939</v>
      </c>
    </row>
    <row r="9" spans="1:17" ht="14.45" customHeight="1" x14ac:dyDescent="0.2">
      <c r="A9" s="19" t="s">
        <v>37</v>
      </c>
      <c r="B9" s="55">
        <v>15697.9999991</v>
      </c>
      <c r="C9" s="56">
        <v>1308.1666665916666</v>
      </c>
      <c r="D9" s="56">
        <v>1458.1920400000001</v>
      </c>
      <c r="E9" s="56">
        <v>965.88013000000001</v>
      </c>
      <c r="F9" s="56">
        <v>895.02250000000004</v>
      </c>
      <c r="G9" s="56">
        <v>643.43056000000001</v>
      </c>
      <c r="H9" s="56">
        <v>1100.0202400000001</v>
      </c>
      <c r="I9" s="56">
        <v>1096.2519199999999</v>
      </c>
      <c r="J9" s="56">
        <v>1023.48239</v>
      </c>
      <c r="K9" s="56">
        <v>1543.8590800000002</v>
      </c>
      <c r="L9" s="56">
        <v>1465.55468</v>
      </c>
      <c r="M9" s="56">
        <v>931.74113</v>
      </c>
      <c r="N9" s="56">
        <v>837.52435000000003</v>
      </c>
      <c r="O9" s="56">
        <v>1197.5044399999999</v>
      </c>
      <c r="P9" s="57">
        <v>13158.463459999999</v>
      </c>
      <c r="Q9" s="185">
        <v>0.83822547208271125</v>
      </c>
    </row>
    <row r="10" spans="1:17" ht="14.45" customHeight="1" x14ac:dyDescent="0.2">
      <c r="A10" s="19" t="s">
        <v>38</v>
      </c>
      <c r="B10" s="55">
        <v>573.10753249999993</v>
      </c>
      <c r="C10" s="56">
        <v>47.758961041666659</v>
      </c>
      <c r="D10" s="56">
        <v>48.911559999999994</v>
      </c>
      <c r="E10" s="56">
        <v>47.601709999999997</v>
      </c>
      <c r="F10" s="56">
        <v>36.041589999999999</v>
      </c>
      <c r="G10" s="56">
        <v>27.430070000000001</v>
      </c>
      <c r="H10" s="56">
        <v>40.397059999999996</v>
      </c>
      <c r="I10" s="56">
        <v>32.715220000000002</v>
      </c>
      <c r="J10" s="56">
        <v>45.03539</v>
      </c>
      <c r="K10" s="56">
        <v>50.817419999999998</v>
      </c>
      <c r="L10" s="56">
        <v>53.248890000000003</v>
      </c>
      <c r="M10" s="56">
        <v>48.404470000000003</v>
      </c>
      <c r="N10" s="56">
        <v>51.439620000000005</v>
      </c>
      <c r="O10" s="56">
        <v>38.031930000000003</v>
      </c>
      <c r="P10" s="57">
        <v>520.07492999999999</v>
      </c>
      <c r="Q10" s="185">
        <v>0.90746483078199647</v>
      </c>
    </row>
    <row r="11" spans="1:17" ht="14.45" customHeight="1" x14ac:dyDescent="0.2">
      <c r="A11" s="19" t="s">
        <v>39</v>
      </c>
      <c r="B11" s="55">
        <v>404.14379500000001</v>
      </c>
      <c r="C11" s="56">
        <v>33.678649583333332</v>
      </c>
      <c r="D11" s="56">
        <v>28.115539999999999</v>
      </c>
      <c r="E11" s="56">
        <v>29.99278</v>
      </c>
      <c r="F11" s="56">
        <v>32.162799999999997</v>
      </c>
      <c r="G11" s="56">
        <v>24.116330000000001</v>
      </c>
      <c r="H11" s="56">
        <v>34.039180000000002</v>
      </c>
      <c r="I11" s="56">
        <v>30.429419999999997</v>
      </c>
      <c r="J11" s="56">
        <v>34.366239999999998</v>
      </c>
      <c r="K11" s="56">
        <v>39.0047</v>
      </c>
      <c r="L11" s="56">
        <v>34.096839999999993</v>
      </c>
      <c r="M11" s="56">
        <v>39.274370000000005</v>
      </c>
      <c r="N11" s="56">
        <v>31.75404</v>
      </c>
      <c r="O11" s="56">
        <v>56.649740000000001</v>
      </c>
      <c r="P11" s="57">
        <v>414.00198</v>
      </c>
      <c r="Q11" s="185">
        <v>1.0243927659460912</v>
      </c>
    </row>
    <row r="12" spans="1:17" ht="14.45" customHeight="1" x14ac:dyDescent="0.2">
      <c r="A12" s="19" t="s">
        <v>40</v>
      </c>
      <c r="B12" s="55">
        <v>56.228300499999996</v>
      </c>
      <c r="C12" s="56">
        <v>4.6856917083333327</v>
      </c>
      <c r="D12" s="56">
        <v>1.089</v>
      </c>
      <c r="E12" s="56">
        <v>1.9399000000000002</v>
      </c>
      <c r="F12" s="56">
        <v>0.75649999999999995</v>
      </c>
      <c r="G12" s="56">
        <v>0.29649000000000003</v>
      </c>
      <c r="H12" s="56">
        <v>3.0129999999999999</v>
      </c>
      <c r="I12" s="56">
        <v>12.464889999999999</v>
      </c>
      <c r="J12" s="56">
        <v>1.2156</v>
      </c>
      <c r="K12" s="56">
        <v>15.477270000000001</v>
      </c>
      <c r="L12" s="56">
        <v>-4.0587999999999997</v>
      </c>
      <c r="M12" s="56">
        <v>1.1930000000000001</v>
      </c>
      <c r="N12" s="56">
        <v>0</v>
      </c>
      <c r="O12" s="56">
        <v>0.29093000000000002</v>
      </c>
      <c r="P12" s="57">
        <v>33.677780000000006</v>
      </c>
      <c r="Q12" s="185">
        <v>0.59894714406315752</v>
      </c>
    </row>
    <row r="13" spans="1:17" ht="14.45" customHeight="1" x14ac:dyDescent="0.2">
      <c r="A13" s="19" t="s">
        <v>41</v>
      </c>
      <c r="B13" s="55">
        <v>89</v>
      </c>
      <c r="C13" s="56">
        <v>7.416666666666667</v>
      </c>
      <c r="D13" s="56">
        <v>5.4516499999999999</v>
      </c>
      <c r="E13" s="56">
        <v>7.1973599999999998</v>
      </c>
      <c r="F13" s="56">
        <v>10.312290000000001</v>
      </c>
      <c r="G13" s="56">
        <v>57.933610000000002</v>
      </c>
      <c r="H13" s="56">
        <v>27.197900000000001</v>
      </c>
      <c r="I13" s="56">
        <v>20.104860000000002</v>
      </c>
      <c r="J13" s="56">
        <v>44.603769999999997</v>
      </c>
      <c r="K13" s="56">
        <v>26.884700000000002</v>
      </c>
      <c r="L13" s="56">
        <v>23.257650000000002</v>
      </c>
      <c r="M13" s="56">
        <v>47.402999999999999</v>
      </c>
      <c r="N13" s="56">
        <v>32.861510000000003</v>
      </c>
      <c r="O13" s="56">
        <v>41.125830000000001</v>
      </c>
      <c r="P13" s="57">
        <v>344.33413000000007</v>
      </c>
      <c r="Q13" s="185">
        <v>3.8689228089887648</v>
      </c>
    </row>
    <row r="14" spans="1:17" ht="14.45" customHeight="1" x14ac:dyDescent="0.2">
      <c r="A14" s="19" t="s">
        <v>42</v>
      </c>
      <c r="B14" s="55">
        <v>1339.9617237</v>
      </c>
      <c r="C14" s="56">
        <v>111.66347697499999</v>
      </c>
      <c r="D14" s="56">
        <v>150.06399999999999</v>
      </c>
      <c r="E14" s="56">
        <v>118.889</v>
      </c>
      <c r="F14" s="56">
        <v>119.818</v>
      </c>
      <c r="G14" s="56">
        <v>99.638000000000005</v>
      </c>
      <c r="H14" s="56">
        <v>96.775999999999996</v>
      </c>
      <c r="I14" s="56">
        <v>86.837999999999994</v>
      </c>
      <c r="J14" s="56">
        <v>88.754999999999995</v>
      </c>
      <c r="K14" s="56">
        <v>88.94</v>
      </c>
      <c r="L14" s="56">
        <v>89.697000000000003</v>
      </c>
      <c r="M14" s="56">
        <v>110.349</v>
      </c>
      <c r="N14" s="56">
        <v>123.633</v>
      </c>
      <c r="O14" s="56">
        <v>128.52500000000001</v>
      </c>
      <c r="P14" s="57">
        <v>1301.922</v>
      </c>
      <c r="Q14" s="185">
        <v>0.97161133558728685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332.99206479999998</v>
      </c>
      <c r="C17" s="56">
        <v>27.749338733333332</v>
      </c>
      <c r="D17" s="56">
        <v>23.398289999999999</v>
      </c>
      <c r="E17" s="56">
        <v>6.7058500000000008</v>
      </c>
      <c r="F17" s="56">
        <v>13.94201</v>
      </c>
      <c r="G17" s="56">
        <v>5.4390200000000002</v>
      </c>
      <c r="H17" s="56">
        <v>17.33869</v>
      </c>
      <c r="I17" s="56">
        <v>147.14831000000001</v>
      </c>
      <c r="J17" s="56">
        <v>153.37461999999999</v>
      </c>
      <c r="K17" s="56">
        <v>42.625219999999999</v>
      </c>
      <c r="L17" s="56">
        <v>7.45573</v>
      </c>
      <c r="M17" s="56">
        <v>6.6464799999999995</v>
      </c>
      <c r="N17" s="56">
        <v>6.9160300000000001</v>
      </c>
      <c r="O17" s="56">
        <v>92.682469999999995</v>
      </c>
      <c r="P17" s="57">
        <v>523.67272000000003</v>
      </c>
      <c r="Q17" s="185">
        <v>1.5726282255840711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2.7770000000000001</v>
      </c>
      <c r="F18" s="56">
        <v>0</v>
      </c>
      <c r="G18" s="56">
        <v>9.3729999999999993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3.6829999999999998</v>
      </c>
      <c r="N18" s="56">
        <v>0</v>
      </c>
      <c r="O18" s="56">
        <v>0</v>
      </c>
      <c r="P18" s="57">
        <v>15.832999999999998</v>
      </c>
      <c r="Q18" s="185" t="s">
        <v>329</v>
      </c>
    </row>
    <row r="19" spans="1:17" ht="14.45" customHeight="1" x14ac:dyDescent="0.2">
      <c r="A19" s="19" t="s">
        <v>47</v>
      </c>
      <c r="B19" s="55">
        <v>2280.2407034999997</v>
      </c>
      <c r="C19" s="56">
        <v>190.02005862499996</v>
      </c>
      <c r="D19" s="56">
        <v>187.16372000000001</v>
      </c>
      <c r="E19" s="56">
        <v>155.77398000000002</v>
      </c>
      <c r="F19" s="56">
        <v>144.75964000000002</v>
      </c>
      <c r="G19" s="56">
        <v>137.29142999999999</v>
      </c>
      <c r="H19" s="56">
        <v>155.23991000000001</v>
      </c>
      <c r="I19" s="56">
        <v>147.72306</v>
      </c>
      <c r="J19" s="56">
        <v>204.29967000000002</v>
      </c>
      <c r="K19" s="56">
        <v>184.67644000000001</v>
      </c>
      <c r="L19" s="56">
        <v>199.48314999999999</v>
      </c>
      <c r="M19" s="56">
        <v>179.47476</v>
      </c>
      <c r="N19" s="56">
        <v>204.11069000000001</v>
      </c>
      <c r="O19" s="56">
        <v>149.88604000000001</v>
      </c>
      <c r="P19" s="57">
        <v>2049.88249</v>
      </c>
      <c r="Q19" s="185">
        <v>0.89897636107169876</v>
      </c>
    </row>
    <row r="20" spans="1:17" ht="14.45" customHeight="1" x14ac:dyDescent="0.2">
      <c r="A20" s="19" t="s">
        <v>48</v>
      </c>
      <c r="B20" s="55">
        <v>64399.913731499997</v>
      </c>
      <c r="C20" s="56">
        <v>5366.6594776249995</v>
      </c>
      <c r="D20" s="56">
        <v>5028.8010300000005</v>
      </c>
      <c r="E20" s="56">
        <v>5038.7013999999999</v>
      </c>
      <c r="F20" s="56">
        <v>4794.24233</v>
      </c>
      <c r="G20" s="56">
        <v>4745.0902100000003</v>
      </c>
      <c r="H20" s="56">
        <v>5575.7574699999996</v>
      </c>
      <c r="I20" s="56">
        <v>5066.5415700000003</v>
      </c>
      <c r="J20" s="56">
        <v>6833.3000300000003</v>
      </c>
      <c r="K20" s="56">
        <v>4944.2032099999997</v>
      </c>
      <c r="L20" s="56">
        <v>5080.3546500000002</v>
      </c>
      <c r="M20" s="56">
        <v>9837.4441099999985</v>
      </c>
      <c r="N20" s="56">
        <v>5681.9241300000003</v>
      </c>
      <c r="O20" s="56">
        <v>5987.8787000000002</v>
      </c>
      <c r="P20" s="57">
        <v>68614.238840000005</v>
      </c>
      <c r="Q20" s="185">
        <v>1.0654399185388761</v>
      </c>
    </row>
    <row r="21" spans="1:17" ht="14.45" customHeight="1" x14ac:dyDescent="0.2">
      <c r="A21" s="20" t="s">
        <v>49</v>
      </c>
      <c r="B21" s="55">
        <v>911.34778189999997</v>
      </c>
      <c r="C21" s="56">
        <v>75.94564849166666</v>
      </c>
      <c r="D21" s="56">
        <v>83.276699999999991</v>
      </c>
      <c r="E21" s="56">
        <v>83.273699999999991</v>
      </c>
      <c r="F21" s="56">
        <v>83.273699999999991</v>
      </c>
      <c r="G21" s="56">
        <v>83.033529999999999</v>
      </c>
      <c r="H21" s="56">
        <v>83.031960000000012</v>
      </c>
      <c r="I21" s="56">
        <v>83.031800000000004</v>
      </c>
      <c r="J21" s="56">
        <v>83.401830000000004</v>
      </c>
      <c r="K21" s="56">
        <v>83.401830000000004</v>
      </c>
      <c r="L21" s="56">
        <v>84.257559999999998</v>
      </c>
      <c r="M21" s="56">
        <v>84.065619999999996</v>
      </c>
      <c r="N21" s="56">
        <v>84.431449999999998</v>
      </c>
      <c r="O21" s="56">
        <v>84.595770000000002</v>
      </c>
      <c r="P21" s="57">
        <v>1003.07545</v>
      </c>
      <c r="Q21" s="185">
        <v>1.100650563837182</v>
      </c>
    </row>
    <row r="22" spans="1:17" ht="14.45" customHeight="1" x14ac:dyDescent="0.2">
      <c r="A22" s="19" t="s">
        <v>50</v>
      </c>
      <c r="B22" s="55">
        <v>52.477071000000002</v>
      </c>
      <c r="C22" s="56">
        <v>4.3730892500000005</v>
      </c>
      <c r="D22" s="56">
        <v>4.4165000000000001</v>
      </c>
      <c r="E22" s="56">
        <v>148.75556</v>
      </c>
      <c r="F22" s="56">
        <v>0</v>
      </c>
      <c r="G22" s="56">
        <v>0</v>
      </c>
      <c r="H22" s="56">
        <v>16.921849999999999</v>
      </c>
      <c r="I22" s="56">
        <v>5.3954199999999997</v>
      </c>
      <c r="J22" s="56">
        <v>4.4165000000000001</v>
      </c>
      <c r="K22" s="56">
        <v>9.3402000000000012</v>
      </c>
      <c r="L22" s="56">
        <v>79.962850000000003</v>
      </c>
      <c r="M22" s="56">
        <v>3.5114200000000002</v>
      </c>
      <c r="N22" s="56">
        <v>0</v>
      </c>
      <c r="O22" s="56">
        <v>0</v>
      </c>
      <c r="P22" s="57">
        <v>272.72030000000001</v>
      </c>
      <c r="Q22" s="185">
        <v>5.1969421082971641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39.652502400014782</v>
      </c>
      <c r="C24" s="56">
        <v>3.3043752000012319</v>
      </c>
      <c r="D24" s="56">
        <v>0.1319999999986976</v>
      </c>
      <c r="E24" s="56">
        <v>0</v>
      </c>
      <c r="F24" s="56">
        <v>1.3387499999998909</v>
      </c>
      <c r="G24" s="56">
        <v>2.8472499999988941</v>
      </c>
      <c r="H24" s="56">
        <v>0</v>
      </c>
      <c r="I24" s="56">
        <v>5.0000000010186341E-4</v>
      </c>
      <c r="J24" s="56">
        <v>1.5999999959603883E-4</v>
      </c>
      <c r="K24" s="56">
        <v>8.0000000707514118E-5</v>
      </c>
      <c r="L24" s="56">
        <v>0.19124999999985448</v>
      </c>
      <c r="M24" s="56">
        <v>2.0000199999994948</v>
      </c>
      <c r="N24" s="56">
        <v>0</v>
      </c>
      <c r="O24" s="56">
        <v>0</v>
      </c>
      <c r="P24" s="57">
        <v>6.5100099999972372</v>
      </c>
      <c r="Q24" s="185">
        <v>0.16417652369891314</v>
      </c>
    </row>
    <row r="25" spans="1:17" ht="14.45" customHeight="1" x14ac:dyDescent="0.2">
      <c r="A25" s="21" t="s">
        <v>53</v>
      </c>
      <c r="B25" s="58">
        <v>90356.853833000001</v>
      </c>
      <c r="C25" s="59">
        <v>7529.7378194166668</v>
      </c>
      <c r="D25" s="59">
        <v>7336.1352800000004</v>
      </c>
      <c r="E25" s="59">
        <v>6919.08878</v>
      </c>
      <c r="F25" s="59">
        <v>6398.3670999999995</v>
      </c>
      <c r="G25" s="59">
        <v>6062.7162199999993</v>
      </c>
      <c r="H25" s="59">
        <v>7557.2683099999995</v>
      </c>
      <c r="I25" s="59">
        <v>6962.1478399999996</v>
      </c>
      <c r="J25" s="59">
        <v>8793.7897300000004</v>
      </c>
      <c r="K25" s="59">
        <v>7390.8987200000001</v>
      </c>
      <c r="L25" s="59">
        <v>7521.65906</v>
      </c>
      <c r="M25" s="59">
        <v>11703.159539999999</v>
      </c>
      <c r="N25" s="59">
        <v>7367.9397800000006</v>
      </c>
      <c r="O25" s="59">
        <v>8115.4299099999998</v>
      </c>
      <c r="P25" s="60">
        <v>92128.600269999995</v>
      </c>
      <c r="Q25" s="186">
        <v>1.0196083236837195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872.28428000000008</v>
      </c>
      <c r="E26" s="56">
        <v>643.99897999999996</v>
      </c>
      <c r="F26" s="56">
        <v>722.65544</v>
      </c>
      <c r="G26" s="56">
        <v>797.50279</v>
      </c>
      <c r="H26" s="56">
        <v>639.81743999999992</v>
      </c>
      <c r="I26" s="56">
        <v>924.95821999999998</v>
      </c>
      <c r="J26" s="56">
        <v>744.87180000000001</v>
      </c>
      <c r="K26" s="56">
        <v>888.50489000000005</v>
      </c>
      <c r="L26" s="56">
        <v>819.73332999999991</v>
      </c>
      <c r="M26" s="56">
        <v>930.78107</v>
      </c>
      <c r="N26" s="56">
        <v>787.23004000000003</v>
      </c>
      <c r="O26" s="56">
        <v>1254.6007999999999</v>
      </c>
      <c r="P26" s="57">
        <v>10026.93908</v>
      </c>
      <c r="Q26" s="185" t="s">
        <v>329</v>
      </c>
    </row>
    <row r="27" spans="1:17" ht="14.45" customHeight="1" x14ac:dyDescent="0.2">
      <c r="A27" s="22" t="s">
        <v>55</v>
      </c>
      <c r="B27" s="58">
        <v>90356.853833000001</v>
      </c>
      <c r="C27" s="59">
        <v>7529.7378194166668</v>
      </c>
      <c r="D27" s="59">
        <v>8208.4195600000003</v>
      </c>
      <c r="E27" s="59">
        <v>7563.0877600000003</v>
      </c>
      <c r="F27" s="59">
        <v>7121.0225399999999</v>
      </c>
      <c r="G27" s="59">
        <v>6860.2190099999989</v>
      </c>
      <c r="H27" s="59">
        <v>8197.0857500000002</v>
      </c>
      <c r="I27" s="59">
        <v>7887.1060600000001</v>
      </c>
      <c r="J27" s="59">
        <v>9538.6615300000012</v>
      </c>
      <c r="K27" s="59">
        <v>8279.4036099999994</v>
      </c>
      <c r="L27" s="59">
        <v>8341.3923899999991</v>
      </c>
      <c r="M27" s="59">
        <v>12633.940609999998</v>
      </c>
      <c r="N27" s="59">
        <v>8155.169820000001</v>
      </c>
      <c r="O27" s="59">
        <v>9370.0307099999991</v>
      </c>
      <c r="P27" s="60">
        <v>102155.53935000001</v>
      </c>
      <c r="Q27" s="186">
        <v>1.130578755418008</v>
      </c>
    </row>
    <row r="28" spans="1:17" ht="14.45" customHeight="1" x14ac:dyDescent="0.2">
      <c r="A28" s="20" t="s">
        <v>56</v>
      </c>
      <c r="B28" s="55">
        <v>248.3779878</v>
      </c>
      <c r="C28" s="56">
        <v>20.69816565</v>
      </c>
      <c r="D28" s="56">
        <v>16.92625</v>
      </c>
      <c r="E28" s="56">
        <v>11.00827</v>
      </c>
      <c r="F28" s="56">
        <v>10.45603</v>
      </c>
      <c r="G28" s="56">
        <v>3.6387100000000001</v>
      </c>
      <c r="H28" s="56">
        <v>74.366330000000005</v>
      </c>
      <c r="I28" s="56">
        <v>23.855560000000001</v>
      </c>
      <c r="J28" s="56">
        <v>24.0898</v>
      </c>
      <c r="K28" s="56">
        <v>9.3972000000000016</v>
      </c>
      <c r="L28" s="56">
        <v>34.200669999999995</v>
      </c>
      <c r="M28" s="56">
        <v>1.96113</v>
      </c>
      <c r="N28" s="56">
        <v>16.906500000000001</v>
      </c>
      <c r="O28" s="56">
        <v>10.096540000000001</v>
      </c>
      <c r="P28" s="57">
        <v>236.90298999999999</v>
      </c>
      <c r="Q28" s="185">
        <v>0.95380026264952289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26596831-142D-4D81-B7B2-A1B03396A953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-20525.3559479998</v>
      </c>
      <c r="C6" s="707">
        <v>-28863.097560000198</v>
      </c>
      <c r="D6" s="707">
        <v>-8337.7416120003982</v>
      </c>
      <c r="E6" s="708">
        <v>1.4062166635805853</v>
      </c>
      <c r="F6" s="706">
        <v>-90059.904470699999</v>
      </c>
      <c r="G6" s="707">
        <v>-90059.904470699999</v>
      </c>
      <c r="H6" s="707">
        <v>-3453.8658100000002</v>
      </c>
      <c r="I6" s="707">
        <v>-32257.996670000099</v>
      </c>
      <c r="J6" s="707">
        <v>57801.907800699904</v>
      </c>
      <c r="K6" s="709">
        <v>0.35818377622746517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85597.340626999998</v>
      </c>
      <c r="C7" s="707">
        <v>88054.818510000099</v>
      </c>
      <c r="D7" s="707">
        <v>2457.4778830001014</v>
      </c>
      <c r="E7" s="708">
        <v>1.0287097457117136</v>
      </c>
      <c r="F7" s="706">
        <v>90356.853833000001</v>
      </c>
      <c r="G7" s="707">
        <v>90356.853833000001</v>
      </c>
      <c r="H7" s="707">
        <v>8115.4299099999998</v>
      </c>
      <c r="I7" s="707">
        <v>92128.600269999806</v>
      </c>
      <c r="J7" s="707">
        <v>1771.7464369998052</v>
      </c>
      <c r="K7" s="709">
        <v>1.0196083236837175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21804.949071999999</v>
      </c>
      <c r="C8" s="707">
        <v>22336.500640000002</v>
      </c>
      <c r="D8" s="707">
        <v>531.55156800000259</v>
      </c>
      <c r="E8" s="708">
        <v>1.0243775652144298</v>
      </c>
      <c r="F8" s="706">
        <v>22340.229977899999</v>
      </c>
      <c r="G8" s="707">
        <v>22340.229977899999</v>
      </c>
      <c r="H8" s="707">
        <v>1800.3869299999999</v>
      </c>
      <c r="I8" s="707">
        <v>19642.800219999997</v>
      </c>
      <c r="J8" s="707">
        <v>-2697.4297579000013</v>
      </c>
      <c r="K8" s="709">
        <v>0.8792568491654551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20438.747491000002</v>
      </c>
      <c r="C9" s="707">
        <v>20950.27564</v>
      </c>
      <c r="D9" s="707">
        <v>511.52814899999794</v>
      </c>
      <c r="E9" s="708">
        <v>1.0250273726032011</v>
      </c>
      <c r="F9" s="706">
        <v>21000.2682542</v>
      </c>
      <c r="G9" s="707">
        <v>21000.2682542</v>
      </c>
      <c r="H9" s="707">
        <v>1671.86193</v>
      </c>
      <c r="I9" s="707">
        <v>18340.878219999999</v>
      </c>
      <c r="J9" s="707">
        <v>-2659.3900342000015</v>
      </c>
      <c r="K9" s="709">
        <v>0.87336399697331812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-7.6000000000000004E-4</v>
      </c>
      <c r="D10" s="707">
        <v>-7.6000000000000004E-4</v>
      </c>
      <c r="E10" s="708">
        <v>0</v>
      </c>
      <c r="F10" s="706">
        <v>0</v>
      </c>
      <c r="G10" s="707">
        <v>0</v>
      </c>
      <c r="H10" s="707">
        <v>0</v>
      </c>
      <c r="I10" s="707">
        <v>7.6000000000000004E-4</v>
      </c>
      <c r="J10" s="707">
        <v>7.6000000000000004E-4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-7.6000000000000004E-4</v>
      </c>
      <c r="D11" s="707">
        <v>-7.6000000000000004E-4</v>
      </c>
      <c r="E11" s="708">
        <v>0</v>
      </c>
      <c r="F11" s="706">
        <v>0</v>
      </c>
      <c r="G11" s="707">
        <v>0</v>
      </c>
      <c r="H11" s="707">
        <v>0</v>
      </c>
      <c r="I11" s="707">
        <v>7.6000000000000004E-4</v>
      </c>
      <c r="J11" s="707">
        <v>7.6000000000000004E-4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2085.340909</v>
      </c>
      <c r="C12" s="707">
        <v>1916.4334799999999</v>
      </c>
      <c r="D12" s="707">
        <v>-168.90742900000009</v>
      </c>
      <c r="E12" s="708">
        <v>0.91900248622610214</v>
      </c>
      <c r="F12" s="706">
        <v>1939.0000001000001</v>
      </c>
      <c r="G12" s="707">
        <v>1939.0000001000001</v>
      </c>
      <c r="H12" s="707">
        <v>140.68905999999998</v>
      </c>
      <c r="I12" s="707">
        <v>1781.3681799999999</v>
      </c>
      <c r="J12" s="707">
        <v>-157.63182010000014</v>
      </c>
      <c r="K12" s="709">
        <v>0.91870457963286711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1150.340911</v>
      </c>
      <c r="C13" s="707">
        <v>1121.6238999999998</v>
      </c>
      <c r="D13" s="707">
        <v>-28.717011000000184</v>
      </c>
      <c r="E13" s="708">
        <v>0.97503608649801365</v>
      </c>
      <c r="F13" s="706">
        <v>1089.9999998999999</v>
      </c>
      <c r="G13" s="707">
        <v>1089.9999998999999</v>
      </c>
      <c r="H13" s="707">
        <v>73.814869999999999</v>
      </c>
      <c r="I13" s="707">
        <v>900.58961999999997</v>
      </c>
      <c r="J13" s="707">
        <v>-189.41037989999995</v>
      </c>
      <c r="K13" s="709">
        <v>0.82622900925011278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19.999998999999999</v>
      </c>
      <c r="C14" s="707">
        <v>28.018819999999998</v>
      </c>
      <c r="D14" s="707">
        <v>8.0188209999999991</v>
      </c>
      <c r="E14" s="708">
        <v>1.4009410700470535</v>
      </c>
      <c r="F14" s="706">
        <v>20</v>
      </c>
      <c r="G14" s="707">
        <v>20</v>
      </c>
      <c r="H14" s="707">
        <v>2.5137399999999999</v>
      </c>
      <c r="I14" s="707">
        <v>4.2419899999999995</v>
      </c>
      <c r="J14" s="707">
        <v>-15.758010000000001</v>
      </c>
      <c r="K14" s="709">
        <v>0.21209949999999997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10</v>
      </c>
      <c r="C15" s="707">
        <v>2.3203400000000003</v>
      </c>
      <c r="D15" s="707">
        <v>-7.6796600000000002</v>
      </c>
      <c r="E15" s="708">
        <v>0.23203400000000002</v>
      </c>
      <c r="F15" s="706">
        <v>5</v>
      </c>
      <c r="G15" s="707">
        <v>5</v>
      </c>
      <c r="H15" s="707">
        <v>0.38972000000000001</v>
      </c>
      <c r="I15" s="707">
        <v>2.2717199999999997</v>
      </c>
      <c r="J15" s="707">
        <v>-2.7282800000000003</v>
      </c>
      <c r="K15" s="709">
        <v>0.45434399999999997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200</v>
      </c>
      <c r="C16" s="707">
        <v>362.8313</v>
      </c>
      <c r="D16" s="707">
        <v>162.8313</v>
      </c>
      <c r="E16" s="708">
        <v>1.8141564999999999</v>
      </c>
      <c r="F16" s="706">
        <v>250</v>
      </c>
      <c r="G16" s="707">
        <v>250</v>
      </c>
      <c r="H16" s="707">
        <v>4.3053999999999997</v>
      </c>
      <c r="I16" s="707">
        <v>313.10579999999999</v>
      </c>
      <c r="J16" s="707">
        <v>63.105799999999988</v>
      </c>
      <c r="K16" s="709">
        <v>1.2524232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0</v>
      </c>
      <c r="C17" s="707">
        <v>0</v>
      </c>
      <c r="D17" s="707">
        <v>0</v>
      </c>
      <c r="E17" s="708">
        <v>0</v>
      </c>
      <c r="F17" s="706">
        <v>0</v>
      </c>
      <c r="G17" s="707">
        <v>0</v>
      </c>
      <c r="H17" s="707">
        <v>0</v>
      </c>
      <c r="I17" s="707">
        <v>17.9575</v>
      </c>
      <c r="J17" s="707">
        <v>17.9575</v>
      </c>
      <c r="K17" s="709">
        <v>0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0</v>
      </c>
      <c r="C18" s="707">
        <v>10.536860000000001</v>
      </c>
      <c r="D18" s="707">
        <v>10.536860000000001</v>
      </c>
      <c r="E18" s="708">
        <v>0</v>
      </c>
      <c r="F18" s="706">
        <v>15</v>
      </c>
      <c r="G18" s="707">
        <v>15</v>
      </c>
      <c r="H18" s="707">
        <v>0</v>
      </c>
      <c r="I18" s="707">
        <v>0</v>
      </c>
      <c r="J18" s="707">
        <v>-15</v>
      </c>
      <c r="K18" s="709">
        <v>0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679.99999600000001</v>
      </c>
      <c r="C19" s="707">
        <v>332.45921000000004</v>
      </c>
      <c r="D19" s="707">
        <v>-347.54078599999997</v>
      </c>
      <c r="E19" s="708">
        <v>0.48891060581712126</v>
      </c>
      <c r="F19" s="706">
        <v>503.99999980000001</v>
      </c>
      <c r="G19" s="707">
        <v>503.99999979999996</v>
      </c>
      <c r="H19" s="707">
        <v>27.992009999999997</v>
      </c>
      <c r="I19" s="707">
        <v>412.74473</v>
      </c>
      <c r="J19" s="707">
        <v>-91.255269799999951</v>
      </c>
      <c r="K19" s="709">
        <v>0.81893795667418168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5.0000020000000003</v>
      </c>
      <c r="C20" s="707">
        <v>3.8603400000000003</v>
      </c>
      <c r="D20" s="707">
        <v>-1.139662</v>
      </c>
      <c r="E20" s="708">
        <v>0.77206769117292351</v>
      </c>
      <c r="F20" s="706">
        <v>5.0000001000000003</v>
      </c>
      <c r="G20" s="707">
        <v>5.0000001000000003</v>
      </c>
      <c r="H20" s="707">
        <v>0</v>
      </c>
      <c r="I20" s="707">
        <v>7.2679</v>
      </c>
      <c r="J20" s="707">
        <v>2.2678998999999997</v>
      </c>
      <c r="K20" s="709">
        <v>1.4535799709284005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20.000001000000001</v>
      </c>
      <c r="C21" s="707">
        <v>54.782710000000002</v>
      </c>
      <c r="D21" s="707">
        <v>34.782708999999997</v>
      </c>
      <c r="E21" s="708">
        <v>2.7391353630432316</v>
      </c>
      <c r="F21" s="706">
        <v>50.000000299999996</v>
      </c>
      <c r="G21" s="707">
        <v>50.000000299999996</v>
      </c>
      <c r="H21" s="707">
        <v>31.67332</v>
      </c>
      <c r="I21" s="707">
        <v>123.18892</v>
      </c>
      <c r="J21" s="707">
        <v>73.1889197</v>
      </c>
      <c r="K21" s="709">
        <v>2.4637783852173296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1568.7413160000001</v>
      </c>
      <c r="C22" s="707">
        <v>2126.4096600000003</v>
      </c>
      <c r="D22" s="707">
        <v>557.66834400000016</v>
      </c>
      <c r="E22" s="708">
        <v>1.3554877648164143</v>
      </c>
      <c r="F22" s="706">
        <v>2240.7886269999999</v>
      </c>
      <c r="G22" s="707">
        <v>2240.7886269999999</v>
      </c>
      <c r="H22" s="707">
        <v>197.57</v>
      </c>
      <c r="I22" s="707">
        <v>2088.8249999999998</v>
      </c>
      <c r="J22" s="707">
        <v>-151.96362700000009</v>
      </c>
      <c r="K22" s="709">
        <v>0.932182971133939</v>
      </c>
      <c r="L22" s="270"/>
      <c r="M22" s="705" t="str">
        <f t="shared" si="0"/>
        <v>X</v>
      </c>
    </row>
    <row r="23" spans="1:13" ht="14.45" customHeight="1" x14ac:dyDescent="0.2">
      <c r="A23" s="710" t="s">
        <v>347</v>
      </c>
      <c r="B23" s="706">
        <v>1536.4486359999999</v>
      </c>
      <c r="C23" s="707">
        <v>2048.9696599999997</v>
      </c>
      <c r="D23" s="707">
        <v>512.5210239999999</v>
      </c>
      <c r="E23" s="708">
        <v>1.3335751108050709</v>
      </c>
      <c r="F23" s="706">
        <v>2157.7134477</v>
      </c>
      <c r="G23" s="707">
        <v>2157.7134477</v>
      </c>
      <c r="H23" s="707">
        <v>184.26</v>
      </c>
      <c r="I23" s="707">
        <v>2014.1949999999999</v>
      </c>
      <c r="J23" s="707">
        <v>-143.51844770000002</v>
      </c>
      <c r="K23" s="709">
        <v>0.93348586307742465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32.292679999999997</v>
      </c>
      <c r="C24" s="707">
        <v>77.44</v>
      </c>
      <c r="D24" s="707">
        <v>45.147320000000001</v>
      </c>
      <c r="E24" s="708">
        <v>2.3980666826042314</v>
      </c>
      <c r="F24" s="706">
        <v>83.075179300000002</v>
      </c>
      <c r="G24" s="707">
        <v>83.075179300000002</v>
      </c>
      <c r="H24" s="707">
        <v>13.31</v>
      </c>
      <c r="I24" s="707">
        <v>74.63</v>
      </c>
      <c r="J24" s="707">
        <v>-8.4451793000000066</v>
      </c>
      <c r="K24" s="709">
        <v>0.89834293020899914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15768.24964</v>
      </c>
      <c r="C25" s="707">
        <v>15772.84043</v>
      </c>
      <c r="D25" s="707">
        <v>4.5907900000001973</v>
      </c>
      <c r="E25" s="708">
        <v>1.0002911413825131</v>
      </c>
      <c r="F25" s="706">
        <v>15697.9999991</v>
      </c>
      <c r="G25" s="707">
        <v>15697.9999991</v>
      </c>
      <c r="H25" s="707">
        <v>1197.5044399999999</v>
      </c>
      <c r="I25" s="707">
        <v>13158.463460000001</v>
      </c>
      <c r="J25" s="707">
        <v>-2539.5365390999996</v>
      </c>
      <c r="K25" s="709">
        <v>0.83822547208271136</v>
      </c>
      <c r="L25" s="270"/>
      <c r="M25" s="705" t="str">
        <f t="shared" si="0"/>
        <v>X</v>
      </c>
    </row>
    <row r="26" spans="1:13" ht="14.45" customHeight="1" x14ac:dyDescent="0.2">
      <c r="A26" s="710" t="s">
        <v>350</v>
      </c>
      <c r="B26" s="706">
        <v>500.00000399999999</v>
      </c>
      <c r="C26" s="707">
        <v>397.01893000000001</v>
      </c>
      <c r="D26" s="707">
        <v>-102.98107399999998</v>
      </c>
      <c r="E26" s="708">
        <v>0.79403785364769719</v>
      </c>
      <c r="F26" s="706">
        <v>499.99999989999998</v>
      </c>
      <c r="G26" s="707">
        <v>499.99999990000003</v>
      </c>
      <c r="H26" s="707">
        <v>0</v>
      </c>
      <c r="I26" s="707">
        <v>210.52590000000001</v>
      </c>
      <c r="J26" s="707">
        <v>-289.47409990000006</v>
      </c>
      <c r="K26" s="709">
        <v>0.42105180008421039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12250.249638000001</v>
      </c>
      <c r="C27" s="707">
        <v>12339.04912</v>
      </c>
      <c r="D27" s="707">
        <v>88.799481999998534</v>
      </c>
      <c r="E27" s="708">
        <v>1.0072487895858502</v>
      </c>
      <c r="F27" s="706">
        <v>12249.9999998</v>
      </c>
      <c r="G27" s="707">
        <v>12249.9999998</v>
      </c>
      <c r="H27" s="707">
        <v>867.71458999999993</v>
      </c>
      <c r="I27" s="707">
        <v>9946.6782199999998</v>
      </c>
      <c r="J27" s="707">
        <v>-2303.3217798000005</v>
      </c>
      <c r="K27" s="709">
        <v>0.81197373225815461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300.000001</v>
      </c>
      <c r="C28" s="707">
        <v>387.86172999999997</v>
      </c>
      <c r="D28" s="707">
        <v>87.861728999999968</v>
      </c>
      <c r="E28" s="708">
        <v>1.2928724290237585</v>
      </c>
      <c r="F28" s="706">
        <v>300</v>
      </c>
      <c r="G28" s="707">
        <v>300</v>
      </c>
      <c r="H28" s="707">
        <v>32.922730000000001</v>
      </c>
      <c r="I28" s="707">
        <v>433.38479999999998</v>
      </c>
      <c r="J28" s="707">
        <v>133.38479999999998</v>
      </c>
      <c r="K28" s="709">
        <v>1.4446159999999999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14.999998999999999</v>
      </c>
      <c r="C29" s="707">
        <v>12.2027</v>
      </c>
      <c r="D29" s="707">
        <v>-2.7972989999999989</v>
      </c>
      <c r="E29" s="708">
        <v>0.8135133875675592</v>
      </c>
      <c r="F29" s="706">
        <v>15</v>
      </c>
      <c r="G29" s="707">
        <v>15</v>
      </c>
      <c r="H29" s="707">
        <v>0.95413999999999999</v>
      </c>
      <c r="I29" s="707">
        <v>12.179879999999999</v>
      </c>
      <c r="J29" s="707">
        <v>-2.8201200000000011</v>
      </c>
      <c r="K29" s="709">
        <v>0.81199199999999994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3</v>
      </c>
      <c r="C30" s="707">
        <v>0</v>
      </c>
      <c r="D30" s="707">
        <v>-3</v>
      </c>
      <c r="E30" s="708">
        <v>0</v>
      </c>
      <c r="F30" s="706">
        <v>3</v>
      </c>
      <c r="G30" s="707">
        <v>3</v>
      </c>
      <c r="H30" s="707">
        <v>0</v>
      </c>
      <c r="I30" s="707">
        <v>0.23924999999999999</v>
      </c>
      <c r="J30" s="707">
        <v>-2.7607499999999998</v>
      </c>
      <c r="K30" s="709">
        <v>7.9750000000000001E-2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700.000001</v>
      </c>
      <c r="C31" s="707">
        <v>678.40938000000006</v>
      </c>
      <c r="D31" s="707">
        <v>-21.590620999999942</v>
      </c>
      <c r="E31" s="708">
        <v>0.9691562557583483</v>
      </c>
      <c r="F31" s="706">
        <v>629.99999979999996</v>
      </c>
      <c r="G31" s="707">
        <v>629.99999979999996</v>
      </c>
      <c r="H31" s="707">
        <v>46.181800000000003</v>
      </c>
      <c r="I31" s="707">
        <v>562.44280000000003</v>
      </c>
      <c r="J31" s="707">
        <v>-67.557199799999921</v>
      </c>
      <c r="K31" s="709">
        <v>0.89276634948976719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1490.000002</v>
      </c>
      <c r="C32" s="707">
        <v>1431.18418</v>
      </c>
      <c r="D32" s="707">
        <v>-58.815822000000026</v>
      </c>
      <c r="E32" s="708">
        <v>0.96052629401271639</v>
      </c>
      <c r="F32" s="706">
        <v>1489.9999998999999</v>
      </c>
      <c r="G32" s="707">
        <v>1489.9999998999999</v>
      </c>
      <c r="H32" s="707">
        <v>158.06292000000002</v>
      </c>
      <c r="I32" s="707">
        <v>1440.45126</v>
      </c>
      <c r="J32" s="707">
        <v>-49.548739899999873</v>
      </c>
      <c r="K32" s="709">
        <v>0.96674581214541921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99.999999000000003</v>
      </c>
      <c r="C33" s="707">
        <v>102.56711999999999</v>
      </c>
      <c r="D33" s="707">
        <v>2.567120999999986</v>
      </c>
      <c r="E33" s="708">
        <v>1.025671210256712</v>
      </c>
      <c r="F33" s="706">
        <v>100</v>
      </c>
      <c r="G33" s="707">
        <v>100</v>
      </c>
      <c r="H33" s="707">
        <v>11.233000000000001</v>
      </c>
      <c r="I33" s="707">
        <v>92.464199999999991</v>
      </c>
      <c r="J33" s="707">
        <v>-7.5358000000000089</v>
      </c>
      <c r="K33" s="709">
        <v>0.92464199999999996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64.999998000000005</v>
      </c>
      <c r="C34" s="707">
        <v>90.847539999999995</v>
      </c>
      <c r="D34" s="707">
        <v>25.84754199999999</v>
      </c>
      <c r="E34" s="708">
        <v>1.3976545045432154</v>
      </c>
      <c r="F34" s="706">
        <v>65</v>
      </c>
      <c r="G34" s="707">
        <v>65</v>
      </c>
      <c r="H34" s="707">
        <v>7.5026400000000004</v>
      </c>
      <c r="I34" s="707">
        <v>63.21396</v>
      </c>
      <c r="J34" s="707">
        <v>-1.7860399999999998</v>
      </c>
      <c r="K34" s="709">
        <v>0.97252246153846156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29.999998999999999</v>
      </c>
      <c r="C35" s="707">
        <v>60.389800000000001</v>
      </c>
      <c r="D35" s="707">
        <v>30.389801000000002</v>
      </c>
      <c r="E35" s="708">
        <v>2.0129934004331136</v>
      </c>
      <c r="F35" s="706">
        <v>30.000000199999999</v>
      </c>
      <c r="G35" s="707">
        <v>30.000000200000002</v>
      </c>
      <c r="H35" s="707">
        <v>1.5780000000000001</v>
      </c>
      <c r="I35" s="707">
        <v>45.768900000000002</v>
      </c>
      <c r="J35" s="707">
        <v>15.7688998</v>
      </c>
      <c r="K35" s="709">
        <v>1.5256299898291334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90</v>
      </c>
      <c r="C36" s="707">
        <v>91.491500000000002</v>
      </c>
      <c r="D36" s="707">
        <v>1.491500000000002</v>
      </c>
      <c r="E36" s="708">
        <v>1.0165722222222222</v>
      </c>
      <c r="F36" s="706">
        <v>89.999999700000004</v>
      </c>
      <c r="G36" s="707">
        <v>89.999999700000004</v>
      </c>
      <c r="H36" s="707">
        <v>61.319800000000001</v>
      </c>
      <c r="I36" s="707">
        <v>180.25399999999999</v>
      </c>
      <c r="J36" s="707">
        <v>90.254000299999987</v>
      </c>
      <c r="K36" s="709">
        <v>2.002822228898296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39.999997999999998</v>
      </c>
      <c r="C37" s="707">
        <v>30.405650000000001</v>
      </c>
      <c r="D37" s="707">
        <v>-9.5943479999999965</v>
      </c>
      <c r="E37" s="708">
        <v>0.76014128800706449</v>
      </c>
      <c r="F37" s="706">
        <v>40</v>
      </c>
      <c r="G37" s="707">
        <v>40</v>
      </c>
      <c r="H37" s="707">
        <v>8.8477199999999989</v>
      </c>
      <c r="I37" s="707">
        <v>53.086529999999996</v>
      </c>
      <c r="J37" s="707">
        <v>13.086529999999996</v>
      </c>
      <c r="K37" s="709">
        <v>1.3271632499999999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15.000001000000001</v>
      </c>
      <c r="C38" s="707">
        <v>27.36721</v>
      </c>
      <c r="D38" s="707">
        <v>12.367208999999999</v>
      </c>
      <c r="E38" s="708">
        <v>1.8244805450346302</v>
      </c>
      <c r="F38" s="706">
        <v>30</v>
      </c>
      <c r="G38" s="707">
        <v>30</v>
      </c>
      <c r="H38" s="707">
        <v>1.1870999999999998</v>
      </c>
      <c r="I38" s="707">
        <v>13.540319999999999</v>
      </c>
      <c r="J38" s="707">
        <v>-16.459679999999999</v>
      </c>
      <c r="K38" s="709">
        <v>0.45134399999999997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170</v>
      </c>
      <c r="C39" s="707">
        <v>120.46275999999999</v>
      </c>
      <c r="D39" s="707">
        <v>-49.537240000000011</v>
      </c>
      <c r="E39" s="708">
        <v>0.70860447058823528</v>
      </c>
      <c r="F39" s="706">
        <v>154.99999979999998</v>
      </c>
      <c r="G39" s="707">
        <v>154.99999979999998</v>
      </c>
      <c r="H39" s="707">
        <v>0</v>
      </c>
      <c r="I39" s="707">
        <v>102.93780000000001</v>
      </c>
      <c r="J39" s="707">
        <v>-52.062199799999973</v>
      </c>
      <c r="K39" s="709">
        <v>0.66411483956659989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0</v>
      </c>
      <c r="C40" s="707">
        <v>3.5828099999999998</v>
      </c>
      <c r="D40" s="707">
        <v>3.5828099999999998</v>
      </c>
      <c r="E40" s="708">
        <v>0</v>
      </c>
      <c r="F40" s="706">
        <v>0</v>
      </c>
      <c r="G40" s="707">
        <v>0</v>
      </c>
      <c r="H40" s="707">
        <v>0</v>
      </c>
      <c r="I40" s="707">
        <v>0</v>
      </c>
      <c r="J40" s="707">
        <v>0</v>
      </c>
      <c r="K40" s="709">
        <v>0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0</v>
      </c>
      <c r="C41" s="707">
        <v>0</v>
      </c>
      <c r="D41" s="707">
        <v>0</v>
      </c>
      <c r="E41" s="708">
        <v>0</v>
      </c>
      <c r="F41" s="706">
        <v>0</v>
      </c>
      <c r="G41" s="707">
        <v>0</v>
      </c>
      <c r="H41" s="707">
        <v>0</v>
      </c>
      <c r="I41" s="707">
        <v>1.2956400000000001</v>
      </c>
      <c r="J41" s="707">
        <v>1.2956400000000001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508.56138799999997</v>
      </c>
      <c r="C42" s="707">
        <v>570.58156000000008</v>
      </c>
      <c r="D42" s="707">
        <v>62.020172000000116</v>
      </c>
      <c r="E42" s="708">
        <v>1.121952184069468</v>
      </c>
      <c r="F42" s="706">
        <v>573.10753249999993</v>
      </c>
      <c r="G42" s="707">
        <v>573.10753249999993</v>
      </c>
      <c r="H42" s="707">
        <v>38.031930000000003</v>
      </c>
      <c r="I42" s="707">
        <v>520.07492999999999</v>
      </c>
      <c r="J42" s="707">
        <v>-53.032602499999939</v>
      </c>
      <c r="K42" s="709">
        <v>0.90746483078199647</v>
      </c>
      <c r="L42" s="270"/>
      <c r="M42" s="705" t="str">
        <f t="shared" si="0"/>
        <v>X</v>
      </c>
    </row>
    <row r="43" spans="1:13" ht="14.45" customHeight="1" x14ac:dyDescent="0.2">
      <c r="A43" s="710" t="s">
        <v>367</v>
      </c>
      <c r="B43" s="706">
        <v>437.873312</v>
      </c>
      <c r="C43" s="707">
        <v>505.60345000000001</v>
      </c>
      <c r="D43" s="707">
        <v>67.730138000000011</v>
      </c>
      <c r="E43" s="708">
        <v>1.1546797581488593</v>
      </c>
      <c r="F43" s="706">
        <v>504.48582470000002</v>
      </c>
      <c r="G43" s="707">
        <v>504.48582470000008</v>
      </c>
      <c r="H43" s="707">
        <v>29.238259999999997</v>
      </c>
      <c r="I43" s="707">
        <v>447.56299000000001</v>
      </c>
      <c r="J43" s="707">
        <v>-56.922834700000067</v>
      </c>
      <c r="K43" s="709">
        <v>0.88716663201815427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70.688075999999995</v>
      </c>
      <c r="C44" s="707">
        <v>64.978110000000001</v>
      </c>
      <c r="D44" s="707">
        <v>-5.7099659999999943</v>
      </c>
      <c r="E44" s="708">
        <v>0.91922306670222576</v>
      </c>
      <c r="F44" s="706">
        <v>68.62170780000001</v>
      </c>
      <c r="G44" s="707">
        <v>68.62170780000001</v>
      </c>
      <c r="H44" s="707">
        <v>8.7936700000000005</v>
      </c>
      <c r="I44" s="707">
        <v>72.511939999999996</v>
      </c>
      <c r="J44" s="707">
        <v>3.8902321999999856</v>
      </c>
      <c r="K44" s="709">
        <v>1.0566909848897696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404.89980200000002</v>
      </c>
      <c r="C45" s="707">
        <v>422.74347999999998</v>
      </c>
      <c r="D45" s="707">
        <v>17.843677999999954</v>
      </c>
      <c r="E45" s="708">
        <v>1.0440693670677565</v>
      </c>
      <c r="F45" s="706">
        <v>404.14379500000001</v>
      </c>
      <c r="G45" s="707">
        <v>404.14379499999995</v>
      </c>
      <c r="H45" s="707">
        <v>56.649740000000001</v>
      </c>
      <c r="I45" s="707">
        <v>414.00198</v>
      </c>
      <c r="J45" s="707">
        <v>9.8581850000000486</v>
      </c>
      <c r="K45" s="709">
        <v>1.024392765946091</v>
      </c>
      <c r="L45" s="270"/>
      <c r="M45" s="705" t="str">
        <f t="shared" si="0"/>
        <v>X</v>
      </c>
    </row>
    <row r="46" spans="1:13" ht="14.45" customHeight="1" x14ac:dyDescent="0.2">
      <c r="A46" s="710" t="s">
        <v>370</v>
      </c>
      <c r="B46" s="706">
        <v>0</v>
      </c>
      <c r="C46" s="707">
        <v>3.9203999999999999</v>
      </c>
      <c r="D46" s="707">
        <v>3.9203999999999999</v>
      </c>
      <c r="E46" s="708">
        <v>0</v>
      </c>
      <c r="F46" s="706">
        <v>0</v>
      </c>
      <c r="G46" s="707">
        <v>0</v>
      </c>
      <c r="H46" s="707">
        <v>0</v>
      </c>
      <c r="I46" s="707">
        <v>4.1208999999999998</v>
      </c>
      <c r="J46" s="707">
        <v>4.1208999999999998</v>
      </c>
      <c r="K46" s="709">
        <v>0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40.000000999999997</v>
      </c>
      <c r="C47" s="707">
        <v>36.328410000000005</v>
      </c>
      <c r="D47" s="707">
        <v>-3.6715909999999923</v>
      </c>
      <c r="E47" s="708">
        <v>0.90821022729474454</v>
      </c>
      <c r="F47" s="706">
        <v>40.000000099999994</v>
      </c>
      <c r="G47" s="707">
        <v>40.000000099999994</v>
      </c>
      <c r="H47" s="707">
        <v>5.1432200000000003</v>
      </c>
      <c r="I47" s="707">
        <v>36.196400000000004</v>
      </c>
      <c r="J47" s="707">
        <v>-3.8036000999999899</v>
      </c>
      <c r="K47" s="709">
        <v>0.90490999773772529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189.99999800000001</v>
      </c>
      <c r="C48" s="707">
        <v>180.94014000000001</v>
      </c>
      <c r="D48" s="707">
        <v>-9.0598579999999913</v>
      </c>
      <c r="E48" s="708">
        <v>0.9523165363401741</v>
      </c>
      <c r="F48" s="706">
        <v>189.99999979999998</v>
      </c>
      <c r="G48" s="707">
        <v>189.99999979999998</v>
      </c>
      <c r="H48" s="707">
        <v>24.49616</v>
      </c>
      <c r="I48" s="707">
        <v>205.08908</v>
      </c>
      <c r="J48" s="707">
        <v>15.089080200000012</v>
      </c>
      <c r="K48" s="709">
        <v>1.0794162116625434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74.999995999999996</v>
      </c>
      <c r="C49" s="707">
        <v>65.794960000000003</v>
      </c>
      <c r="D49" s="707">
        <v>-9.2050359999999927</v>
      </c>
      <c r="E49" s="708">
        <v>0.87726618012086299</v>
      </c>
      <c r="F49" s="706">
        <v>75</v>
      </c>
      <c r="G49" s="707">
        <v>75</v>
      </c>
      <c r="H49" s="707">
        <v>6.8257299999999992</v>
      </c>
      <c r="I49" s="707">
        <v>55.791980000000002</v>
      </c>
      <c r="J49" s="707">
        <v>-19.208019999999998</v>
      </c>
      <c r="K49" s="709">
        <v>0.74389306666666666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5.0691249999999997</v>
      </c>
      <c r="C50" s="707">
        <v>7.9556300000000002</v>
      </c>
      <c r="D50" s="707">
        <v>2.8865050000000005</v>
      </c>
      <c r="E50" s="708">
        <v>1.5694286489285627</v>
      </c>
      <c r="F50" s="706">
        <v>7.1212571000000002</v>
      </c>
      <c r="G50" s="707">
        <v>7.1212571000000011</v>
      </c>
      <c r="H50" s="707">
        <v>1.296</v>
      </c>
      <c r="I50" s="707">
        <v>6.3473100000000002</v>
      </c>
      <c r="J50" s="707">
        <v>-0.77394710000000089</v>
      </c>
      <c r="K50" s="709">
        <v>0.891318753257764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0</v>
      </c>
      <c r="C51" s="707">
        <v>8.8027499999999996</v>
      </c>
      <c r="D51" s="707">
        <v>8.8027499999999996</v>
      </c>
      <c r="E51" s="708">
        <v>0</v>
      </c>
      <c r="F51" s="706">
        <v>0</v>
      </c>
      <c r="G51" s="707">
        <v>0</v>
      </c>
      <c r="H51" s="707">
        <v>0.82159000000000004</v>
      </c>
      <c r="I51" s="707">
        <v>8.4748400000000004</v>
      </c>
      <c r="J51" s="707">
        <v>8.4748400000000004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0</v>
      </c>
      <c r="C52" s="707">
        <v>0.61939</v>
      </c>
      <c r="D52" s="707">
        <v>0.61939</v>
      </c>
      <c r="E52" s="708">
        <v>0</v>
      </c>
      <c r="F52" s="706">
        <v>0</v>
      </c>
      <c r="G52" s="707">
        <v>0</v>
      </c>
      <c r="H52" s="707">
        <v>0</v>
      </c>
      <c r="I52" s="707">
        <v>0.73360999999999998</v>
      </c>
      <c r="J52" s="707">
        <v>0.73360999999999998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24.830681999999999</v>
      </c>
      <c r="C53" s="707">
        <v>23.478020000000001</v>
      </c>
      <c r="D53" s="707">
        <v>-1.3526619999999987</v>
      </c>
      <c r="E53" s="708">
        <v>0.94552457318731731</v>
      </c>
      <c r="F53" s="706">
        <v>22.022538000000001</v>
      </c>
      <c r="G53" s="707">
        <v>22.022538000000001</v>
      </c>
      <c r="H53" s="707">
        <v>11.5555</v>
      </c>
      <c r="I53" s="707">
        <v>30.866700000000002</v>
      </c>
      <c r="J53" s="707">
        <v>8.8441620000000007</v>
      </c>
      <c r="K53" s="709">
        <v>1.401595946843184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0</v>
      </c>
      <c r="C54" s="707">
        <v>20.404229999999998</v>
      </c>
      <c r="D54" s="707">
        <v>20.404229999999998</v>
      </c>
      <c r="E54" s="708">
        <v>0</v>
      </c>
      <c r="F54" s="706">
        <v>0</v>
      </c>
      <c r="G54" s="707">
        <v>0</v>
      </c>
      <c r="H54" s="707">
        <v>1.9990000000000001</v>
      </c>
      <c r="I54" s="707">
        <v>1.9990000000000001</v>
      </c>
      <c r="J54" s="707">
        <v>1.9990000000000001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2.29983</v>
      </c>
      <c r="D55" s="707">
        <v>2.29983</v>
      </c>
      <c r="E55" s="708">
        <v>0</v>
      </c>
      <c r="F55" s="706">
        <v>0</v>
      </c>
      <c r="G55" s="707">
        <v>0</v>
      </c>
      <c r="H55" s="707">
        <v>0</v>
      </c>
      <c r="I55" s="707">
        <v>0</v>
      </c>
      <c r="J55" s="707">
        <v>0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1.4950000000000001</v>
      </c>
      <c r="D56" s="707">
        <v>1.4950000000000001</v>
      </c>
      <c r="E56" s="708">
        <v>0</v>
      </c>
      <c r="F56" s="706">
        <v>0</v>
      </c>
      <c r="G56" s="707">
        <v>0</v>
      </c>
      <c r="H56" s="707">
        <v>0</v>
      </c>
      <c r="I56" s="707">
        <v>0</v>
      </c>
      <c r="J56" s="707">
        <v>0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70</v>
      </c>
      <c r="C57" s="707">
        <v>70.704719999999995</v>
      </c>
      <c r="D57" s="707">
        <v>0.70471999999999468</v>
      </c>
      <c r="E57" s="708">
        <v>1.0100674285714284</v>
      </c>
      <c r="F57" s="706">
        <v>70</v>
      </c>
      <c r="G57" s="707">
        <v>70</v>
      </c>
      <c r="H57" s="707">
        <v>4.5125399999999996</v>
      </c>
      <c r="I57" s="707">
        <v>64.382159999999999</v>
      </c>
      <c r="J57" s="707">
        <v>-5.6178400000000011</v>
      </c>
      <c r="K57" s="709">
        <v>0.91974514285714282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12.954437</v>
      </c>
      <c r="C58" s="707">
        <v>43.58023</v>
      </c>
      <c r="D58" s="707">
        <v>30.625793000000002</v>
      </c>
      <c r="E58" s="708">
        <v>3.3641160939684216</v>
      </c>
      <c r="F58" s="706">
        <v>56.228300499999996</v>
      </c>
      <c r="G58" s="707">
        <v>56.228300499999989</v>
      </c>
      <c r="H58" s="707">
        <v>0.29093000000000002</v>
      </c>
      <c r="I58" s="707">
        <v>33.677779999999998</v>
      </c>
      <c r="J58" s="707">
        <v>-22.55052049999999</v>
      </c>
      <c r="K58" s="709">
        <v>0.5989471440631573</v>
      </c>
      <c r="L58" s="270"/>
      <c r="M58" s="705" t="str">
        <f t="shared" si="0"/>
        <v>X</v>
      </c>
    </row>
    <row r="59" spans="1:13" ht="14.45" customHeight="1" x14ac:dyDescent="0.2">
      <c r="A59" s="710" t="s">
        <v>383</v>
      </c>
      <c r="B59" s="706">
        <v>0</v>
      </c>
      <c r="C59" s="707">
        <v>0.20699999999999999</v>
      </c>
      <c r="D59" s="707">
        <v>0.20699999999999999</v>
      </c>
      <c r="E59" s="708">
        <v>0</v>
      </c>
      <c r="F59" s="706">
        <v>0</v>
      </c>
      <c r="G59" s="707">
        <v>0</v>
      </c>
      <c r="H59" s="707">
        <v>0</v>
      </c>
      <c r="I59" s="707">
        <v>0</v>
      </c>
      <c r="J59" s="707">
        <v>0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3.1232839999999999</v>
      </c>
      <c r="C60" s="707">
        <v>38.277970000000003</v>
      </c>
      <c r="D60" s="707">
        <v>35.154686000000005</v>
      </c>
      <c r="E60" s="708">
        <v>12.255680239132914</v>
      </c>
      <c r="F60" s="706">
        <v>38.526119700000002</v>
      </c>
      <c r="G60" s="707">
        <v>38.526119700000002</v>
      </c>
      <c r="H60" s="707">
        <v>0</v>
      </c>
      <c r="I60" s="707">
        <v>24.170669999999998</v>
      </c>
      <c r="J60" s="707">
        <v>-14.355449700000005</v>
      </c>
      <c r="K60" s="709">
        <v>0.62738397191866679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4.0961509999999999</v>
      </c>
      <c r="C61" s="707">
        <v>2.9403000000000001</v>
      </c>
      <c r="D61" s="707">
        <v>-1.1558509999999997</v>
      </c>
      <c r="E61" s="708">
        <v>0.71782021707695842</v>
      </c>
      <c r="F61" s="706">
        <v>13.702180800000001</v>
      </c>
      <c r="G61" s="707">
        <v>13.702180800000001</v>
      </c>
      <c r="H61" s="707">
        <v>0</v>
      </c>
      <c r="I61" s="707">
        <v>6.28</v>
      </c>
      <c r="J61" s="707">
        <v>-7.4221808000000005</v>
      </c>
      <c r="K61" s="709">
        <v>0.45832120387726893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5.7350020000000006</v>
      </c>
      <c r="C62" s="707">
        <v>2.15496</v>
      </c>
      <c r="D62" s="707">
        <v>-3.5800420000000006</v>
      </c>
      <c r="E62" s="708">
        <v>0.37575575387767951</v>
      </c>
      <c r="F62" s="706">
        <v>4</v>
      </c>
      <c r="G62" s="707">
        <v>4</v>
      </c>
      <c r="H62" s="707">
        <v>0.29093000000000002</v>
      </c>
      <c r="I62" s="707">
        <v>3.2271100000000001</v>
      </c>
      <c r="J62" s="707">
        <v>-0.77288999999999985</v>
      </c>
      <c r="K62" s="709">
        <v>0.80677750000000004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89.999999000000003</v>
      </c>
      <c r="C63" s="707">
        <v>97.55556</v>
      </c>
      <c r="D63" s="707">
        <v>7.5555609999999973</v>
      </c>
      <c r="E63" s="708">
        <v>1.0839506787105631</v>
      </c>
      <c r="F63" s="706">
        <v>89</v>
      </c>
      <c r="G63" s="707">
        <v>89</v>
      </c>
      <c r="H63" s="707">
        <v>41.125830000000001</v>
      </c>
      <c r="I63" s="707">
        <v>344.33413000000002</v>
      </c>
      <c r="J63" s="707">
        <v>255.33413000000002</v>
      </c>
      <c r="K63" s="709">
        <v>3.8689228089887644</v>
      </c>
      <c r="L63" s="270"/>
      <c r="M63" s="705" t="str">
        <f t="shared" si="0"/>
        <v>X</v>
      </c>
    </row>
    <row r="64" spans="1:13" ht="14.45" customHeight="1" x14ac:dyDescent="0.2">
      <c r="A64" s="710" t="s">
        <v>388</v>
      </c>
      <c r="B64" s="706">
        <v>0</v>
      </c>
      <c r="C64" s="707">
        <v>0.11495</v>
      </c>
      <c r="D64" s="707">
        <v>0.11495</v>
      </c>
      <c r="E64" s="708">
        <v>0</v>
      </c>
      <c r="F64" s="706">
        <v>0</v>
      </c>
      <c r="G64" s="707">
        <v>0</v>
      </c>
      <c r="H64" s="707">
        <v>0</v>
      </c>
      <c r="I64" s="707">
        <v>0</v>
      </c>
      <c r="J64" s="707">
        <v>0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0</v>
      </c>
      <c r="C65" s="707">
        <v>13.208440000000001</v>
      </c>
      <c r="D65" s="707">
        <v>13.208440000000001</v>
      </c>
      <c r="E65" s="708">
        <v>0</v>
      </c>
      <c r="F65" s="706">
        <v>0</v>
      </c>
      <c r="G65" s="707">
        <v>0</v>
      </c>
      <c r="H65" s="707">
        <v>0.31218000000000001</v>
      </c>
      <c r="I65" s="707">
        <v>7.5818500000000002</v>
      </c>
      <c r="J65" s="707">
        <v>7.5818500000000002</v>
      </c>
      <c r="K65" s="709">
        <v>0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0</v>
      </c>
      <c r="C66" s="707">
        <v>1.15676</v>
      </c>
      <c r="D66" s="707">
        <v>1.15676</v>
      </c>
      <c r="E66" s="708">
        <v>0</v>
      </c>
      <c r="F66" s="706">
        <v>0</v>
      </c>
      <c r="G66" s="707">
        <v>0</v>
      </c>
      <c r="H66" s="707">
        <v>0</v>
      </c>
      <c r="I66" s="707">
        <v>0</v>
      </c>
      <c r="J66" s="707">
        <v>0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0</v>
      </c>
      <c r="C67" s="707">
        <v>0</v>
      </c>
      <c r="D67" s="707">
        <v>0</v>
      </c>
      <c r="E67" s="708">
        <v>0</v>
      </c>
      <c r="F67" s="706">
        <v>0</v>
      </c>
      <c r="G67" s="707">
        <v>0</v>
      </c>
      <c r="H67" s="707">
        <v>0</v>
      </c>
      <c r="I67" s="707">
        <v>0.20948</v>
      </c>
      <c r="J67" s="707">
        <v>0.20948</v>
      </c>
      <c r="K67" s="709">
        <v>0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6.9999989999999999</v>
      </c>
      <c r="C68" s="707">
        <v>6.16913</v>
      </c>
      <c r="D68" s="707">
        <v>-0.83086899999999986</v>
      </c>
      <c r="E68" s="708">
        <v>0.88130441161491602</v>
      </c>
      <c r="F68" s="706">
        <v>7</v>
      </c>
      <c r="G68" s="707">
        <v>7</v>
      </c>
      <c r="H68" s="707">
        <v>36.294179999999997</v>
      </c>
      <c r="I68" s="707">
        <v>131.46441000000002</v>
      </c>
      <c r="J68" s="707">
        <v>124.46441000000002</v>
      </c>
      <c r="K68" s="709">
        <v>18.780630000000002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2.9999989999999999</v>
      </c>
      <c r="C69" s="707">
        <v>1.3771800000000001</v>
      </c>
      <c r="D69" s="707">
        <v>-1.6228189999999998</v>
      </c>
      <c r="E69" s="708">
        <v>0.45906015302005104</v>
      </c>
      <c r="F69" s="706">
        <v>2</v>
      </c>
      <c r="G69" s="707">
        <v>2</v>
      </c>
      <c r="H69" s="707">
        <v>0</v>
      </c>
      <c r="I69" s="707">
        <v>5.4968000000000004</v>
      </c>
      <c r="J69" s="707">
        <v>3.4968000000000004</v>
      </c>
      <c r="K69" s="709">
        <v>2.7484000000000002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80.000000999999997</v>
      </c>
      <c r="C70" s="707">
        <v>75.5291</v>
      </c>
      <c r="D70" s="707">
        <v>-4.4709009999999978</v>
      </c>
      <c r="E70" s="708">
        <v>0.94411373819857825</v>
      </c>
      <c r="F70" s="706">
        <v>80</v>
      </c>
      <c r="G70" s="707">
        <v>80</v>
      </c>
      <c r="H70" s="707">
        <v>4.5194700000000001</v>
      </c>
      <c r="I70" s="707">
        <v>72.311019999999999</v>
      </c>
      <c r="J70" s="707">
        <v>-7.6889800000000008</v>
      </c>
      <c r="K70" s="709">
        <v>0.90388774999999999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0</v>
      </c>
      <c r="C71" s="707">
        <v>0</v>
      </c>
      <c r="D71" s="707">
        <v>0</v>
      </c>
      <c r="E71" s="708">
        <v>0</v>
      </c>
      <c r="F71" s="706">
        <v>0</v>
      </c>
      <c r="G71" s="707">
        <v>0</v>
      </c>
      <c r="H71" s="707">
        <v>0</v>
      </c>
      <c r="I71" s="707">
        <v>108.9</v>
      </c>
      <c r="J71" s="707">
        <v>108.9</v>
      </c>
      <c r="K71" s="709">
        <v>0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0</v>
      </c>
      <c r="C72" s="707">
        <v>0</v>
      </c>
      <c r="D72" s="707">
        <v>0</v>
      </c>
      <c r="E72" s="708">
        <v>0</v>
      </c>
      <c r="F72" s="706">
        <v>0</v>
      </c>
      <c r="G72" s="707">
        <v>0</v>
      </c>
      <c r="H72" s="707">
        <v>0</v>
      </c>
      <c r="I72" s="707">
        <v>11.76751</v>
      </c>
      <c r="J72" s="707">
        <v>11.76751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0</v>
      </c>
      <c r="D73" s="707">
        <v>0</v>
      </c>
      <c r="E73" s="708">
        <v>0</v>
      </c>
      <c r="F73" s="706">
        <v>0</v>
      </c>
      <c r="G73" s="707">
        <v>0</v>
      </c>
      <c r="H73" s="707">
        <v>0</v>
      </c>
      <c r="I73" s="707">
        <v>4.60656</v>
      </c>
      <c r="J73" s="707">
        <v>4.60656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0</v>
      </c>
      <c r="D74" s="707">
        <v>0</v>
      </c>
      <c r="E74" s="708">
        <v>0</v>
      </c>
      <c r="F74" s="706">
        <v>0</v>
      </c>
      <c r="G74" s="707">
        <v>0</v>
      </c>
      <c r="H74" s="707">
        <v>0</v>
      </c>
      <c r="I74" s="707">
        <v>1.9964999999999999</v>
      </c>
      <c r="J74" s="707">
        <v>1.9964999999999999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0.13200000000000001</v>
      </c>
      <c r="D75" s="707">
        <v>0.13200000000000001</v>
      </c>
      <c r="E75" s="708">
        <v>0</v>
      </c>
      <c r="F75" s="706">
        <v>0</v>
      </c>
      <c r="G75" s="707">
        <v>0</v>
      </c>
      <c r="H75" s="707">
        <v>0</v>
      </c>
      <c r="I75" s="707">
        <v>0.13200000000000001</v>
      </c>
      <c r="J75" s="707">
        <v>0.13200000000000001</v>
      </c>
      <c r="K75" s="709">
        <v>0</v>
      </c>
      <c r="L75" s="270"/>
      <c r="M75" s="705" t="str">
        <f t="shared" si="1"/>
        <v>X</v>
      </c>
    </row>
    <row r="76" spans="1:13" ht="14.45" customHeight="1" x14ac:dyDescent="0.2">
      <c r="A76" s="710" t="s">
        <v>400</v>
      </c>
      <c r="B76" s="706">
        <v>0</v>
      </c>
      <c r="C76" s="707">
        <v>0.13200000000000001</v>
      </c>
      <c r="D76" s="707">
        <v>0.13200000000000001</v>
      </c>
      <c r="E76" s="708">
        <v>0</v>
      </c>
      <c r="F76" s="706">
        <v>0</v>
      </c>
      <c r="G76" s="707">
        <v>0</v>
      </c>
      <c r="H76" s="707">
        <v>0</v>
      </c>
      <c r="I76" s="707">
        <v>0.13200000000000001</v>
      </c>
      <c r="J76" s="707">
        <v>0.13200000000000001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1366.201581</v>
      </c>
      <c r="C77" s="707">
        <v>1386.2249999999999</v>
      </c>
      <c r="D77" s="707">
        <v>20.023418999999876</v>
      </c>
      <c r="E77" s="708">
        <v>1.0146562698202586</v>
      </c>
      <c r="F77" s="706">
        <v>1339.9617237</v>
      </c>
      <c r="G77" s="707">
        <v>1339.9617237</v>
      </c>
      <c r="H77" s="707">
        <v>128.52500000000001</v>
      </c>
      <c r="I77" s="707">
        <v>1301.922</v>
      </c>
      <c r="J77" s="707">
        <v>-38.039723699999968</v>
      </c>
      <c r="K77" s="709">
        <v>0.97161133558728685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1366.201581</v>
      </c>
      <c r="C78" s="707">
        <v>1386.2249999999999</v>
      </c>
      <c r="D78" s="707">
        <v>20.023418999999876</v>
      </c>
      <c r="E78" s="708">
        <v>1.0146562698202586</v>
      </c>
      <c r="F78" s="706">
        <v>1339.9617237</v>
      </c>
      <c r="G78" s="707">
        <v>1339.9617237</v>
      </c>
      <c r="H78" s="707">
        <v>128.52500000000001</v>
      </c>
      <c r="I78" s="707">
        <v>1301.922</v>
      </c>
      <c r="J78" s="707">
        <v>-38.039723699999968</v>
      </c>
      <c r="K78" s="709">
        <v>0.97161133558728685</v>
      </c>
      <c r="L78" s="270"/>
      <c r="M78" s="705" t="str">
        <f t="shared" si="1"/>
        <v>X</v>
      </c>
    </row>
    <row r="79" spans="1:13" ht="14.45" customHeight="1" x14ac:dyDescent="0.2">
      <c r="A79" s="710" t="s">
        <v>403</v>
      </c>
      <c r="B79" s="706">
        <v>707.95062600000006</v>
      </c>
      <c r="C79" s="707">
        <v>752.95600000000002</v>
      </c>
      <c r="D79" s="707">
        <v>45.005373999999961</v>
      </c>
      <c r="E79" s="708">
        <v>1.0635713457226323</v>
      </c>
      <c r="F79" s="706">
        <v>685.17070190000004</v>
      </c>
      <c r="G79" s="707">
        <v>685.17070190000004</v>
      </c>
      <c r="H79" s="707">
        <v>55.694000000000003</v>
      </c>
      <c r="I79" s="707">
        <v>663.10699999999997</v>
      </c>
      <c r="J79" s="707">
        <v>-22.063701900000069</v>
      </c>
      <c r="K79" s="709">
        <v>0.96779824087805166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154.16610200000002</v>
      </c>
      <c r="C80" s="707">
        <v>147.93</v>
      </c>
      <c r="D80" s="707">
        <v>-6.2361020000000167</v>
      </c>
      <c r="E80" s="708">
        <v>0.95954946049034817</v>
      </c>
      <c r="F80" s="706">
        <v>161.07953000000001</v>
      </c>
      <c r="G80" s="707">
        <v>161.07953000000001</v>
      </c>
      <c r="H80" s="707">
        <v>8.5120000000000005</v>
      </c>
      <c r="I80" s="707">
        <v>142.465</v>
      </c>
      <c r="J80" s="707">
        <v>-18.614530000000002</v>
      </c>
      <c r="K80" s="709">
        <v>0.88443888556168493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504.08485300000001</v>
      </c>
      <c r="C81" s="707">
        <v>485.339</v>
      </c>
      <c r="D81" s="707">
        <v>-18.745853000000011</v>
      </c>
      <c r="E81" s="708">
        <v>0.96281210814322959</v>
      </c>
      <c r="F81" s="706">
        <v>493.71149180000003</v>
      </c>
      <c r="G81" s="707">
        <v>493.71149180000003</v>
      </c>
      <c r="H81" s="707">
        <v>64.319000000000003</v>
      </c>
      <c r="I81" s="707">
        <v>496.35</v>
      </c>
      <c r="J81" s="707">
        <v>2.6385081999999898</v>
      </c>
      <c r="K81" s="709">
        <v>1.0053442308794158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1626.6406710000001</v>
      </c>
      <c r="C82" s="707">
        <v>2128.9586400000003</v>
      </c>
      <c r="D82" s="707">
        <v>502.31796900000018</v>
      </c>
      <c r="E82" s="708">
        <v>1.3088069651493426</v>
      </c>
      <c r="F82" s="706">
        <v>2613.2327683000003</v>
      </c>
      <c r="G82" s="707">
        <v>2613.2327683000003</v>
      </c>
      <c r="H82" s="707">
        <v>242.56851</v>
      </c>
      <c r="I82" s="707">
        <v>2589.3882100000001</v>
      </c>
      <c r="J82" s="707">
        <v>-23.844558300000244</v>
      </c>
      <c r="K82" s="709">
        <v>0.99087545564664259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462.68430000000001</v>
      </c>
      <c r="C83" s="707">
        <v>273.54412000000002</v>
      </c>
      <c r="D83" s="707">
        <v>-189.14017999999999</v>
      </c>
      <c r="E83" s="708">
        <v>0.5912111562895046</v>
      </c>
      <c r="F83" s="706">
        <v>332.99206479999998</v>
      </c>
      <c r="G83" s="707">
        <v>332.99206479999998</v>
      </c>
      <c r="H83" s="707">
        <v>92.682469999999995</v>
      </c>
      <c r="I83" s="707">
        <v>523.67272000000003</v>
      </c>
      <c r="J83" s="707">
        <v>190.68065520000005</v>
      </c>
      <c r="K83" s="709">
        <v>1.5726282255840711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462.68430000000001</v>
      </c>
      <c r="C84" s="707">
        <v>273.54412000000002</v>
      </c>
      <c r="D84" s="707">
        <v>-189.14017999999999</v>
      </c>
      <c r="E84" s="708">
        <v>0.5912111562895046</v>
      </c>
      <c r="F84" s="706">
        <v>332.99206479999998</v>
      </c>
      <c r="G84" s="707">
        <v>332.99206479999998</v>
      </c>
      <c r="H84" s="707">
        <v>92.682469999999995</v>
      </c>
      <c r="I84" s="707">
        <v>523.67272000000003</v>
      </c>
      <c r="J84" s="707">
        <v>190.68065520000005</v>
      </c>
      <c r="K84" s="709">
        <v>1.5726282255840711</v>
      </c>
      <c r="L84" s="270"/>
      <c r="M84" s="705" t="str">
        <f t="shared" si="1"/>
        <v>X</v>
      </c>
    </row>
    <row r="85" spans="1:13" ht="14.45" customHeight="1" x14ac:dyDescent="0.2">
      <c r="A85" s="710" t="s">
        <v>409</v>
      </c>
      <c r="B85" s="706">
        <v>46.532615</v>
      </c>
      <c r="C85" s="707">
        <v>130.95753999999999</v>
      </c>
      <c r="D85" s="707">
        <v>84.424925000000002</v>
      </c>
      <c r="E85" s="708">
        <v>2.8143172267451551</v>
      </c>
      <c r="F85" s="706">
        <v>134.07049179999999</v>
      </c>
      <c r="G85" s="707">
        <v>134.07049179999999</v>
      </c>
      <c r="H85" s="707">
        <v>13.898059999999999</v>
      </c>
      <c r="I85" s="707">
        <v>41.310550000000006</v>
      </c>
      <c r="J85" s="707">
        <v>-92.759941799999979</v>
      </c>
      <c r="K85" s="709">
        <v>0.30812559456875216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0</v>
      </c>
      <c r="C86" s="707">
        <v>2.7829999999999999</v>
      </c>
      <c r="D86" s="707">
        <v>2.7829999999999999</v>
      </c>
      <c r="E86" s="708">
        <v>0</v>
      </c>
      <c r="F86" s="706">
        <v>2.6923681999999998</v>
      </c>
      <c r="G86" s="707">
        <v>2.6923681999999998</v>
      </c>
      <c r="H86" s="707">
        <v>0</v>
      </c>
      <c r="I86" s="707">
        <v>0</v>
      </c>
      <c r="J86" s="707">
        <v>-2.6923681999999998</v>
      </c>
      <c r="K86" s="709">
        <v>0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3.6669430000000003</v>
      </c>
      <c r="C87" s="707">
        <v>31.171599999999998</v>
      </c>
      <c r="D87" s="707">
        <v>27.504656999999998</v>
      </c>
      <c r="E87" s="708">
        <v>8.5007048105192791</v>
      </c>
      <c r="F87" s="706">
        <v>1.3306769999999999</v>
      </c>
      <c r="G87" s="707">
        <v>1.3306769999999999</v>
      </c>
      <c r="H87" s="707">
        <v>0</v>
      </c>
      <c r="I87" s="707">
        <v>0.74299999999999999</v>
      </c>
      <c r="J87" s="707">
        <v>-0.58767699999999989</v>
      </c>
      <c r="K87" s="709">
        <v>0.55836239748639227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299.37136700000002</v>
      </c>
      <c r="C88" s="707">
        <v>7.8431899999999999</v>
      </c>
      <c r="D88" s="707">
        <v>-291.52817700000003</v>
      </c>
      <c r="E88" s="708">
        <v>2.6198864903469541E-2</v>
      </c>
      <c r="F88" s="706">
        <v>88</v>
      </c>
      <c r="G88" s="707">
        <v>88</v>
      </c>
      <c r="H88" s="707">
        <v>0</v>
      </c>
      <c r="I88" s="707">
        <v>157.85951</v>
      </c>
      <c r="J88" s="707">
        <v>69.85951</v>
      </c>
      <c r="K88" s="709">
        <v>1.7938580681818181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40.422165999999997</v>
      </c>
      <c r="C89" s="707">
        <v>54.917400000000001</v>
      </c>
      <c r="D89" s="707">
        <v>14.495234000000004</v>
      </c>
      <c r="E89" s="708">
        <v>1.3585961722090796</v>
      </c>
      <c r="F89" s="706">
        <v>48.943010100000002</v>
      </c>
      <c r="G89" s="707">
        <v>48.943010100000009</v>
      </c>
      <c r="H89" s="707">
        <v>7.2412799999999997</v>
      </c>
      <c r="I89" s="707">
        <v>85.763190000000009</v>
      </c>
      <c r="J89" s="707">
        <v>36.820179899999999</v>
      </c>
      <c r="K89" s="709">
        <v>1.7523072206790977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0</v>
      </c>
      <c r="C90" s="707">
        <v>3.0323200000000003</v>
      </c>
      <c r="D90" s="707">
        <v>3.0323200000000003</v>
      </c>
      <c r="E90" s="708">
        <v>0</v>
      </c>
      <c r="F90" s="706">
        <v>17.955516899999999</v>
      </c>
      <c r="G90" s="707">
        <v>17.955516899999999</v>
      </c>
      <c r="H90" s="707">
        <v>0</v>
      </c>
      <c r="I90" s="707">
        <v>1.73604</v>
      </c>
      <c r="J90" s="707">
        <v>-16.2194769</v>
      </c>
      <c r="K90" s="709">
        <v>9.6685604188871899E-2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0.48593700000000001</v>
      </c>
      <c r="C91" s="707">
        <v>0</v>
      </c>
      <c r="D91" s="707">
        <v>-0.48593700000000001</v>
      </c>
      <c r="E91" s="708">
        <v>0</v>
      </c>
      <c r="F91" s="706">
        <v>0</v>
      </c>
      <c r="G91" s="707">
        <v>0</v>
      </c>
      <c r="H91" s="707">
        <v>0</v>
      </c>
      <c r="I91" s="707">
        <v>15.33433</v>
      </c>
      <c r="J91" s="707">
        <v>15.33433</v>
      </c>
      <c r="K91" s="709">
        <v>0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54.522348000000001</v>
      </c>
      <c r="C92" s="707">
        <v>0</v>
      </c>
      <c r="D92" s="707">
        <v>-54.522348000000001</v>
      </c>
      <c r="E92" s="708">
        <v>0</v>
      </c>
      <c r="F92" s="706">
        <v>0</v>
      </c>
      <c r="G92" s="707">
        <v>0</v>
      </c>
      <c r="H92" s="707">
        <v>71.543130000000005</v>
      </c>
      <c r="I92" s="707">
        <v>72.541380000000004</v>
      </c>
      <c r="J92" s="707">
        <v>72.541380000000004</v>
      </c>
      <c r="K92" s="709">
        <v>0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17.682924</v>
      </c>
      <c r="C93" s="707">
        <v>42.83907</v>
      </c>
      <c r="D93" s="707">
        <v>25.156146</v>
      </c>
      <c r="E93" s="708">
        <v>2.4226236565853023</v>
      </c>
      <c r="F93" s="706">
        <v>40.000000800000002</v>
      </c>
      <c r="G93" s="707">
        <v>40.000000800000002</v>
      </c>
      <c r="H93" s="707">
        <v>0</v>
      </c>
      <c r="I93" s="707">
        <v>148.38471999999999</v>
      </c>
      <c r="J93" s="707">
        <v>108.38471919999998</v>
      </c>
      <c r="K93" s="709">
        <v>3.7096179258076409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0</v>
      </c>
      <c r="C94" s="707">
        <v>55.838000000000001</v>
      </c>
      <c r="D94" s="707">
        <v>55.838000000000001</v>
      </c>
      <c r="E94" s="708">
        <v>0</v>
      </c>
      <c r="F94" s="706">
        <v>0</v>
      </c>
      <c r="G94" s="707">
        <v>0</v>
      </c>
      <c r="H94" s="707">
        <v>0</v>
      </c>
      <c r="I94" s="707">
        <v>15.833</v>
      </c>
      <c r="J94" s="707">
        <v>15.833</v>
      </c>
      <c r="K94" s="709">
        <v>0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0</v>
      </c>
      <c r="C95" s="707">
        <v>33.86</v>
      </c>
      <c r="D95" s="707">
        <v>33.86</v>
      </c>
      <c r="E95" s="708">
        <v>0</v>
      </c>
      <c r="F95" s="706">
        <v>0</v>
      </c>
      <c r="G95" s="707">
        <v>0</v>
      </c>
      <c r="H95" s="707">
        <v>0</v>
      </c>
      <c r="I95" s="707">
        <v>6.46</v>
      </c>
      <c r="J95" s="707">
        <v>6.46</v>
      </c>
      <c r="K95" s="709">
        <v>0</v>
      </c>
      <c r="L95" s="270"/>
      <c r="M95" s="705" t="str">
        <f t="shared" si="1"/>
        <v>X</v>
      </c>
    </row>
    <row r="96" spans="1:13" ht="14.45" customHeight="1" x14ac:dyDescent="0.2">
      <c r="A96" s="710" t="s">
        <v>420</v>
      </c>
      <c r="B96" s="706">
        <v>0</v>
      </c>
      <c r="C96" s="707">
        <v>33.86</v>
      </c>
      <c r="D96" s="707">
        <v>33.86</v>
      </c>
      <c r="E96" s="708">
        <v>0</v>
      </c>
      <c r="F96" s="706">
        <v>0</v>
      </c>
      <c r="G96" s="707">
        <v>0</v>
      </c>
      <c r="H96" s="707">
        <v>0</v>
      </c>
      <c r="I96" s="707">
        <v>6.46</v>
      </c>
      <c r="J96" s="707">
        <v>6.46</v>
      </c>
      <c r="K96" s="709">
        <v>0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0</v>
      </c>
      <c r="C97" s="707">
        <v>21.978000000000002</v>
      </c>
      <c r="D97" s="707">
        <v>21.978000000000002</v>
      </c>
      <c r="E97" s="708">
        <v>0</v>
      </c>
      <c r="F97" s="706">
        <v>0</v>
      </c>
      <c r="G97" s="707">
        <v>0</v>
      </c>
      <c r="H97" s="707">
        <v>0</v>
      </c>
      <c r="I97" s="707">
        <v>9.3729999999999993</v>
      </c>
      <c r="J97" s="707">
        <v>9.3729999999999993</v>
      </c>
      <c r="K97" s="709">
        <v>0</v>
      </c>
      <c r="L97" s="270"/>
      <c r="M97" s="705" t="str">
        <f t="shared" si="1"/>
        <v>X</v>
      </c>
    </row>
    <row r="98" spans="1:13" ht="14.45" customHeight="1" x14ac:dyDescent="0.2">
      <c r="A98" s="710" t="s">
        <v>422</v>
      </c>
      <c r="B98" s="706">
        <v>0</v>
      </c>
      <c r="C98" s="707">
        <v>21.978000000000002</v>
      </c>
      <c r="D98" s="707">
        <v>21.978000000000002</v>
      </c>
      <c r="E98" s="708">
        <v>0</v>
      </c>
      <c r="F98" s="706">
        <v>0</v>
      </c>
      <c r="G98" s="707">
        <v>0</v>
      </c>
      <c r="H98" s="707">
        <v>0</v>
      </c>
      <c r="I98" s="707">
        <v>9.3729999999999993</v>
      </c>
      <c r="J98" s="707">
        <v>9.3729999999999993</v>
      </c>
      <c r="K98" s="709">
        <v>0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1163.956371</v>
      </c>
      <c r="C99" s="707">
        <v>1799.5765200000001</v>
      </c>
      <c r="D99" s="707">
        <v>635.62014900000008</v>
      </c>
      <c r="E99" s="708">
        <v>1.5460858884718456</v>
      </c>
      <c r="F99" s="706">
        <v>2280.2407034999997</v>
      </c>
      <c r="G99" s="707">
        <v>2280.2407034999997</v>
      </c>
      <c r="H99" s="707">
        <v>149.88604000000001</v>
      </c>
      <c r="I99" s="707">
        <v>2049.88249</v>
      </c>
      <c r="J99" s="707">
        <v>-230.35821349999969</v>
      </c>
      <c r="K99" s="709">
        <v>0.89897636107169876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27.043168000000001</v>
      </c>
      <c r="C100" s="707">
        <v>20.787560000000003</v>
      </c>
      <c r="D100" s="707">
        <v>-6.2556079999999987</v>
      </c>
      <c r="E100" s="708">
        <v>0.76868065161596455</v>
      </c>
      <c r="F100" s="706">
        <v>21.82329</v>
      </c>
      <c r="G100" s="707">
        <v>21.82329</v>
      </c>
      <c r="H100" s="707">
        <v>1.9289000000000001</v>
      </c>
      <c r="I100" s="707">
        <v>19.70346</v>
      </c>
      <c r="J100" s="707">
        <v>-2.1198300000000003</v>
      </c>
      <c r="K100" s="709">
        <v>0.90286386699713927</v>
      </c>
      <c r="L100" s="270"/>
      <c r="M100" s="705" t="str">
        <f t="shared" si="1"/>
        <v>X</v>
      </c>
    </row>
    <row r="101" spans="1:13" ht="14.45" customHeight="1" x14ac:dyDescent="0.2">
      <c r="A101" s="710" t="s">
        <v>425</v>
      </c>
      <c r="B101" s="706">
        <v>10.355649</v>
      </c>
      <c r="C101" s="707">
        <v>9.9661000000000008</v>
      </c>
      <c r="D101" s="707">
        <v>-0.38954899999999881</v>
      </c>
      <c r="E101" s="708">
        <v>0.96238294673757296</v>
      </c>
      <c r="F101" s="706">
        <v>10.102354</v>
      </c>
      <c r="G101" s="707">
        <v>10.102354</v>
      </c>
      <c r="H101" s="707">
        <v>0.94259999999999999</v>
      </c>
      <c r="I101" s="707">
        <v>8.7373999999999992</v>
      </c>
      <c r="J101" s="707">
        <v>-1.3649540000000009</v>
      </c>
      <c r="K101" s="709">
        <v>0.86488753017366038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16.687519000000002</v>
      </c>
      <c r="C102" s="707">
        <v>10.821459999999998</v>
      </c>
      <c r="D102" s="707">
        <v>-5.8660590000000035</v>
      </c>
      <c r="E102" s="708">
        <v>0.64847626540530068</v>
      </c>
      <c r="F102" s="706">
        <v>11.720936</v>
      </c>
      <c r="G102" s="707">
        <v>11.720936</v>
      </c>
      <c r="H102" s="707">
        <v>0.98629999999999995</v>
      </c>
      <c r="I102" s="707">
        <v>10.966059999999999</v>
      </c>
      <c r="J102" s="707">
        <v>-0.75487600000000121</v>
      </c>
      <c r="K102" s="709">
        <v>0.93559592851628903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64.687472999999997</v>
      </c>
      <c r="C103" s="707">
        <v>59.970120000000001</v>
      </c>
      <c r="D103" s="707">
        <v>-4.7173529999999957</v>
      </c>
      <c r="E103" s="708">
        <v>0.92707470579350049</v>
      </c>
      <c r="F103" s="706">
        <v>64.274802899999997</v>
      </c>
      <c r="G103" s="707">
        <v>64.274802899999997</v>
      </c>
      <c r="H103" s="707">
        <v>0</v>
      </c>
      <c r="I103" s="707">
        <v>58.762500000000003</v>
      </c>
      <c r="J103" s="707">
        <v>-5.5123028999999946</v>
      </c>
      <c r="K103" s="709">
        <v>0.9142385094735157</v>
      </c>
      <c r="L103" s="270"/>
      <c r="M103" s="705" t="str">
        <f t="shared" si="1"/>
        <v>X</v>
      </c>
    </row>
    <row r="104" spans="1:13" ht="14.45" customHeight="1" x14ac:dyDescent="0.2">
      <c r="A104" s="710" t="s">
        <v>428</v>
      </c>
      <c r="B104" s="706">
        <v>27</v>
      </c>
      <c r="C104" s="707">
        <v>28.08</v>
      </c>
      <c r="D104" s="707">
        <v>1.0799999999999983</v>
      </c>
      <c r="E104" s="708">
        <v>1.04</v>
      </c>
      <c r="F104" s="706">
        <v>30.51</v>
      </c>
      <c r="G104" s="707">
        <v>30.509999999999998</v>
      </c>
      <c r="H104" s="707">
        <v>0</v>
      </c>
      <c r="I104" s="707">
        <v>27</v>
      </c>
      <c r="J104" s="707">
        <v>-3.509999999999998</v>
      </c>
      <c r="K104" s="709">
        <v>0.88495575221238931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37.687472999999997</v>
      </c>
      <c r="C105" s="707">
        <v>31.89012</v>
      </c>
      <c r="D105" s="707">
        <v>-5.7973529999999975</v>
      </c>
      <c r="E105" s="708">
        <v>0.84617294452191061</v>
      </c>
      <c r="F105" s="706">
        <v>33.764802899999999</v>
      </c>
      <c r="G105" s="707">
        <v>33.764802899999999</v>
      </c>
      <c r="H105" s="707">
        <v>0</v>
      </c>
      <c r="I105" s="707">
        <v>31.762499999999999</v>
      </c>
      <c r="J105" s="707">
        <v>-2.0023029000000001</v>
      </c>
      <c r="K105" s="709">
        <v>0.94069851656086523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781.67859699999997</v>
      </c>
      <c r="C106" s="707">
        <v>1429.38058</v>
      </c>
      <c r="D106" s="707">
        <v>647.70198300000004</v>
      </c>
      <c r="E106" s="708">
        <v>1.8286039626590929</v>
      </c>
      <c r="F106" s="706">
        <v>1960.0083622000002</v>
      </c>
      <c r="G106" s="707">
        <v>1960.0083622000002</v>
      </c>
      <c r="H106" s="707">
        <v>135.39879999999999</v>
      </c>
      <c r="I106" s="707">
        <v>1684.2152900000001</v>
      </c>
      <c r="J106" s="707">
        <v>-275.7930722000001</v>
      </c>
      <c r="K106" s="709">
        <v>0.85928984920735862</v>
      </c>
      <c r="L106" s="270"/>
      <c r="M106" s="705" t="str">
        <f t="shared" si="1"/>
        <v>X</v>
      </c>
    </row>
    <row r="107" spans="1:13" ht="14.45" customHeight="1" x14ac:dyDescent="0.2">
      <c r="A107" s="710" t="s">
        <v>431</v>
      </c>
      <c r="B107" s="706">
        <v>592.22731700000008</v>
      </c>
      <c r="C107" s="707">
        <v>593.44458999999995</v>
      </c>
      <c r="D107" s="707">
        <v>1.2172729999998637</v>
      </c>
      <c r="E107" s="708">
        <v>1.0020554151506655</v>
      </c>
      <c r="F107" s="706">
        <v>674.38802410000005</v>
      </c>
      <c r="G107" s="707">
        <v>674.38802410000005</v>
      </c>
      <c r="H107" s="707">
        <v>55.801339999999996</v>
      </c>
      <c r="I107" s="707">
        <v>649.61531000000002</v>
      </c>
      <c r="J107" s="707">
        <v>-24.77271410000003</v>
      </c>
      <c r="K107" s="709">
        <v>0.96326637897661327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0</v>
      </c>
      <c r="C108" s="707">
        <v>23.0626</v>
      </c>
      <c r="D108" s="707">
        <v>23.0626</v>
      </c>
      <c r="E108" s="708">
        <v>0</v>
      </c>
      <c r="F108" s="706">
        <v>14.1161642</v>
      </c>
      <c r="G108" s="707">
        <v>14.1161642</v>
      </c>
      <c r="H108" s="707">
        <v>0.51400999999999997</v>
      </c>
      <c r="I108" s="707">
        <v>3.4877099999999999</v>
      </c>
      <c r="J108" s="707">
        <v>-10.6284542</v>
      </c>
      <c r="K108" s="709">
        <v>0.2470720764214403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189.45128</v>
      </c>
      <c r="C109" s="707">
        <v>202.8365</v>
      </c>
      <c r="D109" s="707">
        <v>13.385220000000004</v>
      </c>
      <c r="E109" s="708">
        <v>1.0706525709406662</v>
      </c>
      <c r="F109" s="706">
        <v>204.12517389999999</v>
      </c>
      <c r="G109" s="707">
        <v>204.12517389999999</v>
      </c>
      <c r="H109" s="707">
        <v>18.330419999999997</v>
      </c>
      <c r="I109" s="707">
        <v>203.52667000000002</v>
      </c>
      <c r="J109" s="707">
        <v>-0.59850389999996878</v>
      </c>
      <c r="K109" s="709">
        <v>0.99706795644767865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0</v>
      </c>
      <c r="C110" s="707">
        <v>610.03688999999997</v>
      </c>
      <c r="D110" s="707">
        <v>610.03688999999997</v>
      </c>
      <c r="E110" s="708">
        <v>0</v>
      </c>
      <c r="F110" s="706">
        <v>1067.3789999999999</v>
      </c>
      <c r="G110" s="707">
        <v>1067.3789999999999</v>
      </c>
      <c r="H110" s="707">
        <v>60.753029999999995</v>
      </c>
      <c r="I110" s="707">
        <v>827.5856</v>
      </c>
      <c r="J110" s="707">
        <v>-239.79339999999991</v>
      </c>
      <c r="K110" s="709">
        <v>0.77534371577480921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277.310855</v>
      </c>
      <c r="C111" s="707">
        <v>277.26292000000001</v>
      </c>
      <c r="D111" s="707">
        <v>-4.7934999999995398E-2</v>
      </c>
      <c r="E111" s="708">
        <v>0.99982714344160817</v>
      </c>
      <c r="F111" s="706">
        <v>231.09439369999998</v>
      </c>
      <c r="G111" s="707">
        <v>231.09439369999996</v>
      </c>
      <c r="H111" s="707">
        <v>12.558339999999999</v>
      </c>
      <c r="I111" s="707">
        <v>286.12751000000003</v>
      </c>
      <c r="J111" s="707">
        <v>55.033116300000074</v>
      </c>
      <c r="K111" s="709">
        <v>1.2381412868519972</v>
      </c>
      <c r="L111" s="270"/>
      <c r="M111" s="705" t="str">
        <f t="shared" si="1"/>
        <v>X</v>
      </c>
    </row>
    <row r="112" spans="1:13" ht="14.45" customHeight="1" x14ac:dyDescent="0.2">
      <c r="A112" s="710" t="s">
        <v>436</v>
      </c>
      <c r="B112" s="706">
        <v>12.863922000000001</v>
      </c>
      <c r="C112" s="707">
        <v>0.85</v>
      </c>
      <c r="D112" s="707">
        <v>-12.013922000000001</v>
      </c>
      <c r="E112" s="708">
        <v>6.607627129579921E-2</v>
      </c>
      <c r="F112" s="706">
        <v>0.72162400000000004</v>
      </c>
      <c r="G112" s="707">
        <v>0.72162400000000004</v>
      </c>
      <c r="H112" s="707">
        <v>0</v>
      </c>
      <c r="I112" s="707">
        <v>16.565999999999999</v>
      </c>
      <c r="J112" s="707">
        <v>15.844375999999999</v>
      </c>
      <c r="K112" s="709">
        <v>22.956553551433984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196.060766</v>
      </c>
      <c r="C113" s="707">
        <v>190.84614999999999</v>
      </c>
      <c r="D113" s="707">
        <v>-5.2146160000000066</v>
      </c>
      <c r="E113" s="708">
        <v>0.97340306219144324</v>
      </c>
      <c r="F113" s="706">
        <v>167.00000020000002</v>
      </c>
      <c r="G113" s="707">
        <v>167.00000020000002</v>
      </c>
      <c r="H113" s="707">
        <v>3.4438</v>
      </c>
      <c r="I113" s="707">
        <v>106.10724</v>
      </c>
      <c r="J113" s="707">
        <v>-60.892760200000012</v>
      </c>
      <c r="K113" s="709">
        <v>0.63537269384985307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7</v>
      </c>
      <c r="C114" s="707">
        <v>8.406600000000001</v>
      </c>
      <c r="D114" s="707">
        <v>1.406600000000001</v>
      </c>
      <c r="E114" s="708">
        <v>1.2009428571428573</v>
      </c>
      <c r="F114" s="706">
        <v>7</v>
      </c>
      <c r="G114" s="707">
        <v>7</v>
      </c>
      <c r="H114" s="707">
        <v>0</v>
      </c>
      <c r="I114" s="707">
        <v>1.3460399999999999</v>
      </c>
      <c r="J114" s="707">
        <v>-5.6539599999999997</v>
      </c>
      <c r="K114" s="709">
        <v>0.19229142857142856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9.523340000000001</v>
      </c>
      <c r="C115" s="707">
        <v>0.49933</v>
      </c>
      <c r="D115" s="707">
        <v>-9.0240100000000005</v>
      </c>
      <c r="E115" s="708">
        <v>5.2432234909181016E-2</v>
      </c>
      <c r="F115" s="706">
        <v>0.5223198</v>
      </c>
      <c r="G115" s="707">
        <v>0.5223198</v>
      </c>
      <c r="H115" s="707">
        <v>0.36899999999999999</v>
      </c>
      <c r="I115" s="707">
        <v>6.6909099999999997</v>
      </c>
      <c r="J115" s="707">
        <v>6.1685901999999997</v>
      </c>
      <c r="K115" s="709">
        <v>12.809987291310801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51.862826999999996</v>
      </c>
      <c r="C116" s="707">
        <v>68.022059999999996</v>
      </c>
      <c r="D116" s="707">
        <v>16.159233</v>
      </c>
      <c r="E116" s="708">
        <v>1.3115764013404052</v>
      </c>
      <c r="F116" s="706">
        <v>0</v>
      </c>
      <c r="G116" s="707">
        <v>0</v>
      </c>
      <c r="H116" s="707">
        <v>8.7455400000000001</v>
      </c>
      <c r="I116" s="707">
        <v>114.71008</v>
      </c>
      <c r="J116" s="707">
        <v>114.71008</v>
      </c>
      <c r="K116" s="709">
        <v>0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0</v>
      </c>
      <c r="C117" s="707">
        <v>1.1374000000000002</v>
      </c>
      <c r="D117" s="707">
        <v>1.1374000000000002</v>
      </c>
      <c r="E117" s="708">
        <v>0</v>
      </c>
      <c r="F117" s="706">
        <v>0.85045009999999999</v>
      </c>
      <c r="G117" s="707">
        <v>0.85045009999999999</v>
      </c>
      <c r="H117" s="707">
        <v>0</v>
      </c>
      <c r="I117" s="707">
        <v>0</v>
      </c>
      <c r="J117" s="707">
        <v>-0.85045009999999999</v>
      </c>
      <c r="K117" s="709">
        <v>0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0</v>
      </c>
      <c r="C118" s="707">
        <v>7.5013800000000002</v>
      </c>
      <c r="D118" s="707">
        <v>7.5013800000000002</v>
      </c>
      <c r="E118" s="708">
        <v>0</v>
      </c>
      <c r="F118" s="706">
        <v>54.999999600000002</v>
      </c>
      <c r="G118" s="707">
        <v>54.99999960000001</v>
      </c>
      <c r="H118" s="707">
        <v>0</v>
      </c>
      <c r="I118" s="707">
        <v>40.707239999999999</v>
      </c>
      <c r="J118" s="707">
        <v>-14.292759600000011</v>
      </c>
      <c r="K118" s="709">
        <v>0.74013164174641188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13.236278</v>
      </c>
      <c r="C119" s="707">
        <v>2.4853400000000003</v>
      </c>
      <c r="D119" s="707">
        <v>-10.750938</v>
      </c>
      <c r="E119" s="708">
        <v>0.1877672862416459</v>
      </c>
      <c r="F119" s="706">
        <v>3.0398546999999998</v>
      </c>
      <c r="G119" s="707">
        <v>3.0398546999999998</v>
      </c>
      <c r="H119" s="707">
        <v>0</v>
      </c>
      <c r="I119" s="707">
        <v>1.0737300000000001</v>
      </c>
      <c r="J119" s="707">
        <v>-1.9661246999999997</v>
      </c>
      <c r="K119" s="709">
        <v>0.35321754029888341</v>
      </c>
      <c r="L119" s="270"/>
      <c r="M119" s="705" t="str">
        <f t="shared" si="1"/>
        <v>X</v>
      </c>
    </row>
    <row r="120" spans="1:13" ht="14.45" customHeight="1" x14ac:dyDescent="0.2">
      <c r="A120" s="710" t="s">
        <v>444</v>
      </c>
      <c r="B120" s="706">
        <v>0</v>
      </c>
      <c r="C120" s="707">
        <v>2.4853400000000003</v>
      </c>
      <c r="D120" s="707">
        <v>2.4853400000000003</v>
      </c>
      <c r="E120" s="708">
        <v>0</v>
      </c>
      <c r="F120" s="706">
        <v>3.0398546999999998</v>
      </c>
      <c r="G120" s="707">
        <v>3.0398546999999998</v>
      </c>
      <c r="H120" s="707">
        <v>0</v>
      </c>
      <c r="I120" s="707">
        <v>1.0737300000000001</v>
      </c>
      <c r="J120" s="707">
        <v>-1.9661246999999997</v>
      </c>
      <c r="K120" s="709">
        <v>0.35321754029888341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13.236278</v>
      </c>
      <c r="C121" s="707">
        <v>0</v>
      </c>
      <c r="D121" s="707">
        <v>-13.236278</v>
      </c>
      <c r="E121" s="708">
        <v>0</v>
      </c>
      <c r="F121" s="706">
        <v>0</v>
      </c>
      <c r="G121" s="707">
        <v>0</v>
      </c>
      <c r="H121" s="707">
        <v>0</v>
      </c>
      <c r="I121" s="707">
        <v>0</v>
      </c>
      <c r="J121" s="707">
        <v>0</v>
      </c>
      <c r="K121" s="709">
        <v>0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0</v>
      </c>
      <c r="C122" s="707">
        <v>9.69</v>
      </c>
      <c r="D122" s="707">
        <v>9.69</v>
      </c>
      <c r="E122" s="708">
        <v>0</v>
      </c>
      <c r="F122" s="706">
        <v>0</v>
      </c>
      <c r="G122" s="707">
        <v>0</v>
      </c>
      <c r="H122" s="707">
        <v>0</v>
      </c>
      <c r="I122" s="707">
        <v>0</v>
      </c>
      <c r="J122" s="707">
        <v>0</v>
      </c>
      <c r="K122" s="709">
        <v>0</v>
      </c>
      <c r="L122" s="270"/>
      <c r="M122" s="705" t="str">
        <f t="shared" si="1"/>
        <v>X</v>
      </c>
    </row>
    <row r="123" spans="1:13" ht="14.45" customHeight="1" x14ac:dyDescent="0.2">
      <c r="A123" s="710" t="s">
        <v>447</v>
      </c>
      <c r="B123" s="706">
        <v>0</v>
      </c>
      <c r="C123" s="707">
        <v>9.69</v>
      </c>
      <c r="D123" s="707">
        <v>9.69</v>
      </c>
      <c r="E123" s="708">
        <v>0</v>
      </c>
      <c r="F123" s="706">
        <v>0</v>
      </c>
      <c r="G123" s="707">
        <v>0</v>
      </c>
      <c r="H123" s="707">
        <v>0</v>
      </c>
      <c r="I123" s="707">
        <v>0</v>
      </c>
      <c r="J123" s="707">
        <v>0</v>
      </c>
      <c r="K123" s="709">
        <v>0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60907.750928000001</v>
      </c>
      <c r="C124" s="707">
        <v>62404.34145</v>
      </c>
      <c r="D124" s="707">
        <v>1496.5905219999986</v>
      </c>
      <c r="E124" s="708">
        <v>1.02457142973099</v>
      </c>
      <c r="F124" s="706">
        <v>64399.913731499997</v>
      </c>
      <c r="G124" s="707">
        <v>64399.913731499997</v>
      </c>
      <c r="H124" s="707">
        <v>5987.8787000000002</v>
      </c>
      <c r="I124" s="707">
        <v>68614.238840000005</v>
      </c>
      <c r="J124" s="707">
        <v>4214.3251085000084</v>
      </c>
      <c r="K124" s="709">
        <v>1.0654399185388761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43988.86</v>
      </c>
      <c r="C125" s="707">
        <v>46221.421409999995</v>
      </c>
      <c r="D125" s="707">
        <v>2232.5614099999948</v>
      </c>
      <c r="E125" s="708">
        <v>1.0507528817523344</v>
      </c>
      <c r="F125" s="706">
        <v>47444.679535099996</v>
      </c>
      <c r="G125" s="707">
        <v>47444.679535099996</v>
      </c>
      <c r="H125" s="707">
        <v>4591.7950000000001</v>
      </c>
      <c r="I125" s="707">
        <v>50928.495000000003</v>
      </c>
      <c r="J125" s="707">
        <v>3483.8154649000062</v>
      </c>
      <c r="K125" s="709">
        <v>1.0734290019247079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43571.07</v>
      </c>
      <c r="C126" s="707">
        <v>45778.925999999999</v>
      </c>
      <c r="D126" s="707">
        <v>2207.8559999999998</v>
      </c>
      <c r="E126" s="708">
        <v>1.0506725219279673</v>
      </c>
      <c r="F126" s="706">
        <v>47052.182032799996</v>
      </c>
      <c r="G126" s="707">
        <v>47052.182032799996</v>
      </c>
      <c r="H126" s="707">
        <v>4473.3159999999998</v>
      </c>
      <c r="I126" s="707">
        <v>46282.035000000003</v>
      </c>
      <c r="J126" s="707">
        <v>-770.1470327999923</v>
      </c>
      <c r="K126" s="709">
        <v>0.98363206551689519</v>
      </c>
      <c r="L126" s="270"/>
      <c r="M126" s="705" t="str">
        <f t="shared" si="1"/>
        <v>X</v>
      </c>
    </row>
    <row r="127" spans="1:13" ht="14.45" customHeight="1" x14ac:dyDescent="0.2">
      <c r="A127" s="710" t="s">
        <v>451</v>
      </c>
      <c r="B127" s="706">
        <v>43571.07</v>
      </c>
      <c r="C127" s="707">
        <v>45778.925999999999</v>
      </c>
      <c r="D127" s="707">
        <v>2207.8559999999998</v>
      </c>
      <c r="E127" s="708">
        <v>1.0506725219279673</v>
      </c>
      <c r="F127" s="706">
        <v>47052.182032799996</v>
      </c>
      <c r="G127" s="707">
        <v>47052.182032799996</v>
      </c>
      <c r="H127" s="707">
        <v>4473.3159999999998</v>
      </c>
      <c r="I127" s="707">
        <v>46282.035000000003</v>
      </c>
      <c r="J127" s="707">
        <v>-770.1470327999923</v>
      </c>
      <c r="K127" s="709">
        <v>0.98363206551689519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0</v>
      </c>
      <c r="C128" s="707">
        <v>62.32</v>
      </c>
      <c r="D128" s="707">
        <v>62.32</v>
      </c>
      <c r="E128" s="708">
        <v>0</v>
      </c>
      <c r="F128" s="706">
        <v>0</v>
      </c>
      <c r="G128" s="707">
        <v>0</v>
      </c>
      <c r="H128" s="707">
        <v>14.432</v>
      </c>
      <c r="I128" s="707">
        <v>46.247999999999998</v>
      </c>
      <c r="J128" s="707">
        <v>46.247999999999998</v>
      </c>
      <c r="K128" s="709">
        <v>0</v>
      </c>
      <c r="L128" s="270"/>
      <c r="M128" s="705" t="str">
        <f t="shared" si="1"/>
        <v>X</v>
      </c>
    </row>
    <row r="129" spans="1:13" ht="14.45" customHeight="1" x14ac:dyDescent="0.2">
      <c r="A129" s="710" t="s">
        <v>453</v>
      </c>
      <c r="B129" s="706">
        <v>0</v>
      </c>
      <c r="C129" s="707">
        <v>62.32</v>
      </c>
      <c r="D129" s="707">
        <v>62.32</v>
      </c>
      <c r="E129" s="708">
        <v>0</v>
      </c>
      <c r="F129" s="706">
        <v>0</v>
      </c>
      <c r="G129" s="707">
        <v>0</v>
      </c>
      <c r="H129" s="707">
        <v>14.432</v>
      </c>
      <c r="I129" s="707">
        <v>46.247999999999998</v>
      </c>
      <c r="J129" s="707">
        <v>46.247999999999998</v>
      </c>
      <c r="K129" s="709">
        <v>0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0</v>
      </c>
      <c r="C130" s="707">
        <v>-4.9335900000000006</v>
      </c>
      <c r="D130" s="707">
        <v>-4.9335900000000006</v>
      </c>
      <c r="E130" s="708">
        <v>0</v>
      </c>
      <c r="F130" s="706">
        <v>0</v>
      </c>
      <c r="G130" s="707">
        <v>0</v>
      </c>
      <c r="H130" s="707">
        <v>0</v>
      </c>
      <c r="I130" s="707">
        <v>0</v>
      </c>
      <c r="J130" s="707">
        <v>0</v>
      </c>
      <c r="K130" s="709">
        <v>0</v>
      </c>
      <c r="L130" s="270"/>
      <c r="M130" s="705" t="str">
        <f t="shared" si="1"/>
        <v>X</v>
      </c>
    </row>
    <row r="131" spans="1:13" ht="14.45" customHeight="1" x14ac:dyDescent="0.2">
      <c r="A131" s="710" t="s">
        <v>455</v>
      </c>
      <c r="B131" s="706">
        <v>0</v>
      </c>
      <c r="C131" s="707">
        <v>-4.9335900000000006</v>
      </c>
      <c r="D131" s="707">
        <v>-4.9335900000000006</v>
      </c>
      <c r="E131" s="708">
        <v>0</v>
      </c>
      <c r="F131" s="706">
        <v>0</v>
      </c>
      <c r="G131" s="707">
        <v>0</v>
      </c>
      <c r="H131" s="707">
        <v>0</v>
      </c>
      <c r="I131" s="707">
        <v>0</v>
      </c>
      <c r="J131" s="707">
        <v>0</v>
      </c>
      <c r="K131" s="709">
        <v>0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316.56</v>
      </c>
      <c r="C132" s="707">
        <v>280.15499999999997</v>
      </c>
      <c r="D132" s="707">
        <v>-36.40500000000003</v>
      </c>
      <c r="E132" s="708">
        <v>0.88499810462471562</v>
      </c>
      <c r="F132" s="706">
        <v>281.95090920000001</v>
      </c>
      <c r="G132" s="707">
        <v>281.95090920000001</v>
      </c>
      <c r="H132" s="707">
        <v>81.25</v>
      </c>
      <c r="I132" s="707">
        <v>453.32100000000003</v>
      </c>
      <c r="J132" s="707">
        <v>171.37009080000001</v>
      </c>
      <c r="K132" s="709">
        <v>1.6078011639907137</v>
      </c>
      <c r="L132" s="270"/>
      <c r="M132" s="705" t="str">
        <f t="shared" si="1"/>
        <v>X</v>
      </c>
    </row>
    <row r="133" spans="1:13" ht="14.45" customHeight="1" x14ac:dyDescent="0.2">
      <c r="A133" s="710" t="s">
        <v>457</v>
      </c>
      <c r="B133" s="706">
        <v>316.56</v>
      </c>
      <c r="C133" s="707">
        <v>280.15499999999997</v>
      </c>
      <c r="D133" s="707">
        <v>-36.40500000000003</v>
      </c>
      <c r="E133" s="708">
        <v>0.88499810462471562</v>
      </c>
      <c r="F133" s="706">
        <v>281.95090920000001</v>
      </c>
      <c r="G133" s="707">
        <v>281.95090920000001</v>
      </c>
      <c r="H133" s="707">
        <v>81.25</v>
      </c>
      <c r="I133" s="707">
        <v>453.32100000000003</v>
      </c>
      <c r="J133" s="707">
        <v>171.37009080000001</v>
      </c>
      <c r="K133" s="709">
        <v>1.6078011639907137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57.31</v>
      </c>
      <c r="C134" s="707">
        <v>65.953999999999994</v>
      </c>
      <c r="D134" s="707">
        <v>8.6439999999999912</v>
      </c>
      <c r="E134" s="708">
        <v>1.1508288256848715</v>
      </c>
      <c r="F134" s="706">
        <v>59.989292300000002</v>
      </c>
      <c r="G134" s="707">
        <v>59.989292300000002</v>
      </c>
      <c r="H134" s="707">
        <v>21.297000000000001</v>
      </c>
      <c r="I134" s="707">
        <v>394.41</v>
      </c>
      <c r="J134" s="707">
        <v>334.42070770000004</v>
      </c>
      <c r="K134" s="709">
        <v>6.5746733271597542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710" t="s">
        <v>459</v>
      </c>
      <c r="B135" s="706">
        <v>57.31</v>
      </c>
      <c r="C135" s="707">
        <v>65.953999999999994</v>
      </c>
      <c r="D135" s="707">
        <v>8.6439999999999912</v>
      </c>
      <c r="E135" s="708">
        <v>1.1508288256848715</v>
      </c>
      <c r="F135" s="706">
        <v>59.989292300000002</v>
      </c>
      <c r="G135" s="707">
        <v>59.989292300000002</v>
      </c>
      <c r="H135" s="707">
        <v>21.297000000000001</v>
      </c>
      <c r="I135" s="707">
        <v>394.41</v>
      </c>
      <c r="J135" s="707">
        <v>334.42070770000004</v>
      </c>
      <c r="K135" s="709">
        <v>6.5746733271597542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43.92</v>
      </c>
      <c r="C136" s="707">
        <v>39</v>
      </c>
      <c r="D136" s="707">
        <v>-4.9200000000000017</v>
      </c>
      <c r="E136" s="708">
        <v>0.88797814207650272</v>
      </c>
      <c r="F136" s="706">
        <v>50.5573008</v>
      </c>
      <c r="G136" s="707">
        <v>50.557300800000007</v>
      </c>
      <c r="H136" s="707">
        <v>1.5</v>
      </c>
      <c r="I136" s="707">
        <v>18.25</v>
      </c>
      <c r="J136" s="707">
        <v>-32.307300800000007</v>
      </c>
      <c r="K136" s="709">
        <v>0.36097654960250569</v>
      </c>
      <c r="L136" s="270"/>
      <c r="M136" s="705" t="str">
        <f t="shared" si="2"/>
        <v>X</v>
      </c>
    </row>
    <row r="137" spans="1:13" ht="14.45" customHeight="1" x14ac:dyDescent="0.2">
      <c r="A137" s="710" t="s">
        <v>461</v>
      </c>
      <c r="B137" s="706">
        <v>43.92</v>
      </c>
      <c r="C137" s="707">
        <v>39</v>
      </c>
      <c r="D137" s="707">
        <v>-4.9200000000000017</v>
      </c>
      <c r="E137" s="708">
        <v>0.88797814207650272</v>
      </c>
      <c r="F137" s="706">
        <v>50.5573008</v>
      </c>
      <c r="G137" s="707">
        <v>50.557300800000007</v>
      </c>
      <c r="H137" s="707">
        <v>1.5</v>
      </c>
      <c r="I137" s="707">
        <v>18.25</v>
      </c>
      <c r="J137" s="707">
        <v>-32.307300800000007</v>
      </c>
      <c r="K137" s="709">
        <v>0.36097654960250569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0</v>
      </c>
      <c r="C138" s="707">
        <v>0</v>
      </c>
      <c r="D138" s="707">
        <v>0</v>
      </c>
      <c r="E138" s="708">
        <v>0</v>
      </c>
      <c r="F138" s="706">
        <v>0</v>
      </c>
      <c r="G138" s="707">
        <v>0</v>
      </c>
      <c r="H138" s="707">
        <v>0</v>
      </c>
      <c r="I138" s="707">
        <v>3734.2310000000002</v>
      </c>
      <c r="J138" s="707">
        <v>3734.2310000000002</v>
      </c>
      <c r="K138" s="709">
        <v>0</v>
      </c>
      <c r="L138" s="270"/>
      <c r="M138" s="705" t="str">
        <f t="shared" si="2"/>
        <v>X</v>
      </c>
    </row>
    <row r="139" spans="1:13" ht="14.45" customHeight="1" x14ac:dyDescent="0.2">
      <c r="A139" s="710" t="s">
        <v>463</v>
      </c>
      <c r="B139" s="706">
        <v>0</v>
      </c>
      <c r="C139" s="707">
        <v>0</v>
      </c>
      <c r="D139" s="707">
        <v>0</v>
      </c>
      <c r="E139" s="708">
        <v>0</v>
      </c>
      <c r="F139" s="706">
        <v>0</v>
      </c>
      <c r="G139" s="707">
        <v>0</v>
      </c>
      <c r="H139" s="707">
        <v>0</v>
      </c>
      <c r="I139" s="707">
        <v>3734.2310000000002</v>
      </c>
      <c r="J139" s="707">
        <v>3734.2310000000002</v>
      </c>
      <c r="K139" s="709">
        <v>0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15759.87</v>
      </c>
      <c r="C140" s="707">
        <v>15266.06205</v>
      </c>
      <c r="D140" s="707">
        <v>-493.80795000000035</v>
      </c>
      <c r="E140" s="708">
        <v>0.96866674978917966</v>
      </c>
      <c r="F140" s="706">
        <v>15808.683356699999</v>
      </c>
      <c r="G140" s="707">
        <v>15808.683356699999</v>
      </c>
      <c r="H140" s="707">
        <v>1306.17082</v>
      </c>
      <c r="I140" s="707">
        <v>16752.14976</v>
      </c>
      <c r="J140" s="707">
        <v>943.46640330000082</v>
      </c>
      <c r="K140" s="709">
        <v>1.0596802644478387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4310.9799999999996</v>
      </c>
      <c r="C141" s="707">
        <v>4152.1506499999996</v>
      </c>
      <c r="D141" s="707">
        <v>-158.82934999999998</v>
      </c>
      <c r="E141" s="708">
        <v>0.96315701998153547</v>
      </c>
      <c r="F141" s="706">
        <v>4267.5489397000001</v>
      </c>
      <c r="G141" s="707">
        <v>4267.5489397000001</v>
      </c>
      <c r="H141" s="707">
        <v>411.34590999999995</v>
      </c>
      <c r="I141" s="707">
        <v>4211.9943400000002</v>
      </c>
      <c r="J141" s="707">
        <v>-55.554599699999926</v>
      </c>
      <c r="K141" s="709">
        <v>0.98698208257597497</v>
      </c>
      <c r="L141" s="270"/>
      <c r="M141" s="705" t="str">
        <f t="shared" si="2"/>
        <v>X</v>
      </c>
    </row>
    <row r="142" spans="1:13" ht="14.45" customHeight="1" x14ac:dyDescent="0.2">
      <c r="A142" s="710" t="s">
        <v>466</v>
      </c>
      <c r="B142" s="706">
        <v>4310.9799999999996</v>
      </c>
      <c r="C142" s="707">
        <v>4152.1506499999996</v>
      </c>
      <c r="D142" s="707">
        <v>-158.82934999999998</v>
      </c>
      <c r="E142" s="708">
        <v>0.96315701998153547</v>
      </c>
      <c r="F142" s="706">
        <v>4267.5489397000001</v>
      </c>
      <c r="G142" s="707">
        <v>4267.5489397000001</v>
      </c>
      <c r="H142" s="707">
        <v>411.34590999999995</v>
      </c>
      <c r="I142" s="707">
        <v>4211.9943400000002</v>
      </c>
      <c r="J142" s="707">
        <v>-55.554599699999926</v>
      </c>
      <c r="K142" s="709">
        <v>0.98698208257597497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11448.89</v>
      </c>
      <c r="C143" s="707">
        <v>11115.588810000001</v>
      </c>
      <c r="D143" s="707">
        <v>-333.30118999999831</v>
      </c>
      <c r="E143" s="708">
        <v>0.97088790354348775</v>
      </c>
      <c r="F143" s="706">
        <v>11541.134416999999</v>
      </c>
      <c r="G143" s="707">
        <v>11541.134416999999</v>
      </c>
      <c r="H143" s="707">
        <v>894.82491000000005</v>
      </c>
      <c r="I143" s="707">
        <v>11282.15949</v>
      </c>
      <c r="J143" s="707">
        <v>-258.9749269999993</v>
      </c>
      <c r="K143" s="709">
        <v>0.97756070437767961</v>
      </c>
      <c r="L143" s="270"/>
      <c r="M143" s="705" t="str">
        <f t="shared" si="2"/>
        <v>X</v>
      </c>
    </row>
    <row r="144" spans="1:13" ht="14.45" customHeight="1" x14ac:dyDescent="0.2">
      <c r="A144" s="710" t="s">
        <v>468</v>
      </c>
      <c r="B144" s="706">
        <v>11448.89</v>
      </c>
      <c r="C144" s="707">
        <v>11115.588810000001</v>
      </c>
      <c r="D144" s="707">
        <v>-333.30118999999831</v>
      </c>
      <c r="E144" s="708">
        <v>0.97088790354348775</v>
      </c>
      <c r="F144" s="706">
        <v>11541.134416999999</v>
      </c>
      <c r="G144" s="707">
        <v>11541.134416999999</v>
      </c>
      <c r="H144" s="707">
        <v>894.82491000000005</v>
      </c>
      <c r="I144" s="707">
        <v>11282.15949</v>
      </c>
      <c r="J144" s="707">
        <v>-258.9749269999993</v>
      </c>
      <c r="K144" s="709">
        <v>0.97756070437767961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0</v>
      </c>
      <c r="C145" s="707">
        <v>-0.44401999999999997</v>
      </c>
      <c r="D145" s="707">
        <v>-0.44401999999999997</v>
      </c>
      <c r="E145" s="708">
        <v>0</v>
      </c>
      <c r="F145" s="706">
        <v>0</v>
      </c>
      <c r="G145" s="707">
        <v>0</v>
      </c>
      <c r="H145" s="707">
        <v>0</v>
      </c>
      <c r="I145" s="707">
        <v>0</v>
      </c>
      <c r="J145" s="707">
        <v>0</v>
      </c>
      <c r="K145" s="709">
        <v>0</v>
      </c>
      <c r="L145" s="270"/>
      <c r="M145" s="705" t="str">
        <f t="shared" si="2"/>
        <v>X</v>
      </c>
    </row>
    <row r="146" spans="1:13" ht="14.45" customHeight="1" x14ac:dyDescent="0.2">
      <c r="A146" s="710" t="s">
        <v>470</v>
      </c>
      <c r="B146" s="706">
        <v>0</v>
      </c>
      <c r="C146" s="707">
        <v>-0.44401999999999997</v>
      </c>
      <c r="D146" s="707">
        <v>-0.44401999999999997</v>
      </c>
      <c r="E146" s="708">
        <v>0</v>
      </c>
      <c r="F146" s="706">
        <v>0</v>
      </c>
      <c r="G146" s="707">
        <v>0</v>
      </c>
      <c r="H146" s="707">
        <v>0</v>
      </c>
      <c r="I146" s="707">
        <v>0</v>
      </c>
      <c r="J146" s="707">
        <v>0</v>
      </c>
      <c r="K146" s="709">
        <v>0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0</v>
      </c>
      <c r="C147" s="707">
        <v>-1.2333900000000002</v>
      </c>
      <c r="D147" s="707">
        <v>-1.2333900000000002</v>
      </c>
      <c r="E147" s="708">
        <v>0</v>
      </c>
      <c r="F147" s="706">
        <v>0</v>
      </c>
      <c r="G147" s="707">
        <v>0</v>
      </c>
      <c r="H147" s="707">
        <v>0</v>
      </c>
      <c r="I147" s="707">
        <v>0</v>
      </c>
      <c r="J147" s="707">
        <v>0</v>
      </c>
      <c r="K147" s="709">
        <v>0</v>
      </c>
      <c r="L147" s="270"/>
      <c r="M147" s="705" t="str">
        <f t="shared" si="2"/>
        <v>X</v>
      </c>
    </row>
    <row r="148" spans="1:13" ht="14.45" customHeight="1" x14ac:dyDescent="0.2">
      <c r="A148" s="710" t="s">
        <v>472</v>
      </c>
      <c r="B148" s="706">
        <v>0</v>
      </c>
      <c r="C148" s="707">
        <v>-1.2333900000000002</v>
      </c>
      <c r="D148" s="707">
        <v>-1.2333900000000002</v>
      </c>
      <c r="E148" s="708">
        <v>0</v>
      </c>
      <c r="F148" s="706">
        <v>0</v>
      </c>
      <c r="G148" s="707">
        <v>0</v>
      </c>
      <c r="H148" s="707">
        <v>0</v>
      </c>
      <c r="I148" s="707">
        <v>0</v>
      </c>
      <c r="J148" s="707">
        <v>0</v>
      </c>
      <c r="K148" s="709">
        <v>0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0</v>
      </c>
      <c r="C149" s="707">
        <v>0</v>
      </c>
      <c r="D149" s="707">
        <v>0</v>
      </c>
      <c r="E149" s="708">
        <v>0</v>
      </c>
      <c r="F149" s="706">
        <v>0</v>
      </c>
      <c r="G149" s="707">
        <v>0</v>
      </c>
      <c r="H149" s="707">
        <v>0</v>
      </c>
      <c r="I149" s="707">
        <v>336.08112</v>
      </c>
      <c r="J149" s="707">
        <v>336.08112</v>
      </c>
      <c r="K149" s="709">
        <v>0</v>
      </c>
      <c r="L149" s="270"/>
      <c r="M149" s="705" t="str">
        <f t="shared" si="2"/>
        <v>X</v>
      </c>
    </row>
    <row r="150" spans="1:13" ht="14.45" customHeight="1" x14ac:dyDescent="0.2">
      <c r="A150" s="710" t="s">
        <v>474</v>
      </c>
      <c r="B150" s="706">
        <v>0</v>
      </c>
      <c r="C150" s="707">
        <v>0</v>
      </c>
      <c r="D150" s="707">
        <v>0</v>
      </c>
      <c r="E150" s="708">
        <v>0</v>
      </c>
      <c r="F150" s="706">
        <v>0</v>
      </c>
      <c r="G150" s="707">
        <v>0</v>
      </c>
      <c r="H150" s="707">
        <v>0</v>
      </c>
      <c r="I150" s="707">
        <v>336.08112</v>
      </c>
      <c r="J150" s="707">
        <v>336.08112</v>
      </c>
      <c r="K150" s="709">
        <v>0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0</v>
      </c>
      <c r="C151" s="707">
        <v>0</v>
      </c>
      <c r="D151" s="707">
        <v>0</v>
      </c>
      <c r="E151" s="708">
        <v>0</v>
      </c>
      <c r="F151" s="706">
        <v>0</v>
      </c>
      <c r="G151" s="707">
        <v>0</v>
      </c>
      <c r="H151" s="707">
        <v>0</v>
      </c>
      <c r="I151" s="707">
        <v>921.9148100000001</v>
      </c>
      <c r="J151" s="707">
        <v>921.9148100000001</v>
      </c>
      <c r="K151" s="709">
        <v>0</v>
      </c>
      <c r="L151" s="270"/>
      <c r="M151" s="705" t="str">
        <f t="shared" si="2"/>
        <v>X</v>
      </c>
    </row>
    <row r="152" spans="1:13" ht="14.45" customHeight="1" x14ac:dyDescent="0.2">
      <c r="A152" s="710" t="s">
        <v>476</v>
      </c>
      <c r="B152" s="706">
        <v>0</v>
      </c>
      <c r="C152" s="707">
        <v>0</v>
      </c>
      <c r="D152" s="707">
        <v>0</v>
      </c>
      <c r="E152" s="708">
        <v>0</v>
      </c>
      <c r="F152" s="706">
        <v>0</v>
      </c>
      <c r="G152" s="707">
        <v>0</v>
      </c>
      <c r="H152" s="707">
        <v>0</v>
      </c>
      <c r="I152" s="707">
        <v>921.9148100000001</v>
      </c>
      <c r="J152" s="707">
        <v>921.9148100000001</v>
      </c>
      <c r="K152" s="709">
        <v>0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199.700928</v>
      </c>
      <c r="C153" s="707">
        <v>0</v>
      </c>
      <c r="D153" s="707">
        <v>-199.700928</v>
      </c>
      <c r="E153" s="708">
        <v>0</v>
      </c>
      <c r="F153" s="706">
        <v>197.6572468</v>
      </c>
      <c r="G153" s="707">
        <v>197.6572468</v>
      </c>
      <c r="H153" s="707">
        <v>0</v>
      </c>
      <c r="I153" s="707">
        <v>0</v>
      </c>
      <c r="J153" s="707">
        <v>-197.6572468</v>
      </c>
      <c r="K153" s="709">
        <v>0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199.700928</v>
      </c>
      <c r="C154" s="707">
        <v>0</v>
      </c>
      <c r="D154" s="707">
        <v>-199.700928</v>
      </c>
      <c r="E154" s="708">
        <v>0</v>
      </c>
      <c r="F154" s="706">
        <v>197.6572468</v>
      </c>
      <c r="G154" s="707">
        <v>197.6572468</v>
      </c>
      <c r="H154" s="707">
        <v>0</v>
      </c>
      <c r="I154" s="707">
        <v>0</v>
      </c>
      <c r="J154" s="707">
        <v>-197.6572468</v>
      </c>
      <c r="K154" s="709">
        <v>0</v>
      </c>
      <c r="L154" s="270"/>
      <c r="M154" s="705" t="str">
        <f t="shared" si="2"/>
        <v>X</v>
      </c>
    </row>
    <row r="155" spans="1:13" ht="14.45" customHeight="1" x14ac:dyDescent="0.2">
      <c r="A155" s="710" t="s">
        <v>479</v>
      </c>
      <c r="B155" s="706">
        <v>199.700928</v>
      </c>
      <c r="C155" s="707">
        <v>0</v>
      </c>
      <c r="D155" s="707">
        <v>-199.700928</v>
      </c>
      <c r="E155" s="708">
        <v>0</v>
      </c>
      <c r="F155" s="706">
        <v>197.6572468</v>
      </c>
      <c r="G155" s="707">
        <v>197.6572468</v>
      </c>
      <c r="H155" s="707">
        <v>0</v>
      </c>
      <c r="I155" s="707">
        <v>0</v>
      </c>
      <c r="J155" s="707">
        <v>-197.6572468</v>
      </c>
      <c r="K155" s="709">
        <v>0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959.32</v>
      </c>
      <c r="C156" s="707">
        <v>916.85798999999997</v>
      </c>
      <c r="D156" s="707">
        <v>-42.462010000000078</v>
      </c>
      <c r="E156" s="708">
        <v>0.95573738689905341</v>
      </c>
      <c r="F156" s="706">
        <v>948.89359290000004</v>
      </c>
      <c r="G156" s="707">
        <v>948.89359290000004</v>
      </c>
      <c r="H156" s="707">
        <v>89.912880000000001</v>
      </c>
      <c r="I156" s="707">
        <v>933.59407999999996</v>
      </c>
      <c r="J156" s="707">
        <v>-15.299512900000082</v>
      </c>
      <c r="K156" s="709">
        <v>0.98387647148797597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959.32</v>
      </c>
      <c r="C157" s="707">
        <v>916.85798999999997</v>
      </c>
      <c r="D157" s="707">
        <v>-42.462010000000078</v>
      </c>
      <c r="E157" s="708">
        <v>0.95573738689905341</v>
      </c>
      <c r="F157" s="706">
        <v>948.89359290000004</v>
      </c>
      <c r="G157" s="707">
        <v>948.89359290000004</v>
      </c>
      <c r="H157" s="707">
        <v>89.912880000000001</v>
      </c>
      <c r="I157" s="707">
        <v>933.59407999999996</v>
      </c>
      <c r="J157" s="707">
        <v>-15.299512900000082</v>
      </c>
      <c r="K157" s="709">
        <v>0.98387647148797597</v>
      </c>
      <c r="L157" s="270"/>
      <c r="M157" s="705" t="str">
        <f t="shared" si="2"/>
        <v>X</v>
      </c>
    </row>
    <row r="158" spans="1:13" ht="14.45" customHeight="1" x14ac:dyDescent="0.2">
      <c r="A158" s="710" t="s">
        <v>482</v>
      </c>
      <c r="B158" s="706">
        <v>959.32</v>
      </c>
      <c r="C158" s="707">
        <v>916.85798999999997</v>
      </c>
      <c r="D158" s="707">
        <v>-42.462010000000078</v>
      </c>
      <c r="E158" s="708">
        <v>0.95573738689905341</v>
      </c>
      <c r="F158" s="706">
        <v>948.89359290000004</v>
      </c>
      <c r="G158" s="707">
        <v>948.89359290000004</v>
      </c>
      <c r="H158" s="707">
        <v>89.912880000000001</v>
      </c>
      <c r="I158" s="707">
        <v>933.59407999999996</v>
      </c>
      <c r="J158" s="707">
        <v>-15.299512900000082</v>
      </c>
      <c r="K158" s="709">
        <v>0.98387647148797597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0</v>
      </c>
      <c r="C159" s="707">
        <v>48.113699999999994</v>
      </c>
      <c r="D159" s="707">
        <v>48.113699999999994</v>
      </c>
      <c r="E159" s="708">
        <v>0</v>
      </c>
      <c r="F159" s="706">
        <v>39.652502399999996</v>
      </c>
      <c r="G159" s="707">
        <v>39.652502399999996</v>
      </c>
      <c r="H159" s="707">
        <v>0</v>
      </c>
      <c r="I159" s="707">
        <v>6.3772500000000001</v>
      </c>
      <c r="J159" s="707">
        <v>-33.275252399999999</v>
      </c>
      <c r="K159" s="709">
        <v>0.16082843740020808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0</v>
      </c>
      <c r="C160" s="707">
        <v>48.113699999999994</v>
      </c>
      <c r="D160" s="707">
        <v>48.113699999999994</v>
      </c>
      <c r="E160" s="708">
        <v>0</v>
      </c>
      <c r="F160" s="706">
        <v>39.652502399999996</v>
      </c>
      <c r="G160" s="707">
        <v>39.652502399999996</v>
      </c>
      <c r="H160" s="707">
        <v>0</v>
      </c>
      <c r="I160" s="707">
        <v>6.3772500000000001</v>
      </c>
      <c r="J160" s="707">
        <v>-33.275252399999999</v>
      </c>
      <c r="K160" s="709">
        <v>0.16082843740020808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0</v>
      </c>
      <c r="C161" s="707">
        <v>5.9596999999999998</v>
      </c>
      <c r="D161" s="707">
        <v>5.9596999999999998</v>
      </c>
      <c r="E161" s="708">
        <v>0</v>
      </c>
      <c r="F161" s="706">
        <v>6.4866035999999907</v>
      </c>
      <c r="G161" s="707">
        <v>6.4866035999999916</v>
      </c>
      <c r="H161" s="707">
        <v>0</v>
      </c>
      <c r="I161" s="707">
        <v>2.4862500000000001</v>
      </c>
      <c r="J161" s="707">
        <v>-4.0003535999999915</v>
      </c>
      <c r="K161" s="709">
        <v>0.38328995469986843</v>
      </c>
      <c r="L161" s="270"/>
      <c r="M161" s="705" t="str">
        <f t="shared" si="2"/>
        <v>X</v>
      </c>
    </row>
    <row r="162" spans="1:13" ht="14.45" customHeight="1" x14ac:dyDescent="0.2">
      <c r="A162" s="710" t="s">
        <v>486</v>
      </c>
      <c r="B162" s="706">
        <v>0</v>
      </c>
      <c r="C162" s="707">
        <v>2.9596999999999998</v>
      </c>
      <c r="D162" s="707">
        <v>2.9596999999999998</v>
      </c>
      <c r="E162" s="708">
        <v>0</v>
      </c>
      <c r="F162" s="706">
        <v>3.1566467999999999</v>
      </c>
      <c r="G162" s="707">
        <v>3.1566467999999999</v>
      </c>
      <c r="H162" s="707">
        <v>0</v>
      </c>
      <c r="I162" s="707">
        <v>2.4862500000000001</v>
      </c>
      <c r="J162" s="707">
        <v>-0.67039679999999979</v>
      </c>
      <c r="K162" s="709">
        <v>0.78762375315477173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0</v>
      </c>
      <c r="C163" s="707">
        <v>3</v>
      </c>
      <c r="D163" s="707">
        <v>3</v>
      </c>
      <c r="E163" s="708">
        <v>0</v>
      </c>
      <c r="F163" s="706">
        <v>3.3299567999999997</v>
      </c>
      <c r="G163" s="707">
        <v>3.3299567999999997</v>
      </c>
      <c r="H163" s="707">
        <v>0</v>
      </c>
      <c r="I163" s="707">
        <v>0</v>
      </c>
      <c r="J163" s="707">
        <v>-3.3299567999999997</v>
      </c>
      <c r="K163" s="709">
        <v>0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0</v>
      </c>
      <c r="C164" s="707">
        <v>42.154000000000003</v>
      </c>
      <c r="D164" s="707">
        <v>42.154000000000003</v>
      </c>
      <c r="E164" s="708">
        <v>0</v>
      </c>
      <c r="F164" s="706">
        <v>33.165898800000001</v>
      </c>
      <c r="G164" s="707">
        <v>33.165898800000001</v>
      </c>
      <c r="H164" s="707">
        <v>0</v>
      </c>
      <c r="I164" s="707">
        <v>2</v>
      </c>
      <c r="J164" s="707">
        <v>-31.165898800000001</v>
      </c>
      <c r="K164" s="709">
        <v>6.0302903655968458E-2</v>
      </c>
      <c r="L164" s="270"/>
      <c r="M164" s="705" t="str">
        <f t="shared" si="2"/>
        <v>X</v>
      </c>
    </row>
    <row r="165" spans="1:13" ht="14.45" customHeight="1" x14ac:dyDescent="0.2">
      <c r="A165" s="710" t="s">
        <v>489</v>
      </c>
      <c r="B165" s="706">
        <v>0</v>
      </c>
      <c r="C165" s="707">
        <v>42.154000000000003</v>
      </c>
      <c r="D165" s="707">
        <v>42.154000000000003</v>
      </c>
      <c r="E165" s="708">
        <v>0</v>
      </c>
      <c r="F165" s="706">
        <v>33.165898800000001</v>
      </c>
      <c r="G165" s="707">
        <v>33.165898800000001</v>
      </c>
      <c r="H165" s="707">
        <v>0</v>
      </c>
      <c r="I165" s="707">
        <v>2</v>
      </c>
      <c r="J165" s="707">
        <v>-31.165898800000001</v>
      </c>
      <c r="K165" s="709">
        <v>6.0302903655968458E-2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0</v>
      </c>
      <c r="C166" s="707">
        <v>0</v>
      </c>
      <c r="D166" s="707">
        <v>0</v>
      </c>
      <c r="E166" s="708">
        <v>0</v>
      </c>
      <c r="F166" s="706">
        <v>0</v>
      </c>
      <c r="G166" s="707">
        <v>0</v>
      </c>
      <c r="H166" s="707">
        <v>0</v>
      </c>
      <c r="I166" s="707">
        <v>1.891</v>
      </c>
      <c r="J166" s="707">
        <v>1.891</v>
      </c>
      <c r="K166" s="709">
        <v>0</v>
      </c>
      <c r="L166" s="270"/>
      <c r="M166" s="705" t="str">
        <f t="shared" si="2"/>
        <v>X</v>
      </c>
    </row>
    <row r="167" spans="1:13" ht="14.45" customHeight="1" x14ac:dyDescent="0.2">
      <c r="A167" s="710" t="s">
        <v>491</v>
      </c>
      <c r="B167" s="706">
        <v>0</v>
      </c>
      <c r="C167" s="707">
        <v>0</v>
      </c>
      <c r="D167" s="707">
        <v>0</v>
      </c>
      <c r="E167" s="708">
        <v>0</v>
      </c>
      <c r="F167" s="706">
        <v>0</v>
      </c>
      <c r="G167" s="707">
        <v>0</v>
      </c>
      <c r="H167" s="707">
        <v>0</v>
      </c>
      <c r="I167" s="707">
        <v>1.891</v>
      </c>
      <c r="J167" s="707">
        <v>1.891</v>
      </c>
      <c r="K167" s="709">
        <v>0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1257.9999560000001</v>
      </c>
      <c r="C168" s="707">
        <v>1136.90408</v>
      </c>
      <c r="D168" s="707">
        <v>-121.09587600000009</v>
      </c>
      <c r="E168" s="708">
        <v>0.90373936388277576</v>
      </c>
      <c r="F168" s="706">
        <v>963.82485290000011</v>
      </c>
      <c r="G168" s="707">
        <v>963.82485290000022</v>
      </c>
      <c r="H168" s="707">
        <v>84.595770000000002</v>
      </c>
      <c r="I168" s="707">
        <v>1275.79575</v>
      </c>
      <c r="J168" s="707">
        <v>311.97089709999977</v>
      </c>
      <c r="K168" s="709">
        <v>1.3236800712923387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985.99995599999897</v>
      </c>
      <c r="C169" s="707">
        <v>987.03989000000001</v>
      </c>
      <c r="D169" s="707">
        <v>1.0399340000010397</v>
      </c>
      <c r="E169" s="708">
        <v>1.0010546998442269</v>
      </c>
      <c r="F169" s="706">
        <v>911.34778189999997</v>
      </c>
      <c r="G169" s="707">
        <v>911.34778189999997</v>
      </c>
      <c r="H169" s="707">
        <v>84.595770000000002</v>
      </c>
      <c r="I169" s="707">
        <v>1003.0754499999999</v>
      </c>
      <c r="J169" s="707">
        <v>91.72766809999996</v>
      </c>
      <c r="K169" s="709">
        <v>1.1006505638371817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985.99995599999897</v>
      </c>
      <c r="C170" s="707">
        <v>987.03989000000001</v>
      </c>
      <c r="D170" s="707">
        <v>1.0399340000010397</v>
      </c>
      <c r="E170" s="708">
        <v>1.0010546998442269</v>
      </c>
      <c r="F170" s="706">
        <v>911.34778189999997</v>
      </c>
      <c r="G170" s="707">
        <v>911.34778189999997</v>
      </c>
      <c r="H170" s="707">
        <v>84.595770000000002</v>
      </c>
      <c r="I170" s="707">
        <v>1003.0754499999999</v>
      </c>
      <c r="J170" s="707">
        <v>91.72766809999996</v>
      </c>
      <c r="K170" s="709">
        <v>1.1006505638371817</v>
      </c>
      <c r="L170" s="270"/>
      <c r="M170" s="705" t="str">
        <f t="shared" si="2"/>
        <v>X</v>
      </c>
    </row>
    <row r="171" spans="1:13" ht="14.45" customHeight="1" x14ac:dyDescent="0.2">
      <c r="A171" s="710" t="s">
        <v>495</v>
      </c>
      <c r="B171" s="706">
        <v>98.999988000000002</v>
      </c>
      <c r="C171" s="707">
        <v>103.73339</v>
      </c>
      <c r="D171" s="707">
        <v>4.7334019999999981</v>
      </c>
      <c r="E171" s="708">
        <v>1.0478121472095532</v>
      </c>
      <c r="F171" s="706">
        <v>130.43512140000001</v>
      </c>
      <c r="G171" s="707">
        <v>130.43512140000001</v>
      </c>
      <c r="H171" s="707">
        <v>17.327360000000002</v>
      </c>
      <c r="I171" s="707">
        <v>197.63866000000002</v>
      </c>
      <c r="J171" s="707">
        <v>67.203538600000002</v>
      </c>
      <c r="K171" s="709">
        <v>1.5152257910191971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175.99999199999999</v>
      </c>
      <c r="C172" s="707">
        <v>176.09957</v>
      </c>
      <c r="D172" s="707">
        <v>9.957800000000816E-2</v>
      </c>
      <c r="E172" s="708">
        <v>1.0005657841166267</v>
      </c>
      <c r="F172" s="706">
        <v>107.0710505</v>
      </c>
      <c r="G172" s="707">
        <v>107.07105050000001</v>
      </c>
      <c r="H172" s="707">
        <v>9.7249999999999996</v>
      </c>
      <c r="I172" s="707">
        <v>116.72499999999999</v>
      </c>
      <c r="J172" s="707">
        <v>9.6539494999999818</v>
      </c>
      <c r="K172" s="709">
        <v>1.0901639561292993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36.999995999999996</v>
      </c>
      <c r="C173" s="707">
        <v>37.020000000000003</v>
      </c>
      <c r="D173" s="707">
        <v>2.0004000000007238E-2</v>
      </c>
      <c r="E173" s="708">
        <v>1.0005406487070974</v>
      </c>
      <c r="F173" s="706">
        <v>37.020000000000003</v>
      </c>
      <c r="G173" s="707">
        <v>37.020000000000003</v>
      </c>
      <c r="H173" s="707">
        <v>3.0840000000000001</v>
      </c>
      <c r="I173" s="707">
        <v>37.014000000000003</v>
      </c>
      <c r="J173" s="707">
        <v>-6.0000000000002274E-3</v>
      </c>
      <c r="K173" s="709">
        <v>0.99983792544570504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550.99999200000002</v>
      </c>
      <c r="C174" s="707">
        <v>547.65538000000004</v>
      </c>
      <c r="D174" s="707">
        <v>-3.3446119999999837</v>
      </c>
      <c r="E174" s="708">
        <v>0.99392992368682287</v>
      </c>
      <c r="F174" s="706">
        <v>555.84789000000001</v>
      </c>
      <c r="G174" s="707">
        <v>555.84789000000001</v>
      </c>
      <c r="H174" s="707">
        <v>47.711599999999997</v>
      </c>
      <c r="I174" s="707">
        <v>570.72406999999998</v>
      </c>
      <c r="J174" s="707">
        <v>14.876179999999977</v>
      </c>
      <c r="K174" s="709">
        <v>1.0267630412341764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117.999996</v>
      </c>
      <c r="C175" s="707">
        <v>117.44443</v>
      </c>
      <c r="D175" s="707">
        <v>-0.55556599999999889</v>
      </c>
      <c r="E175" s="708">
        <v>0.9952918133997225</v>
      </c>
      <c r="F175" s="706">
        <v>75.888000000000005</v>
      </c>
      <c r="G175" s="707">
        <v>75.888000000000005</v>
      </c>
      <c r="H175" s="707">
        <v>6.3239999999999998</v>
      </c>
      <c r="I175" s="707">
        <v>75.888000000000005</v>
      </c>
      <c r="J175" s="707">
        <v>0</v>
      </c>
      <c r="K175" s="709">
        <v>1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4.9999919999999998</v>
      </c>
      <c r="C176" s="707">
        <v>5.0871199999999996</v>
      </c>
      <c r="D176" s="707">
        <v>8.7127999999999872E-2</v>
      </c>
      <c r="E176" s="708">
        <v>1.0174256278810045</v>
      </c>
      <c r="F176" s="706">
        <v>5.0857200000000002</v>
      </c>
      <c r="G176" s="707">
        <v>5.0857200000000002</v>
      </c>
      <c r="H176" s="707">
        <v>0.42381000000000002</v>
      </c>
      <c r="I176" s="707">
        <v>5.0857200000000002</v>
      </c>
      <c r="J176" s="707">
        <v>0</v>
      </c>
      <c r="K176" s="709">
        <v>1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272</v>
      </c>
      <c r="C177" s="707">
        <v>149.86419000000001</v>
      </c>
      <c r="D177" s="707">
        <v>-122.13580999999999</v>
      </c>
      <c r="E177" s="708">
        <v>0.55097128676470586</v>
      </c>
      <c r="F177" s="706">
        <v>52.477071000000002</v>
      </c>
      <c r="G177" s="707">
        <v>52.477071000000009</v>
      </c>
      <c r="H177" s="707">
        <v>0</v>
      </c>
      <c r="I177" s="707">
        <v>272.72030000000001</v>
      </c>
      <c r="J177" s="707">
        <v>220.24322899999999</v>
      </c>
      <c r="K177" s="709">
        <v>5.196942108297165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272</v>
      </c>
      <c r="C178" s="707">
        <v>71.182850000000002</v>
      </c>
      <c r="D178" s="707">
        <v>-200.81715</v>
      </c>
      <c r="E178" s="708">
        <v>0.26170165441176474</v>
      </c>
      <c r="F178" s="706">
        <v>0</v>
      </c>
      <c r="G178" s="707">
        <v>0</v>
      </c>
      <c r="H178" s="707">
        <v>0</v>
      </c>
      <c r="I178" s="707">
        <v>221.69335999999998</v>
      </c>
      <c r="J178" s="707">
        <v>221.69335999999998</v>
      </c>
      <c r="K178" s="709">
        <v>0</v>
      </c>
      <c r="L178" s="270"/>
      <c r="M178" s="705" t="str">
        <f t="shared" si="2"/>
        <v>X</v>
      </c>
    </row>
    <row r="179" spans="1:13" ht="14.45" customHeight="1" x14ac:dyDescent="0.2">
      <c r="A179" s="710" t="s">
        <v>503</v>
      </c>
      <c r="B179" s="706">
        <v>272</v>
      </c>
      <c r="C179" s="707">
        <v>31.88205</v>
      </c>
      <c r="D179" s="707">
        <v>-240.11795000000001</v>
      </c>
      <c r="E179" s="708">
        <v>0.11721341911764706</v>
      </c>
      <c r="F179" s="706">
        <v>0</v>
      </c>
      <c r="G179" s="707">
        <v>0</v>
      </c>
      <c r="H179" s="707">
        <v>0</v>
      </c>
      <c r="I179" s="707">
        <v>221.69335999999998</v>
      </c>
      <c r="J179" s="707">
        <v>221.69335999999998</v>
      </c>
      <c r="K179" s="709">
        <v>0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0</v>
      </c>
      <c r="C180" s="707">
        <v>39.300800000000002</v>
      </c>
      <c r="D180" s="707">
        <v>39.300800000000002</v>
      </c>
      <c r="E180" s="708">
        <v>0</v>
      </c>
      <c r="F180" s="706">
        <v>0</v>
      </c>
      <c r="G180" s="707">
        <v>0</v>
      </c>
      <c r="H180" s="707">
        <v>0</v>
      </c>
      <c r="I180" s="707">
        <v>0</v>
      </c>
      <c r="J180" s="707">
        <v>0</v>
      </c>
      <c r="K180" s="709">
        <v>0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0</v>
      </c>
      <c r="C181" s="707">
        <v>10.4786</v>
      </c>
      <c r="D181" s="707">
        <v>10.4786</v>
      </c>
      <c r="E181" s="708">
        <v>0</v>
      </c>
      <c r="F181" s="706">
        <v>0</v>
      </c>
      <c r="G181" s="707">
        <v>0</v>
      </c>
      <c r="H181" s="707">
        <v>0</v>
      </c>
      <c r="I181" s="707">
        <v>17.344169999999998</v>
      </c>
      <c r="J181" s="707">
        <v>17.344169999999998</v>
      </c>
      <c r="K181" s="709">
        <v>0</v>
      </c>
      <c r="L181" s="270"/>
      <c r="M181" s="705" t="str">
        <f t="shared" si="2"/>
        <v>X</v>
      </c>
    </row>
    <row r="182" spans="1:13" ht="14.45" customHeight="1" x14ac:dyDescent="0.2">
      <c r="A182" s="710" t="s">
        <v>506</v>
      </c>
      <c r="B182" s="706">
        <v>0</v>
      </c>
      <c r="C182" s="707">
        <v>10.4786</v>
      </c>
      <c r="D182" s="707">
        <v>10.4786</v>
      </c>
      <c r="E182" s="708">
        <v>0</v>
      </c>
      <c r="F182" s="706">
        <v>0</v>
      </c>
      <c r="G182" s="707">
        <v>0</v>
      </c>
      <c r="H182" s="707">
        <v>0</v>
      </c>
      <c r="I182" s="707">
        <v>12.41342</v>
      </c>
      <c r="J182" s="707">
        <v>12.41342</v>
      </c>
      <c r="K182" s="709">
        <v>0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0</v>
      </c>
      <c r="C183" s="707">
        <v>0</v>
      </c>
      <c r="D183" s="707">
        <v>0</v>
      </c>
      <c r="E183" s="708">
        <v>0</v>
      </c>
      <c r="F183" s="706">
        <v>0</v>
      </c>
      <c r="G183" s="707">
        <v>0</v>
      </c>
      <c r="H183" s="707">
        <v>0</v>
      </c>
      <c r="I183" s="707">
        <v>4.9307499999999997</v>
      </c>
      <c r="J183" s="707">
        <v>4.9307499999999997</v>
      </c>
      <c r="K183" s="709">
        <v>0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0</v>
      </c>
      <c r="C184" s="707">
        <v>22.385000000000002</v>
      </c>
      <c r="D184" s="707">
        <v>22.385000000000002</v>
      </c>
      <c r="E184" s="708">
        <v>0</v>
      </c>
      <c r="F184" s="706">
        <v>52.477071000000002</v>
      </c>
      <c r="G184" s="707">
        <v>52.477071000000009</v>
      </c>
      <c r="H184" s="707">
        <v>0</v>
      </c>
      <c r="I184" s="707">
        <v>13.249499999999999</v>
      </c>
      <c r="J184" s="707">
        <v>-39.227571000000012</v>
      </c>
      <c r="K184" s="709">
        <v>0.25248169814965471</v>
      </c>
      <c r="L184" s="270"/>
      <c r="M184" s="705" t="str">
        <f t="shared" si="2"/>
        <v>X</v>
      </c>
    </row>
    <row r="185" spans="1:13" ht="14.45" customHeight="1" x14ac:dyDescent="0.2">
      <c r="A185" s="710" t="s">
        <v>509</v>
      </c>
      <c r="B185" s="706">
        <v>0</v>
      </c>
      <c r="C185" s="707">
        <v>22.385000000000002</v>
      </c>
      <c r="D185" s="707">
        <v>22.385000000000002</v>
      </c>
      <c r="E185" s="708">
        <v>0</v>
      </c>
      <c r="F185" s="706">
        <v>52.477071000000002</v>
      </c>
      <c r="G185" s="707">
        <v>52.477071000000009</v>
      </c>
      <c r="H185" s="707">
        <v>0</v>
      </c>
      <c r="I185" s="707">
        <v>13.249499999999999</v>
      </c>
      <c r="J185" s="707">
        <v>-39.227571000000012</v>
      </c>
      <c r="K185" s="709">
        <v>0.25248169814965471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0</v>
      </c>
      <c r="C186" s="707">
        <v>38.073740000000001</v>
      </c>
      <c r="D186" s="707">
        <v>38.073740000000001</v>
      </c>
      <c r="E186" s="708">
        <v>0</v>
      </c>
      <c r="F186" s="706">
        <v>0</v>
      </c>
      <c r="G186" s="707">
        <v>0</v>
      </c>
      <c r="H186" s="707">
        <v>0</v>
      </c>
      <c r="I186" s="707">
        <v>20.43327</v>
      </c>
      <c r="J186" s="707">
        <v>20.43327</v>
      </c>
      <c r="K186" s="709">
        <v>0</v>
      </c>
      <c r="L186" s="270"/>
      <c r="M186" s="705" t="str">
        <f t="shared" si="2"/>
        <v>X</v>
      </c>
    </row>
    <row r="187" spans="1:13" ht="14.45" customHeight="1" x14ac:dyDescent="0.2">
      <c r="A187" s="710" t="s">
        <v>511</v>
      </c>
      <c r="B187" s="706">
        <v>0</v>
      </c>
      <c r="C187" s="707">
        <v>38.073740000000001</v>
      </c>
      <c r="D187" s="707">
        <v>38.073740000000001</v>
      </c>
      <c r="E187" s="708">
        <v>0</v>
      </c>
      <c r="F187" s="706">
        <v>0</v>
      </c>
      <c r="G187" s="707">
        <v>0</v>
      </c>
      <c r="H187" s="707">
        <v>0</v>
      </c>
      <c r="I187" s="707">
        <v>20.43327</v>
      </c>
      <c r="J187" s="707">
        <v>20.43327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0</v>
      </c>
      <c r="C188" s="707">
        <v>7.7439999999999998</v>
      </c>
      <c r="D188" s="707">
        <v>7.7439999999999998</v>
      </c>
      <c r="E188" s="708">
        <v>0</v>
      </c>
      <c r="F188" s="706">
        <v>0</v>
      </c>
      <c r="G188" s="707">
        <v>0</v>
      </c>
      <c r="H188" s="707">
        <v>0</v>
      </c>
      <c r="I188" s="707">
        <v>0</v>
      </c>
      <c r="J188" s="707">
        <v>0</v>
      </c>
      <c r="K188" s="709">
        <v>0</v>
      </c>
      <c r="L188" s="270"/>
      <c r="M188" s="705" t="str">
        <f t="shared" si="2"/>
        <v>X</v>
      </c>
    </row>
    <row r="189" spans="1:13" ht="14.45" customHeight="1" x14ac:dyDescent="0.2">
      <c r="A189" s="710" t="s">
        <v>513</v>
      </c>
      <c r="B189" s="706">
        <v>0</v>
      </c>
      <c r="C189" s="707">
        <v>7.7439999999999998</v>
      </c>
      <c r="D189" s="707">
        <v>7.7439999999999998</v>
      </c>
      <c r="E189" s="708">
        <v>0</v>
      </c>
      <c r="F189" s="706">
        <v>0</v>
      </c>
      <c r="G189" s="707">
        <v>0</v>
      </c>
      <c r="H189" s="707">
        <v>0</v>
      </c>
      <c r="I189" s="707">
        <v>0</v>
      </c>
      <c r="J189" s="707">
        <v>0</v>
      </c>
      <c r="K189" s="709">
        <v>0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65071.984679000001</v>
      </c>
      <c r="C190" s="707">
        <v>68116.341480000003</v>
      </c>
      <c r="D190" s="707">
        <v>3044.3568010000017</v>
      </c>
      <c r="E190" s="708">
        <v>1.0467844467326117</v>
      </c>
      <c r="F190" s="706">
        <v>296.94936229999996</v>
      </c>
      <c r="G190" s="707">
        <v>296.94936229999996</v>
      </c>
      <c r="H190" s="707">
        <v>5915.14995</v>
      </c>
      <c r="I190" s="707">
        <v>69880.471640000003</v>
      </c>
      <c r="J190" s="707">
        <v>69583.522277700002</v>
      </c>
      <c r="K190" s="709">
        <v>235.32790607376904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65071.695387</v>
      </c>
      <c r="C191" s="707">
        <v>68000.829099999988</v>
      </c>
      <c r="D191" s="707">
        <v>2929.1337129999883</v>
      </c>
      <c r="E191" s="708">
        <v>1.0450139449353455</v>
      </c>
      <c r="F191" s="706">
        <v>248.3779878</v>
      </c>
      <c r="G191" s="707">
        <v>248.3779878</v>
      </c>
      <c r="H191" s="707">
        <v>5439.2336999999998</v>
      </c>
      <c r="I191" s="707">
        <v>64707.697930000002</v>
      </c>
      <c r="J191" s="707">
        <v>64459.319942200003</v>
      </c>
      <c r="K191" s="709">
        <v>260.52106510382157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65071.695387</v>
      </c>
      <c r="C192" s="707">
        <v>68000.829099999988</v>
      </c>
      <c r="D192" s="707">
        <v>2929.1337129999883</v>
      </c>
      <c r="E192" s="708">
        <v>1.0450139449353455</v>
      </c>
      <c r="F192" s="706">
        <v>248.3779878</v>
      </c>
      <c r="G192" s="707">
        <v>248.3779878</v>
      </c>
      <c r="H192" s="707">
        <v>5439.2336999999998</v>
      </c>
      <c r="I192" s="707">
        <v>64707.697930000002</v>
      </c>
      <c r="J192" s="707">
        <v>64459.319942200003</v>
      </c>
      <c r="K192" s="709">
        <v>260.52106510382157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499.44104900000002</v>
      </c>
      <c r="C193" s="707">
        <v>255.68251000000001</v>
      </c>
      <c r="D193" s="707">
        <v>-243.75853900000001</v>
      </c>
      <c r="E193" s="708">
        <v>0.51193731574915058</v>
      </c>
      <c r="F193" s="706">
        <v>248.3779878</v>
      </c>
      <c r="G193" s="707">
        <v>248.3779878</v>
      </c>
      <c r="H193" s="707">
        <v>10.096540000000001</v>
      </c>
      <c r="I193" s="707">
        <v>236.90298999999999</v>
      </c>
      <c r="J193" s="707">
        <v>-11.474997800000011</v>
      </c>
      <c r="K193" s="709">
        <v>0.95380026264952289</v>
      </c>
      <c r="L193" s="270"/>
      <c r="M193" s="705" t="str">
        <f t="shared" si="2"/>
        <v>X</v>
      </c>
    </row>
    <row r="194" spans="1:13" ht="14.45" customHeight="1" x14ac:dyDescent="0.2">
      <c r="A194" s="710" t="s">
        <v>518</v>
      </c>
      <c r="B194" s="706">
        <v>104.989193</v>
      </c>
      <c r="C194" s="707">
        <v>92.387140000000002</v>
      </c>
      <c r="D194" s="707">
        <v>-12.602052999999998</v>
      </c>
      <c r="E194" s="708">
        <v>0.87996809347796401</v>
      </c>
      <c r="F194" s="706">
        <v>90.699084299999996</v>
      </c>
      <c r="G194" s="707">
        <v>90.699084299999996</v>
      </c>
      <c r="H194" s="707">
        <v>0.20166999999999999</v>
      </c>
      <c r="I194" s="707">
        <v>0.95386000000000004</v>
      </c>
      <c r="J194" s="707">
        <v>-89.74522429999999</v>
      </c>
      <c r="K194" s="709">
        <v>1.0516754467387717E-2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20.623562000000003</v>
      </c>
      <c r="C195" s="707">
        <v>11.362</v>
      </c>
      <c r="D195" s="707">
        <v>-9.2615620000000032</v>
      </c>
      <c r="E195" s="708">
        <v>0.55092325952228804</v>
      </c>
      <c r="F195" s="706">
        <v>10.585647999999999</v>
      </c>
      <c r="G195" s="707">
        <v>10.585647999999999</v>
      </c>
      <c r="H195" s="707">
        <v>0.60199999999999998</v>
      </c>
      <c r="I195" s="707">
        <v>10.75684</v>
      </c>
      <c r="J195" s="707">
        <v>0.17119200000000134</v>
      </c>
      <c r="K195" s="709">
        <v>1.0161720850721658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370.81051600000001</v>
      </c>
      <c r="C196" s="707">
        <v>145.91521</v>
      </c>
      <c r="D196" s="707">
        <v>-224.89530600000001</v>
      </c>
      <c r="E196" s="708">
        <v>0.39350343019937439</v>
      </c>
      <c r="F196" s="706">
        <v>140.92784650000002</v>
      </c>
      <c r="G196" s="707">
        <v>140.92784650000002</v>
      </c>
      <c r="H196" s="707">
        <v>0.61512</v>
      </c>
      <c r="I196" s="707">
        <v>141.04379999999998</v>
      </c>
      <c r="J196" s="707">
        <v>0.11595349999996074</v>
      </c>
      <c r="K196" s="709">
        <v>1.0008227862901458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3.0177779999999998</v>
      </c>
      <c r="C197" s="707">
        <v>6.01816</v>
      </c>
      <c r="D197" s="707">
        <v>3.0003820000000001</v>
      </c>
      <c r="E197" s="708">
        <v>1.9942354937970919</v>
      </c>
      <c r="F197" s="706">
        <v>6.1654089999999995</v>
      </c>
      <c r="G197" s="707">
        <v>6.1654089999999986</v>
      </c>
      <c r="H197" s="707">
        <v>8.6777499999999996</v>
      </c>
      <c r="I197" s="707">
        <v>84.14849000000001</v>
      </c>
      <c r="J197" s="707">
        <v>77.983081000000013</v>
      </c>
      <c r="K197" s="709">
        <v>13.648484634190533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170.87015599999998</v>
      </c>
      <c r="C198" s="707">
        <v>564.45199000000002</v>
      </c>
      <c r="D198" s="707">
        <v>393.58183400000007</v>
      </c>
      <c r="E198" s="708">
        <v>3.3033971713585846</v>
      </c>
      <c r="F198" s="706">
        <v>0</v>
      </c>
      <c r="G198" s="707">
        <v>0</v>
      </c>
      <c r="H198" s="707">
        <v>7.4590500000000004</v>
      </c>
      <c r="I198" s="707">
        <v>290.63103999999998</v>
      </c>
      <c r="J198" s="707">
        <v>290.63103999999998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710" t="s">
        <v>523</v>
      </c>
      <c r="B199" s="706">
        <v>0</v>
      </c>
      <c r="C199" s="707">
        <v>3.0890300000000002</v>
      </c>
      <c r="D199" s="707">
        <v>3.0890300000000002</v>
      </c>
      <c r="E199" s="708">
        <v>0</v>
      </c>
      <c r="F199" s="706">
        <v>0</v>
      </c>
      <c r="G199" s="707">
        <v>0</v>
      </c>
      <c r="H199" s="707">
        <v>0.17688999999999999</v>
      </c>
      <c r="I199" s="707">
        <v>124.53228</v>
      </c>
      <c r="J199" s="707">
        <v>124.53228</v>
      </c>
      <c r="K199" s="709">
        <v>0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170.87015599999998</v>
      </c>
      <c r="C200" s="707">
        <v>561.36295999999993</v>
      </c>
      <c r="D200" s="707">
        <v>390.49280399999998</v>
      </c>
      <c r="E200" s="708">
        <v>3.2853189412433146</v>
      </c>
      <c r="F200" s="706">
        <v>0</v>
      </c>
      <c r="G200" s="707">
        <v>0</v>
      </c>
      <c r="H200" s="707">
        <v>7.2821600000000002</v>
      </c>
      <c r="I200" s="707">
        <v>166.09876</v>
      </c>
      <c r="J200" s="707">
        <v>166.09876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</v>
      </c>
      <c r="C201" s="707">
        <v>-2.2599999999999998</v>
      </c>
      <c r="D201" s="707">
        <v>-2.2599999999999998</v>
      </c>
      <c r="E201" s="708">
        <v>0</v>
      </c>
      <c r="F201" s="706">
        <v>0</v>
      </c>
      <c r="G201" s="707">
        <v>0</v>
      </c>
      <c r="H201" s="707">
        <v>0</v>
      </c>
      <c r="I201" s="707">
        <v>-0.4</v>
      </c>
      <c r="J201" s="707">
        <v>-0.4</v>
      </c>
      <c r="K201" s="709">
        <v>0</v>
      </c>
      <c r="L201" s="270"/>
      <c r="M201" s="705" t="str">
        <f t="shared" si="3"/>
        <v>X</v>
      </c>
    </row>
    <row r="202" spans="1:13" ht="14.45" customHeight="1" x14ac:dyDescent="0.2">
      <c r="A202" s="710" t="s">
        <v>526</v>
      </c>
      <c r="B202" s="706">
        <v>0</v>
      </c>
      <c r="C202" s="707">
        <v>-2.2599999999999998</v>
      </c>
      <c r="D202" s="707">
        <v>-2.2599999999999998</v>
      </c>
      <c r="E202" s="708">
        <v>0</v>
      </c>
      <c r="F202" s="706">
        <v>0</v>
      </c>
      <c r="G202" s="707">
        <v>0</v>
      </c>
      <c r="H202" s="707">
        <v>0</v>
      </c>
      <c r="I202" s="707">
        <v>-0.4</v>
      </c>
      <c r="J202" s="707">
        <v>-0.4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0.15658000000000002</v>
      </c>
      <c r="C203" s="707">
        <v>0.24659999999999999</v>
      </c>
      <c r="D203" s="707">
        <v>9.0019999999999961E-2</v>
      </c>
      <c r="E203" s="708">
        <v>1.574913782092221</v>
      </c>
      <c r="F203" s="706">
        <v>0</v>
      </c>
      <c r="G203" s="707">
        <v>0</v>
      </c>
      <c r="H203" s="707">
        <v>0</v>
      </c>
      <c r="I203" s="707">
        <v>0</v>
      </c>
      <c r="J203" s="707">
        <v>0</v>
      </c>
      <c r="K203" s="709">
        <v>0</v>
      </c>
      <c r="L203" s="270"/>
      <c r="M203" s="705" t="str">
        <f t="shared" si="3"/>
        <v>X</v>
      </c>
    </row>
    <row r="204" spans="1:13" ht="14.45" customHeight="1" x14ac:dyDescent="0.2">
      <c r="A204" s="710" t="s">
        <v>528</v>
      </c>
      <c r="B204" s="706">
        <v>0.15658000000000002</v>
      </c>
      <c r="C204" s="707">
        <v>0.24659999999999999</v>
      </c>
      <c r="D204" s="707">
        <v>9.0019999999999961E-2</v>
      </c>
      <c r="E204" s="708">
        <v>1.574913782092221</v>
      </c>
      <c r="F204" s="706">
        <v>0</v>
      </c>
      <c r="G204" s="707">
        <v>0</v>
      </c>
      <c r="H204" s="707">
        <v>0</v>
      </c>
      <c r="I204" s="707">
        <v>0</v>
      </c>
      <c r="J204" s="707">
        <v>0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64401.227601999999</v>
      </c>
      <c r="C205" s="707">
        <v>64866.530930000001</v>
      </c>
      <c r="D205" s="707">
        <v>465.30332800000178</v>
      </c>
      <c r="E205" s="708">
        <v>1.0072250692312199</v>
      </c>
      <c r="F205" s="706">
        <v>0</v>
      </c>
      <c r="G205" s="707">
        <v>0</v>
      </c>
      <c r="H205" s="707">
        <v>4685.2168600000005</v>
      </c>
      <c r="I205" s="707">
        <v>61524.016929999998</v>
      </c>
      <c r="J205" s="707">
        <v>61524.016929999998</v>
      </c>
      <c r="K205" s="709">
        <v>0</v>
      </c>
      <c r="L205" s="270"/>
      <c r="M205" s="705" t="str">
        <f t="shared" si="3"/>
        <v>X</v>
      </c>
    </row>
    <row r="206" spans="1:13" ht="14.45" customHeight="1" x14ac:dyDescent="0.2">
      <c r="A206" s="710" t="s">
        <v>530</v>
      </c>
      <c r="B206" s="706">
        <v>64401.227601999999</v>
      </c>
      <c r="C206" s="707">
        <v>64866.530930000001</v>
      </c>
      <c r="D206" s="707">
        <v>465.30332800000178</v>
      </c>
      <c r="E206" s="708">
        <v>1.0072250692312199</v>
      </c>
      <c r="F206" s="706">
        <v>0</v>
      </c>
      <c r="G206" s="707">
        <v>0</v>
      </c>
      <c r="H206" s="707">
        <v>4685.2168600000005</v>
      </c>
      <c r="I206" s="707">
        <v>61524.016929999998</v>
      </c>
      <c r="J206" s="707">
        <v>61524.016929999998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2316.1770699999997</v>
      </c>
      <c r="D207" s="707">
        <v>2316.1770699999997</v>
      </c>
      <c r="E207" s="708">
        <v>0</v>
      </c>
      <c r="F207" s="706">
        <v>0</v>
      </c>
      <c r="G207" s="707">
        <v>0</v>
      </c>
      <c r="H207" s="707">
        <v>736.46124999999995</v>
      </c>
      <c r="I207" s="707">
        <v>2656.5469700000003</v>
      </c>
      <c r="J207" s="707">
        <v>2656.5469700000003</v>
      </c>
      <c r="K207" s="709">
        <v>0</v>
      </c>
      <c r="L207" s="270"/>
      <c r="M207" s="705" t="str">
        <f t="shared" si="3"/>
        <v>X</v>
      </c>
    </row>
    <row r="208" spans="1:13" ht="14.45" customHeight="1" x14ac:dyDescent="0.2">
      <c r="A208" s="710" t="s">
        <v>532</v>
      </c>
      <c r="B208" s="706">
        <v>0</v>
      </c>
      <c r="C208" s="707">
        <v>2316.1770699999997</v>
      </c>
      <c r="D208" s="707">
        <v>2316.1770699999997</v>
      </c>
      <c r="E208" s="708">
        <v>0</v>
      </c>
      <c r="F208" s="706">
        <v>0</v>
      </c>
      <c r="G208" s="707">
        <v>0</v>
      </c>
      <c r="H208" s="707">
        <v>736.46124999999995</v>
      </c>
      <c r="I208" s="707">
        <v>2656.5469700000003</v>
      </c>
      <c r="J208" s="707">
        <v>2656.5469700000003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0.28929199999999999</v>
      </c>
      <c r="C209" s="707">
        <v>115.68692</v>
      </c>
      <c r="D209" s="707">
        <v>115.397628</v>
      </c>
      <c r="E209" s="708">
        <v>399.89671335536411</v>
      </c>
      <c r="F209" s="706">
        <v>48.7309877</v>
      </c>
      <c r="G209" s="707">
        <v>48.7309877</v>
      </c>
      <c r="H209" s="707">
        <v>13.93557</v>
      </c>
      <c r="I209" s="707">
        <v>180.54678000000001</v>
      </c>
      <c r="J209" s="707">
        <v>131.8157923</v>
      </c>
      <c r="K209" s="709">
        <v>3.7049686148676195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</v>
      </c>
      <c r="C210" s="707">
        <v>48.69</v>
      </c>
      <c r="D210" s="707">
        <v>48.69</v>
      </c>
      <c r="E210" s="708">
        <v>0</v>
      </c>
      <c r="F210" s="706">
        <v>0</v>
      </c>
      <c r="G210" s="707">
        <v>0</v>
      </c>
      <c r="H210" s="707">
        <v>1.5</v>
      </c>
      <c r="I210" s="707">
        <v>18.25</v>
      </c>
      <c r="J210" s="707">
        <v>18.25</v>
      </c>
      <c r="K210" s="709">
        <v>0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0</v>
      </c>
      <c r="C211" s="707">
        <v>9.69</v>
      </c>
      <c r="D211" s="707">
        <v>9.69</v>
      </c>
      <c r="E211" s="708">
        <v>0</v>
      </c>
      <c r="F211" s="706">
        <v>0</v>
      </c>
      <c r="G211" s="707">
        <v>0</v>
      </c>
      <c r="H211" s="707">
        <v>0</v>
      </c>
      <c r="I211" s="707">
        <v>0</v>
      </c>
      <c r="J211" s="707">
        <v>0</v>
      </c>
      <c r="K211" s="709">
        <v>0</v>
      </c>
      <c r="L211" s="270"/>
      <c r="M211" s="705" t="str">
        <f t="shared" si="3"/>
        <v>X</v>
      </c>
    </row>
    <row r="212" spans="1:13" ht="14.45" customHeight="1" x14ac:dyDescent="0.2">
      <c r="A212" s="710" t="s">
        <v>536</v>
      </c>
      <c r="B212" s="706">
        <v>0</v>
      </c>
      <c r="C212" s="707">
        <v>9.69</v>
      </c>
      <c r="D212" s="707">
        <v>9.69</v>
      </c>
      <c r="E212" s="708">
        <v>0</v>
      </c>
      <c r="F212" s="706">
        <v>0</v>
      </c>
      <c r="G212" s="707">
        <v>0</v>
      </c>
      <c r="H212" s="707">
        <v>0</v>
      </c>
      <c r="I212" s="707">
        <v>0</v>
      </c>
      <c r="J212" s="707">
        <v>0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39</v>
      </c>
      <c r="D213" s="707">
        <v>39</v>
      </c>
      <c r="E213" s="708">
        <v>0</v>
      </c>
      <c r="F213" s="706">
        <v>0</v>
      </c>
      <c r="G213" s="707">
        <v>0</v>
      </c>
      <c r="H213" s="707">
        <v>1.5</v>
      </c>
      <c r="I213" s="707">
        <v>18.25</v>
      </c>
      <c r="J213" s="707">
        <v>18.25</v>
      </c>
      <c r="K213" s="709">
        <v>0</v>
      </c>
      <c r="L213" s="270"/>
      <c r="M213" s="705" t="str">
        <f t="shared" si="3"/>
        <v>X</v>
      </c>
    </row>
    <row r="214" spans="1:13" ht="14.45" customHeight="1" x14ac:dyDescent="0.2">
      <c r="A214" s="710" t="s">
        <v>538</v>
      </c>
      <c r="B214" s="706">
        <v>0</v>
      </c>
      <c r="C214" s="707">
        <v>39</v>
      </c>
      <c r="D214" s="707">
        <v>39</v>
      </c>
      <c r="E214" s="708">
        <v>0</v>
      </c>
      <c r="F214" s="706">
        <v>0</v>
      </c>
      <c r="G214" s="707">
        <v>0</v>
      </c>
      <c r="H214" s="707">
        <v>1.5</v>
      </c>
      <c r="I214" s="707">
        <v>18.25</v>
      </c>
      <c r="J214" s="707">
        <v>18.25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0.28929199999999999</v>
      </c>
      <c r="C215" s="707">
        <v>66.996920000000003</v>
      </c>
      <c r="D215" s="707">
        <v>66.707628</v>
      </c>
      <c r="E215" s="708">
        <v>231.5892592951067</v>
      </c>
      <c r="F215" s="706">
        <v>48.7309877</v>
      </c>
      <c r="G215" s="707">
        <v>48.7309877</v>
      </c>
      <c r="H215" s="707">
        <v>12.43557</v>
      </c>
      <c r="I215" s="707">
        <v>162.29678000000001</v>
      </c>
      <c r="J215" s="707">
        <v>113.56579230000001</v>
      </c>
      <c r="K215" s="709">
        <v>3.3304635850834603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4.1969099999999999</v>
      </c>
      <c r="D216" s="707">
        <v>4.1969099999999999</v>
      </c>
      <c r="E216" s="708">
        <v>0</v>
      </c>
      <c r="F216" s="706">
        <v>0</v>
      </c>
      <c r="G216" s="707">
        <v>0</v>
      </c>
      <c r="H216" s="707">
        <v>8.8000000000000003E-4</v>
      </c>
      <c r="I216" s="707">
        <v>140.00323</v>
      </c>
      <c r="J216" s="707">
        <v>140.00323</v>
      </c>
      <c r="K216" s="709">
        <v>0</v>
      </c>
      <c r="L216" s="270"/>
      <c r="M216" s="705" t="str">
        <f t="shared" si="3"/>
        <v>X</v>
      </c>
    </row>
    <row r="217" spans="1:13" ht="14.45" customHeight="1" x14ac:dyDescent="0.2">
      <c r="A217" s="710" t="s">
        <v>541</v>
      </c>
      <c r="B217" s="706">
        <v>0</v>
      </c>
      <c r="C217" s="707">
        <v>2.5499999999999997E-3</v>
      </c>
      <c r="D217" s="707">
        <v>2.5499999999999997E-3</v>
      </c>
      <c r="E217" s="708">
        <v>0</v>
      </c>
      <c r="F217" s="706">
        <v>0</v>
      </c>
      <c r="G217" s="707">
        <v>0</v>
      </c>
      <c r="H217" s="707">
        <v>8.8000000000000003E-4</v>
      </c>
      <c r="I217" s="707">
        <v>3.2299999999999998E-3</v>
      </c>
      <c r="J217" s="707">
        <v>3.2299999999999998E-3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0</v>
      </c>
      <c r="C218" s="707">
        <v>4.1943599999999996</v>
      </c>
      <c r="D218" s="707">
        <v>4.1943599999999996</v>
      </c>
      <c r="E218" s="708">
        <v>0</v>
      </c>
      <c r="F218" s="706">
        <v>0</v>
      </c>
      <c r="G218" s="707">
        <v>0</v>
      </c>
      <c r="H218" s="707">
        <v>0</v>
      </c>
      <c r="I218" s="707">
        <v>140</v>
      </c>
      <c r="J218" s="707">
        <v>140</v>
      </c>
      <c r="K218" s="709">
        <v>0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0.28929199999999999</v>
      </c>
      <c r="C219" s="707">
        <v>62.80001</v>
      </c>
      <c r="D219" s="707">
        <v>62.510717999999997</v>
      </c>
      <c r="E219" s="708">
        <v>217.08173748323495</v>
      </c>
      <c r="F219" s="706">
        <v>48.7309877</v>
      </c>
      <c r="G219" s="707">
        <v>48.7309877</v>
      </c>
      <c r="H219" s="707">
        <v>12.43469</v>
      </c>
      <c r="I219" s="707">
        <v>22.29355</v>
      </c>
      <c r="J219" s="707">
        <v>-26.4374377</v>
      </c>
      <c r="K219" s="709">
        <v>0.4574820058490216</v>
      </c>
      <c r="L219" s="270"/>
      <c r="M219" s="705" t="str">
        <f t="shared" si="3"/>
        <v>X</v>
      </c>
    </row>
    <row r="220" spans="1:13" ht="14.45" customHeight="1" x14ac:dyDescent="0.2">
      <c r="A220" s="710" t="s">
        <v>544</v>
      </c>
      <c r="B220" s="706">
        <v>0.28929199999999999</v>
      </c>
      <c r="C220" s="707">
        <v>1.05</v>
      </c>
      <c r="D220" s="707">
        <v>0.76070800000000005</v>
      </c>
      <c r="E220" s="708">
        <v>3.6295507653167043</v>
      </c>
      <c r="F220" s="706">
        <v>0</v>
      </c>
      <c r="G220" s="707">
        <v>0</v>
      </c>
      <c r="H220" s="707">
        <v>0</v>
      </c>
      <c r="I220" s="707">
        <v>0</v>
      </c>
      <c r="J220" s="707">
        <v>0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0</v>
      </c>
      <c r="C221" s="707">
        <v>0.16240000000000002</v>
      </c>
      <c r="D221" s="707">
        <v>0.16240000000000002</v>
      </c>
      <c r="E221" s="708">
        <v>0</v>
      </c>
      <c r="F221" s="706">
        <v>0</v>
      </c>
      <c r="G221" s="707">
        <v>0</v>
      </c>
      <c r="H221" s="707">
        <v>3.7999999999999999E-2</v>
      </c>
      <c r="I221" s="707">
        <v>0.18609999999999999</v>
      </c>
      <c r="J221" s="707">
        <v>0.18609999999999999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61.587609999999998</v>
      </c>
      <c r="D222" s="707">
        <v>61.587609999999998</v>
      </c>
      <c r="E222" s="708">
        <v>0</v>
      </c>
      <c r="F222" s="706">
        <v>48.7309877</v>
      </c>
      <c r="G222" s="707">
        <v>48.7309877</v>
      </c>
      <c r="H222" s="707">
        <v>12.396690000000001</v>
      </c>
      <c r="I222" s="707">
        <v>22.10745</v>
      </c>
      <c r="J222" s="707">
        <v>-26.6235377</v>
      </c>
      <c r="K222" s="709">
        <v>0.45366308058640065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-0.17454</v>
      </c>
      <c r="D223" s="707">
        <v>-0.17454</v>
      </c>
      <c r="E223" s="708">
        <v>0</v>
      </c>
      <c r="F223" s="706">
        <v>-0.15961320000000001</v>
      </c>
      <c r="G223" s="707">
        <v>-0.15961320000000001</v>
      </c>
      <c r="H223" s="707">
        <v>0</v>
      </c>
      <c r="I223" s="707">
        <v>0</v>
      </c>
      <c r="J223" s="707">
        <v>0.15961320000000001</v>
      </c>
      <c r="K223" s="709">
        <v>0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0</v>
      </c>
      <c r="C224" s="707">
        <v>-0.17454</v>
      </c>
      <c r="D224" s="707">
        <v>-0.17454</v>
      </c>
      <c r="E224" s="708">
        <v>0</v>
      </c>
      <c r="F224" s="706">
        <v>-0.15961320000000001</v>
      </c>
      <c r="G224" s="707">
        <v>-0.15961320000000001</v>
      </c>
      <c r="H224" s="707">
        <v>0</v>
      </c>
      <c r="I224" s="707">
        <v>0</v>
      </c>
      <c r="J224" s="707">
        <v>0.15961320000000001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</v>
      </c>
      <c r="C225" s="707">
        <v>-0.17454</v>
      </c>
      <c r="D225" s="707">
        <v>-0.17454</v>
      </c>
      <c r="E225" s="708">
        <v>0</v>
      </c>
      <c r="F225" s="706">
        <v>-0.15961320000000001</v>
      </c>
      <c r="G225" s="707">
        <v>-0.15961320000000001</v>
      </c>
      <c r="H225" s="707">
        <v>0</v>
      </c>
      <c r="I225" s="707">
        <v>0</v>
      </c>
      <c r="J225" s="707">
        <v>0.15961320000000001</v>
      </c>
      <c r="K225" s="709">
        <v>0</v>
      </c>
      <c r="L225" s="270"/>
      <c r="M225" s="705" t="str">
        <f t="shared" si="3"/>
        <v>X</v>
      </c>
    </row>
    <row r="226" spans="1:13" ht="14.45" customHeight="1" x14ac:dyDescent="0.2">
      <c r="A226" s="710" t="s">
        <v>550</v>
      </c>
      <c r="B226" s="706">
        <v>0</v>
      </c>
      <c r="C226" s="707">
        <v>-0.17454</v>
      </c>
      <c r="D226" s="707">
        <v>-0.17454</v>
      </c>
      <c r="E226" s="708">
        <v>0</v>
      </c>
      <c r="F226" s="706">
        <v>-0.15961320000000001</v>
      </c>
      <c r="G226" s="707">
        <v>-0.15961320000000001</v>
      </c>
      <c r="H226" s="707">
        <v>0</v>
      </c>
      <c r="I226" s="707">
        <v>0</v>
      </c>
      <c r="J226" s="707">
        <v>0.15961320000000001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0</v>
      </c>
      <c r="C227" s="707">
        <v>0</v>
      </c>
      <c r="D227" s="707">
        <v>0</v>
      </c>
      <c r="E227" s="708">
        <v>0</v>
      </c>
      <c r="F227" s="706">
        <v>0</v>
      </c>
      <c r="G227" s="707">
        <v>0</v>
      </c>
      <c r="H227" s="707">
        <v>461.98068000000001</v>
      </c>
      <c r="I227" s="707">
        <v>4992.2269299999998</v>
      </c>
      <c r="J227" s="707">
        <v>4992.2269299999998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0</v>
      </c>
      <c r="D228" s="707">
        <v>0</v>
      </c>
      <c r="E228" s="708">
        <v>0</v>
      </c>
      <c r="F228" s="706">
        <v>0</v>
      </c>
      <c r="G228" s="707">
        <v>0</v>
      </c>
      <c r="H228" s="707">
        <v>461.98068000000001</v>
      </c>
      <c r="I228" s="707">
        <v>4992.2269299999998</v>
      </c>
      <c r="J228" s="707">
        <v>4992.2269299999998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0</v>
      </c>
      <c r="D229" s="707">
        <v>0</v>
      </c>
      <c r="E229" s="708">
        <v>0</v>
      </c>
      <c r="F229" s="706">
        <v>0</v>
      </c>
      <c r="G229" s="707">
        <v>0</v>
      </c>
      <c r="H229" s="707">
        <v>461.98068000000001</v>
      </c>
      <c r="I229" s="707">
        <v>4992.2269299999998</v>
      </c>
      <c r="J229" s="707">
        <v>4992.2269299999998</v>
      </c>
      <c r="K229" s="709">
        <v>0</v>
      </c>
      <c r="L229" s="270"/>
      <c r="M229" s="705" t="str">
        <f t="shared" si="3"/>
        <v>X</v>
      </c>
    </row>
    <row r="230" spans="1:13" ht="14.45" customHeight="1" x14ac:dyDescent="0.2">
      <c r="A230" s="710" t="s">
        <v>554</v>
      </c>
      <c r="B230" s="706">
        <v>0</v>
      </c>
      <c r="C230" s="707">
        <v>0</v>
      </c>
      <c r="D230" s="707">
        <v>0</v>
      </c>
      <c r="E230" s="708">
        <v>0</v>
      </c>
      <c r="F230" s="706">
        <v>0</v>
      </c>
      <c r="G230" s="707">
        <v>0</v>
      </c>
      <c r="H230" s="707">
        <v>461.98068000000001</v>
      </c>
      <c r="I230" s="707">
        <v>4992.2269299999998</v>
      </c>
      <c r="J230" s="707">
        <v>4992.2269299999998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8937.1935399999893</v>
      </c>
      <c r="D231" s="707">
        <v>8937.1935399999893</v>
      </c>
      <c r="E231" s="708">
        <v>0</v>
      </c>
      <c r="F231" s="706">
        <v>0</v>
      </c>
      <c r="G231" s="707">
        <v>0</v>
      </c>
      <c r="H231" s="707">
        <v>1254.6007999999999</v>
      </c>
      <c r="I231" s="707">
        <v>10026.93908</v>
      </c>
      <c r="J231" s="707">
        <v>10026.93908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8937.1935399999893</v>
      </c>
      <c r="D232" s="707">
        <v>8937.1935399999893</v>
      </c>
      <c r="E232" s="708">
        <v>0</v>
      </c>
      <c r="F232" s="706">
        <v>0</v>
      </c>
      <c r="G232" s="707">
        <v>0</v>
      </c>
      <c r="H232" s="707">
        <v>1254.6007999999999</v>
      </c>
      <c r="I232" s="707">
        <v>10026.93908</v>
      </c>
      <c r="J232" s="707">
        <v>10026.93908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8937.1935399999893</v>
      </c>
      <c r="D233" s="707">
        <v>8937.1935399999893</v>
      </c>
      <c r="E233" s="708">
        <v>0</v>
      </c>
      <c r="F233" s="706">
        <v>0</v>
      </c>
      <c r="G233" s="707">
        <v>0</v>
      </c>
      <c r="H233" s="707">
        <v>1254.6007999999999</v>
      </c>
      <c r="I233" s="707">
        <v>10026.93908</v>
      </c>
      <c r="J233" s="707">
        <v>10026.93908</v>
      </c>
      <c r="K233" s="709">
        <v>0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</v>
      </c>
      <c r="C234" s="707">
        <v>163.04427999999999</v>
      </c>
      <c r="D234" s="707">
        <v>163.04427999999999</v>
      </c>
      <c r="E234" s="708">
        <v>0</v>
      </c>
      <c r="F234" s="706">
        <v>0</v>
      </c>
      <c r="G234" s="707">
        <v>0</v>
      </c>
      <c r="H234" s="707">
        <v>7.3493599999999999</v>
      </c>
      <c r="I234" s="707">
        <v>112.67225999999999</v>
      </c>
      <c r="J234" s="707">
        <v>112.67225999999999</v>
      </c>
      <c r="K234" s="709">
        <v>0</v>
      </c>
      <c r="L234" s="270"/>
      <c r="M234" s="705" t="str">
        <f t="shared" si="3"/>
        <v>X</v>
      </c>
    </row>
    <row r="235" spans="1:13" ht="14.45" customHeight="1" x14ac:dyDescent="0.2">
      <c r="A235" s="710" t="s">
        <v>559</v>
      </c>
      <c r="B235" s="706">
        <v>0</v>
      </c>
      <c r="C235" s="707">
        <v>163.04427999999999</v>
      </c>
      <c r="D235" s="707">
        <v>163.04427999999999</v>
      </c>
      <c r="E235" s="708">
        <v>0</v>
      </c>
      <c r="F235" s="706">
        <v>0</v>
      </c>
      <c r="G235" s="707">
        <v>0</v>
      </c>
      <c r="H235" s="707">
        <v>7.3493599999999999</v>
      </c>
      <c r="I235" s="707">
        <v>112.67225999999999</v>
      </c>
      <c r="J235" s="707">
        <v>112.67225999999999</v>
      </c>
      <c r="K235" s="709">
        <v>0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27.731000000000002</v>
      </c>
      <c r="D236" s="707">
        <v>27.731000000000002</v>
      </c>
      <c r="E236" s="708">
        <v>0</v>
      </c>
      <c r="F236" s="706">
        <v>0</v>
      </c>
      <c r="G236" s="707">
        <v>0</v>
      </c>
      <c r="H236" s="707">
        <v>4.08</v>
      </c>
      <c r="I236" s="707">
        <v>26.12</v>
      </c>
      <c r="J236" s="707">
        <v>26.12</v>
      </c>
      <c r="K236" s="709">
        <v>0</v>
      </c>
      <c r="L236" s="270"/>
      <c r="M236" s="705" t="str">
        <f t="shared" si="3"/>
        <v>X</v>
      </c>
    </row>
    <row r="237" spans="1:13" ht="14.45" customHeight="1" x14ac:dyDescent="0.2">
      <c r="A237" s="710" t="s">
        <v>561</v>
      </c>
      <c r="B237" s="706">
        <v>0</v>
      </c>
      <c r="C237" s="707">
        <v>27.731000000000002</v>
      </c>
      <c r="D237" s="707">
        <v>27.731000000000002</v>
      </c>
      <c r="E237" s="708">
        <v>0</v>
      </c>
      <c r="F237" s="706">
        <v>0</v>
      </c>
      <c r="G237" s="707">
        <v>0</v>
      </c>
      <c r="H237" s="707">
        <v>4.08</v>
      </c>
      <c r="I237" s="707">
        <v>25.44</v>
      </c>
      <c r="J237" s="707">
        <v>25.44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0</v>
      </c>
      <c r="D238" s="707">
        <v>0</v>
      </c>
      <c r="E238" s="708">
        <v>0</v>
      </c>
      <c r="F238" s="706">
        <v>0</v>
      </c>
      <c r="G238" s="707">
        <v>0</v>
      </c>
      <c r="H238" s="707">
        <v>0</v>
      </c>
      <c r="I238" s="707">
        <v>0.68</v>
      </c>
      <c r="J238" s="707">
        <v>0.68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58.352319999999999</v>
      </c>
      <c r="D239" s="707">
        <v>58.352319999999999</v>
      </c>
      <c r="E239" s="708">
        <v>0</v>
      </c>
      <c r="F239" s="706">
        <v>0</v>
      </c>
      <c r="G239" s="707">
        <v>0</v>
      </c>
      <c r="H239" s="707">
        <v>2.2070599999999998</v>
      </c>
      <c r="I239" s="707">
        <v>50.85812</v>
      </c>
      <c r="J239" s="707">
        <v>50.85812</v>
      </c>
      <c r="K239" s="709">
        <v>0</v>
      </c>
      <c r="L239" s="270"/>
      <c r="M239" s="705" t="str">
        <f t="shared" si="3"/>
        <v>X</v>
      </c>
    </row>
    <row r="240" spans="1:13" ht="14.45" customHeight="1" x14ac:dyDescent="0.2">
      <c r="A240" s="710" t="s">
        <v>564</v>
      </c>
      <c r="B240" s="706">
        <v>0</v>
      </c>
      <c r="C240" s="707">
        <v>38.85</v>
      </c>
      <c r="D240" s="707">
        <v>38.85</v>
      </c>
      <c r="E240" s="708">
        <v>0</v>
      </c>
      <c r="F240" s="706">
        <v>0</v>
      </c>
      <c r="G240" s="707">
        <v>0</v>
      </c>
      <c r="H240" s="707">
        <v>0.74</v>
      </c>
      <c r="I240" s="707">
        <v>32.93</v>
      </c>
      <c r="J240" s="707">
        <v>32.93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8.9499999999999996E-2</v>
      </c>
      <c r="D241" s="707">
        <v>8.9499999999999996E-2</v>
      </c>
      <c r="E241" s="708">
        <v>0</v>
      </c>
      <c r="F241" s="706">
        <v>0</v>
      </c>
      <c r="G241" s="707">
        <v>0</v>
      </c>
      <c r="H241" s="707">
        <v>0</v>
      </c>
      <c r="I241" s="707">
        <v>0</v>
      </c>
      <c r="J241" s="707">
        <v>0</v>
      </c>
      <c r="K241" s="709">
        <v>0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0</v>
      </c>
      <c r="C242" s="707">
        <v>19.41282</v>
      </c>
      <c r="D242" s="707">
        <v>19.41282</v>
      </c>
      <c r="E242" s="708">
        <v>0</v>
      </c>
      <c r="F242" s="706">
        <v>0</v>
      </c>
      <c r="G242" s="707">
        <v>0</v>
      </c>
      <c r="H242" s="707">
        <v>1.46706</v>
      </c>
      <c r="I242" s="707">
        <v>17.92812</v>
      </c>
      <c r="J242" s="707">
        <v>17.92812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40.80997</v>
      </c>
      <c r="D243" s="707">
        <v>40.80997</v>
      </c>
      <c r="E243" s="708">
        <v>0</v>
      </c>
      <c r="F243" s="706">
        <v>0</v>
      </c>
      <c r="G243" s="707">
        <v>0</v>
      </c>
      <c r="H243" s="707">
        <v>2.4326599999999998</v>
      </c>
      <c r="I243" s="707">
        <v>44.093410000000006</v>
      </c>
      <c r="J243" s="707">
        <v>44.093410000000006</v>
      </c>
      <c r="K243" s="709">
        <v>0</v>
      </c>
      <c r="L243" s="270"/>
      <c r="M243" s="705" t="str">
        <f t="shared" si="3"/>
        <v>X</v>
      </c>
    </row>
    <row r="244" spans="1:13" ht="14.45" customHeight="1" x14ac:dyDescent="0.2">
      <c r="A244" s="710" t="s">
        <v>568</v>
      </c>
      <c r="B244" s="706">
        <v>0</v>
      </c>
      <c r="C244" s="707">
        <v>40.80997</v>
      </c>
      <c r="D244" s="707">
        <v>40.80997</v>
      </c>
      <c r="E244" s="708">
        <v>0</v>
      </c>
      <c r="F244" s="706">
        <v>0</v>
      </c>
      <c r="G244" s="707">
        <v>0</v>
      </c>
      <c r="H244" s="707">
        <v>2.4326599999999998</v>
      </c>
      <c r="I244" s="707">
        <v>44.093410000000006</v>
      </c>
      <c r="J244" s="707">
        <v>44.093410000000006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229.96970000000002</v>
      </c>
      <c r="D245" s="707">
        <v>229.96970000000002</v>
      </c>
      <c r="E245" s="708">
        <v>0</v>
      </c>
      <c r="F245" s="706">
        <v>0</v>
      </c>
      <c r="G245" s="707">
        <v>0</v>
      </c>
      <c r="H245" s="707">
        <v>0</v>
      </c>
      <c r="I245" s="707">
        <v>0</v>
      </c>
      <c r="J245" s="707">
        <v>0</v>
      </c>
      <c r="K245" s="709">
        <v>0</v>
      </c>
      <c r="L245" s="270"/>
      <c r="M245" s="705" t="str">
        <f t="shared" si="3"/>
        <v>X</v>
      </c>
    </row>
    <row r="246" spans="1:13" ht="14.45" customHeight="1" x14ac:dyDescent="0.2">
      <c r="A246" s="710" t="s">
        <v>570</v>
      </c>
      <c r="B246" s="706">
        <v>0</v>
      </c>
      <c r="C246" s="707">
        <v>229.96970000000002</v>
      </c>
      <c r="D246" s="707">
        <v>229.96970000000002</v>
      </c>
      <c r="E246" s="708">
        <v>0</v>
      </c>
      <c r="F246" s="706">
        <v>0</v>
      </c>
      <c r="G246" s="707">
        <v>0</v>
      </c>
      <c r="H246" s="707">
        <v>0</v>
      </c>
      <c r="I246" s="707">
        <v>0</v>
      </c>
      <c r="J246" s="707">
        <v>0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3.4609999999999999</v>
      </c>
      <c r="D247" s="707">
        <v>3.4609999999999999</v>
      </c>
      <c r="E247" s="708">
        <v>0</v>
      </c>
      <c r="F247" s="706">
        <v>0</v>
      </c>
      <c r="G247" s="707">
        <v>0</v>
      </c>
      <c r="H247" s="707">
        <v>0.28199999999999997</v>
      </c>
      <c r="I247" s="707">
        <v>2.7109999999999999</v>
      </c>
      <c r="J247" s="707">
        <v>2.7109999999999999</v>
      </c>
      <c r="K247" s="709">
        <v>0</v>
      </c>
      <c r="L247" s="270"/>
      <c r="M247" s="705" t="str">
        <f t="shared" si="3"/>
        <v>X</v>
      </c>
    </row>
    <row r="248" spans="1:13" ht="14.45" customHeight="1" x14ac:dyDescent="0.2">
      <c r="A248" s="710" t="s">
        <v>572</v>
      </c>
      <c r="B248" s="706">
        <v>0</v>
      </c>
      <c r="C248" s="707">
        <v>3.4609999999999999</v>
      </c>
      <c r="D248" s="707">
        <v>3.4609999999999999</v>
      </c>
      <c r="E248" s="708">
        <v>0</v>
      </c>
      <c r="F248" s="706">
        <v>0</v>
      </c>
      <c r="G248" s="707">
        <v>0</v>
      </c>
      <c r="H248" s="707">
        <v>0.28199999999999997</v>
      </c>
      <c r="I248" s="707">
        <v>2.7109999999999999</v>
      </c>
      <c r="J248" s="707">
        <v>2.7109999999999999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0</v>
      </c>
      <c r="C249" s="707">
        <v>824.48860999999999</v>
      </c>
      <c r="D249" s="707">
        <v>824.48860999999999</v>
      </c>
      <c r="E249" s="708">
        <v>0</v>
      </c>
      <c r="F249" s="706">
        <v>0</v>
      </c>
      <c r="G249" s="707">
        <v>0</v>
      </c>
      <c r="H249" s="707">
        <v>95.692800000000005</v>
      </c>
      <c r="I249" s="707">
        <v>1450.8009999999999</v>
      </c>
      <c r="J249" s="707">
        <v>1450.8009999999999</v>
      </c>
      <c r="K249" s="709">
        <v>0</v>
      </c>
      <c r="L249" s="270"/>
      <c r="M249" s="705" t="str">
        <f t="shared" si="3"/>
        <v>X</v>
      </c>
    </row>
    <row r="250" spans="1:13" ht="14.45" customHeight="1" x14ac:dyDescent="0.2">
      <c r="A250" s="710" t="s">
        <v>574</v>
      </c>
      <c r="B250" s="706">
        <v>0</v>
      </c>
      <c r="C250" s="707">
        <v>824.48860999999999</v>
      </c>
      <c r="D250" s="707">
        <v>824.48860999999999</v>
      </c>
      <c r="E250" s="708">
        <v>0</v>
      </c>
      <c r="F250" s="706">
        <v>0</v>
      </c>
      <c r="G250" s="707">
        <v>0</v>
      </c>
      <c r="H250" s="707">
        <v>95.692800000000005</v>
      </c>
      <c r="I250" s="707">
        <v>1450.8009999999999</v>
      </c>
      <c r="J250" s="707">
        <v>1450.8009999999999</v>
      </c>
      <c r="K250" s="709">
        <v>0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0</v>
      </c>
      <c r="C251" s="707">
        <v>1206.9465299999999</v>
      </c>
      <c r="D251" s="707">
        <v>1206.9465299999999</v>
      </c>
      <c r="E251" s="708">
        <v>0</v>
      </c>
      <c r="F251" s="706">
        <v>0</v>
      </c>
      <c r="G251" s="707">
        <v>0</v>
      </c>
      <c r="H251" s="707">
        <v>72.847100000000012</v>
      </c>
      <c r="I251" s="707">
        <v>1232.1643000000001</v>
      </c>
      <c r="J251" s="707">
        <v>1232.1643000000001</v>
      </c>
      <c r="K251" s="709">
        <v>0</v>
      </c>
      <c r="L251" s="270"/>
      <c r="M251" s="705" t="str">
        <f t="shared" si="3"/>
        <v>X</v>
      </c>
    </row>
    <row r="252" spans="1:13" ht="14.45" customHeight="1" x14ac:dyDescent="0.2">
      <c r="A252" s="710" t="s">
        <v>576</v>
      </c>
      <c r="B252" s="706">
        <v>0</v>
      </c>
      <c r="C252" s="707">
        <v>1206.9465299999999</v>
      </c>
      <c r="D252" s="707">
        <v>1206.9465299999999</v>
      </c>
      <c r="E252" s="708">
        <v>0</v>
      </c>
      <c r="F252" s="706">
        <v>0</v>
      </c>
      <c r="G252" s="707">
        <v>0</v>
      </c>
      <c r="H252" s="707">
        <v>72.847100000000012</v>
      </c>
      <c r="I252" s="707">
        <v>1232.1643000000001</v>
      </c>
      <c r="J252" s="707">
        <v>1232.1643000000001</v>
      </c>
      <c r="K252" s="709">
        <v>0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0</v>
      </c>
      <c r="C253" s="707">
        <v>6382.3901299999998</v>
      </c>
      <c r="D253" s="707">
        <v>6382.3901299999998</v>
      </c>
      <c r="E253" s="708">
        <v>0</v>
      </c>
      <c r="F253" s="706">
        <v>0</v>
      </c>
      <c r="G253" s="707">
        <v>0</v>
      </c>
      <c r="H253" s="707">
        <v>1044.93706</v>
      </c>
      <c r="I253" s="707">
        <v>6952.39743</v>
      </c>
      <c r="J253" s="707">
        <v>6952.39743</v>
      </c>
      <c r="K253" s="709">
        <v>0</v>
      </c>
      <c r="L253" s="270"/>
      <c r="M253" s="705" t="str">
        <f t="shared" si="3"/>
        <v>X</v>
      </c>
    </row>
    <row r="254" spans="1:13" ht="14.45" customHeight="1" x14ac:dyDescent="0.2">
      <c r="A254" s="710" t="s">
        <v>578</v>
      </c>
      <c r="B254" s="706">
        <v>0</v>
      </c>
      <c r="C254" s="707">
        <v>6382.3901299999998</v>
      </c>
      <c r="D254" s="707">
        <v>6382.3901299999998</v>
      </c>
      <c r="E254" s="708">
        <v>0</v>
      </c>
      <c r="F254" s="706">
        <v>0</v>
      </c>
      <c r="G254" s="707">
        <v>0</v>
      </c>
      <c r="H254" s="707">
        <v>1044.93706</v>
      </c>
      <c r="I254" s="707">
        <v>6952.39743</v>
      </c>
      <c r="J254" s="707">
        <v>6952.39743</v>
      </c>
      <c r="K254" s="709">
        <v>0</v>
      </c>
      <c r="L254" s="270"/>
      <c r="M254" s="705" t="str">
        <f t="shared" si="3"/>
        <v/>
      </c>
    </row>
    <row r="255" spans="1:13" ht="14.45" customHeight="1" x14ac:dyDescent="0.2">
      <c r="A255" s="710" t="s">
        <v>579</v>
      </c>
      <c r="B255" s="706">
        <v>0</v>
      </c>
      <c r="C255" s="707">
        <v>0</v>
      </c>
      <c r="D255" s="707">
        <v>0</v>
      </c>
      <c r="E255" s="708">
        <v>0</v>
      </c>
      <c r="F255" s="706">
        <v>0</v>
      </c>
      <c r="G255" s="707">
        <v>0</v>
      </c>
      <c r="H255" s="707">
        <v>24.772759999999998</v>
      </c>
      <c r="I255" s="707">
        <v>155.12155999999999</v>
      </c>
      <c r="J255" s="707">
        <v>155.12155999999999</v>
      </c>
      <c r="K255" s="709">
        <v>0</v>
      </c>
      <c r="L255" s="270"/>
      <c r="M255" s="705" t="str">
        <f t="shared" si="3"/>
        <v>X</v>
      </c>
    </row>
    <row r="256" spans="1:13" ht="14.45" customHeight="1" x14ac:dyDescent="0.2">
      <c r="A256" s="710" t="s">
        <v>580</v>
      </c>
      <c r="B256" s="706">
        <v>0</v>
      </c>
      <c r="C256" s="707">
        <v>0</v>
      </c>
      <c r="D256" s="707">
        <v>0</v>
      </c>
      <c r="E256" s="708">
        <v>0</v>
      </c>
      <c r="F256" s="706">
        <v>0</v>
      </c>
      <c r="G256" s="707">
        <v>0</v>
      </c>
      <c r="H256" s="707">
        <v>24.772759999999998</v>
      </c>
      <c r="I256" s="707">
        <v>155.12155999999999</v>
      </c>
      <c r="J256" s="707">
        <v>155.12155999999999</v>
      </c>
      <c r="K256" s="709">
        <v>0</v>
      </c>
      <c r="L256" s="270"/>
      <c r="M256" s="705" t="str">
        <f t="shared" si="3"/>
        <v/>
      </c>
    </row>
    <row r="257" spans="1:13" ht="14.45" customHeight="1" x14ac:dyDescent="0.2">
      <c r="A257" s="710" t="s">
        <v>581</v>
      </c>
      <c r="B257" s="706">
        <v>0</v>
      </c>
      <c r="C257" s="707">
        <v>12.57301</v>
      </c>
      <c r="D257" s="707">
        <v>12.57301</v>
      </c>
      <c r="E257" s="708">
        <v>0</v>
      </c>
      <c r="F257" s="706">
        <v>0</v>
      </c>
      <c r="G257" s="707">
        <v>0</v>
      </c>
      <c r="H257" s="707">
        <v>1.01495</v>
      </c>
      <c r="I257" s="707">
        <v>17.07104</v>
      </c>
      <c r="J257" s="707">
        <v>17.07104</v>
      </c>
      <c r="K257" s="709">
        <v>0</v>
      </c>
      <c r="L257" s="270"/>
      <c r="M257" s="705" t="str">
        <f t="shared" si="3"/>
        <v/>
      </c>
    </row>
    <row r="258" spans="1:13" ht="14.45" customHeight="1" x14ac:dyDescent="0.2">
      <c r="A258" s="710" t="s">
        <v>582</v>
      </c>
      <c r="B258" s="706">
        <v>0</v>
      </c>
      <c r="C258" s="707">
        <v>12.57301</v>
      </c>
      <c r="D258" s="707">
        <v>12.57301</v>
      </c>
      <c r="E258" s="708">
        <v>0</v>
      </c>
      <c r="F258" s="706">
        <v>0</v>
      </c>
      <c r="G258" s="707">
        <v>0</v>
      </c>
      <c r="H258" s="707">
        <v>1.01495</v>
      </c>
      <c r="I258" s="707">
        <v>17.07104</v>
      </c>
      <c r="J258" s="707">
        <v>17.07104</v>
      </c>
      <c r="K258" s="709">
        <v>0</v>
      </c>
      <c r="L258" s="270"/>
      <c r="M258" s="705" t="str">
        <f t="shared" si="3"/>
        <v/>
      </c>
    </row>
    <row r="259" spans="1:13" ht="14.45" customHeight="1" x14ac:dyDescent="0.2">
      <c r="A259" s="710" t="s">
        <v>583</v>
      </c>
      <c r="B259" s="706">
        <v>0</v>
      </c>
      <c r="C259" s="707">
        <v>12.57301</v>
      </c>
      <c r="D259" s="707">
        <v>12.57301</v>
      </c>
      <c r="E259" s="708">
        <v>0</v>
      </c>
      <c r="F259" s="706">
        <v>0</v>
      </c>
      <c r="G259" s="707">
        <v>0</v>
      </c>
      <c r="H259" s="707">
        <v>1.01495</v>
      </c>
      <c r="I259" s="707">
        <v>17.07104</v>
      </c>
      <c r="J259" s="707">
        <v>17.07104</v>
      </c>
      <c r="K259" s="709">
        <v>0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0</v>
      </c>
      <c r="C260" s="707">
        <v>12.57301</v>
      </c>
      <c r="D260" s="707">
        <v>12.57301</v>
      </c>
      <c r="E260" s="708">
        <v>0</v>
      </c>
      <c r="F260" s="706">
        <v>0</v>
      </c>
      <c r="G260" s="707">
        <v>0</v>
      </c>
      <c r="H260" s="707">
        <v>1.01495</v>
      </c>
      <c r="I260" s="707">
        <v>17.07104</v>
      </c>
      <c r="J260" s="707">
        <v>17.07104</v>
      </c>
      <c r="K260" s="709">
        <v>0</v>
      </c>
      <c r="L260" s="270"/>
      <c r="M260" s="705" t="str">
        <f t="shared" si="3"/>
        <v>X</v>
      </c>
    </row>
    <row r="261" spans="1:13" ht="14.45" customHeight="1" x14ac:dyDescent="0.2">
      <c r="A261" s="710" t="s">
        <v>585</v>
      </c>
      <c r="B261" s="706">
        <v>0</v>
      </c>
      <c r="C261" s="707">
        <v>12.57301</v>
      </c>
      <c r="D261" s="707">
        <v>12.57301</v>
      </c>
      <c r="E261" s="708">
        <v>0</v>
      </c>
      <c r="F261" s="706">
        <v>0</v>
      </c>
      <c r="G261" s="707">
        <v>0</v>
      </c>
      <c r="H261" s="707">
        <v>1.01495</v>
      </c>
      <c r="I261" s="707">
        <v>17.07104</v>
      </c>
      <c r="J261" s="707">
        <v>17.07104</v>
      </c>
      <c r="K261" s="709">
        <v>0</v>
      </c>
      <c r="L261" s="270"/>
      <c r="M261" s="705" t="str">
        <f t="shared" si="3"/>
        <v/>
      </c>
    </row>
    <row r="262" spans="1:13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B3BF6C22-1EEC-4B4E-A62F-F0F2A4813759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5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586</v>
      </c>
      <c r="B5" s="712" t="s">
        <v>587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586</v>
      </c>
      <c r="B6" s="712" t="s">
        <v>588</v>
      </c>
      <c r="C6" s="713">
        <v>1084.9167399999997</v>
      </c>
      <c r="D6" s="713">
        <v>1121.6239000000003</v>
      </c>
      <c r="E6" s="713"/>
      <c r="F6" s="713">
        <v>900.58961999999985</v>
      </c>
      <c r="G6" s="713">
        <v>0</v>
      </c>
      <c r="H6" s="713">
        <v>900.58961999999985</v>
      </c>
      <c r="I6" s="714" t="s">
        <v>329</v>
      </c>
      <c r="J6" s="715" t="s">
        <v>1</v>
      </c>
    </row>
    <row r="7" spans="1:10" ht="14.45" customHeight="1" x14ac:dyDescent="0.2">
      <c r="A7" s="711" t="s">
        <v>586</v>
      </c>
      <c r="B7" s="712" t="s">
        <v>589</v>
      </c>
      <c r="C7" s="713">
        <v>20.407910000000001</v>
      </c>
      <c r="D7" s="713">
        <v>28.018819999999998</v>
      </c>
      <c r="E7" s="713"/>
      <c r="F7" s="713">
        <v>4.2419899999999995</v>
      </c>
      <c r="G7" s="713">
        <v>0</v>
      </c>
      <c r="H7" s="713">
        <v>4.2419899999999995</v>
      </c>
      <c r="I7" s="714" t="s">
        <v>329</v>
      </c>
      <c r="J7" s="715" t="s">
        <v>1</v>
      </c>
    </row>
    <row r="8" spans="1:10" ht="14.45" customHeight="1" x14ac:dyDescent="0.2">
      <c r="A8" s="711" t="s">
        <v>586</v>
      </c>
      <c r="B8" s="712" t="s">
        <v>590</v>
      </c>
      <c r="C8" s="713">
        <v>6.2011300000000009</v>
      </c>
      <c r="D8" s="713">
        <v>2.3203399999999998</v>
      </c>
      <c r="E8" s="713"/>
      <c r="F8" s="713">
        <v>2.2717200000000002</v>
      </c>
      <c r="G8" s="713">
        <v>0</v>
      </c>
      <c r="H8" s="713">
        <v>2.2717200000000002</v>
      </c>
      <c r="I8" s="714" t="s">
        <v>329</v>
      </c>
      <c r="J8" s="715" t="s">
        <v>1</v>
      </c>
    </row>
    <row r="9" spans="1:10" ht="14.45" customHeight="1" x14ac:dyDescent="0.2">
      <c r="A9" s="711" t="s">
        <v>586</v>
      </c>
      <c r="B9" s="712" t="s">
        <v>591</v>
      </c>
      <c r="C9" s="713">
        <v>187.93488000000002</v>
      </c>
      <c r="D9" s="713">
        <v>362.83129999999994</v>
      </c>
      <c r="E9" s="713"/>
      <c r="F9" s="713">
        <v>313.10579999999999</v>
      </c>
      <c r="G9" s="713">
        <v>0</v>
      </c>
      <c r="H9" s="713">
        <v>313.10579999999999</v>
      </c>
      <c r="I9" s="714" t="s">
        <v>329</v>
      </c>
      <c r="J9" s="715" t="s">
        <v>1</v>
      </c>
    </row>
    <row r="10" spans="1:10" ht="14.45" customHeight="1" x14ac:dyDescent="0.2">
      <c r="A10" s="711" t="s">
        <v>586</v>
      </c>
      <c r="B10" s="712" t="s">
        <v>592</v>
      </c>
      <c r="C10" s="713">
        <v>0</v>
      </c>
      <c r="D10" s="713">
        <v>0</v>
      </c>
      <c r="E10" s="713"/>
      <c r="F10" s="713">
        <v>17.9575</v>
      </c>
      <c r="G10" s="713">
        <v>0</v>
      </c>
      <c r="H10" s="713">
        <v>17.9575</v>
      </c>
      <c r="I10" s="714" t="s">
        <v>329</v>
      </c>
      <c r="J10" s="715" t="s">
        <v>1</v>
      </c>
    </row>
    <row r="11" spans="1:10" ht="14.45" customHeight="1" x14ac:dyDescent="0.2">
      <c r="A11" s="711" t="s">
        <v>586</v>
      </c>
      <c r="B11" s="712" t="s">
        <v>593</v>
      </c>
      <c r="C11" s="713">
        <v>0</v>
      </c>
      <c r="D11" s="713">
        <v>10.536860000000001</v>
      </c>
      <c r="E11" s="713"/>
      <c r="F11" s="713">
        <v>0</v>
      </c>
      <c r="G11" s="713">
        <v>0</v>
      </c>
      <c r="H11" s="713">
        <v>0</v>
      </c>
      <c r="I11" s="714" t="s">
        <v>329</v>
      </c>
      <c r="J11" s="715" t="s">
        <v>1</v>
      </c>
    </row>
    <row r="12" spans="1:10" ht="14.45" customHeight="1" x14ac:dyDescent="0.2">
      <c r="A12" s="711" t="s">
        <v>586</v>
      </c>
      <c r="B12" s="712" t="s">
        <v>594</v>
      </c>
      <c r="C12" s="713">
        <v>659.38252999999986</v>
      </c>
      <c r="D12" s="713">
        <v>332.45920999999993</v>
      </c>
      <c r="E12" s="713"/>
      <c r="F12" s="713">
        <v>412.74473000000017</v>
      </c>
      <c r="G12" s="713">
        <v>0</v>
      </c>
      <c r="H12" s="713">
        <v>412.74473000000017</v>
      </c>
      <c r="I12" s="714" t="s">
        <v>329</v>
      </c>
      <c r="J12" s="715" t="s">
        <v>1</v>
      </c>
    </row>
    <row r="13" spans="1:10" ht="14.45" customHeight="1" x14ac:dyDescent="0.2">
      <c r="A13" s="711" t="s">
        <v>586</v>
      </c>
      <c r="B13" s="712" t="s">
        <v>595</v>
      </c>
      <c r="C13" s="713">
        <v>2.6483699999999999</v>
      </c>
      <c r="D13" s="713">
        <v>3.8603400000000003</v>
      </c>
      <c r="E13" s="713"/>
      <c r="F13" s="713">
        <v>7.2679</v>
      </c>
      <c r="G13" s="713">
        <v>0</v>
      </c>
      <c r="H13" s="713">
        <v>7.2679</v>
      </c>
      <c r="I13" s="714" t="s">
        <v>329</v>
      </c>
      <c r="J13" s="715" t="s">
        <v>1</v>
      </c>
    </row>
    <row r="14" spans="1:10" ht="14.45" customHeight="1" x14ac:dyDescent="0.2">
      <c r="A14" s="711" t="s">
        <v>586</v>
      </c>
      <c r="B14" s="712" t="s">
        <v>596</v>
      </c>
      <c r="C14" s="713">
        <v>12.696</v>
      </c>
      <c r="D14" s="713">
        <v>54.782710000000002</v>
      </c>
      <c r="E14" s="713"/>
      <c r="F14" s="713">
        <v>123.18892</v>
      </c>
      <c r="G14" s="713">
        <v>0</v>
      </c>
      <c r="H14" s="713">
        <v>123.18892</v>
      </c>
      <c r="I14" s="714" t="s">
        <v>329</v>
      </c>
      <c r="J14" s="715" t="s">
        <v>1</v>
      </c>
    </row>
    <row r="15" spans="1:10" ht="14.45" customHeight="1" x14ac:dyDescent="0.2">
      <c r="A15" s="711" t="s">
        <v>586</v>
      </c>
      <c r="B15" s="712" t="s">
        <v>597</v>
      </c>
      <c r="C15" s="713">
        <v>1974.1875599999994</v>
      </c>
      <c r="D15" s="713">
        <v>1916.4334800000001</v>
      </c>
      <c r="E15" s="713"/>
      <c r="F15" s="713">
        <v>1781.3681799999999</v>
      </c>
      <c r="G15" s="713">
        <v>0</v>
      </c>
      <c r="H15" s="713">
        <v>1781.3681799999999</v>
      </c>
      <c r="I15" s="714" t="s">
        <v>329</v>
      </c>
      <c r="J15" s="715" t="s">
        <v>598</v>
      </c>
    </row>
    <row r="17" spans="1:10" ht="14.45" customHeight="1" x14ac:dyDescent="0.2">
      <c r="A17" s="711" t="s">
        <v>586</v>
      </c>
      <c r="B17" s="712" t="s">
        <v>587</v>
      </c>
      <c r="C17" s="713" t="s">
        <v>329</v>
      </c>
      <c r="D17" s="713" t="s">
        <v>329</v>
      </c>
      <c r="E17" s="713"/>
      <c r="F17" s="713" t="s">
        <v>329</v>
      </c>
      <c r="G17" s="713" t="s">
        <v>329</v>
      </c>
      <c r="H17" s="713" t="s">
        <v>329</v>
      </c>
      <c r="I17" s="714" t="s">
        <v>329</v>
      </c>
      <c r="J17" s="715" t="s">
        <v>73</v>
      </c>
    </row>
    <row r="18" spans="1:10" ht="14.45" customHeight="1" x14ac:dyDescent="0.2">
      <c r="A18" s="711" t="s">
        <v>599</v>
      </c>
      <c r="B18" s="712" t="s">
        <v>600</v>
      </c>
      <c r="C18" s="713" t="s">
        <v>329</v>
      </c>
      <c r="D18" s="713" t="s">
        <v>329</v>
      </c>
      <c r="E18" s="713"/>
      <c r="F18" s="713" t="s">
        <v>329</v>
      </c>
      <c r="G18" s="713" t="s">
        <v>329</v>
      </c>
      <c r="H18" s="713" t="s">
        <v>329</v>
      </c>
      <c r="I18" s="714" t="s">
        <v>329</v>
      </c>
      <c r="J18" s="715" t="s">
        <v>0</v>
      </c>
    </row>
    <row r="19" spans="1:10" ht="14.45" customHeight="1" x14ac:dyDescent="0.2">
      <c r="A19" s="711" t="s">
        <v>599</v>
      </c>
      <c r="B19" s="712" t="s">
        <v>588</v>
      </c>
      <c r="C19" s="713">
        <v>616.12173999999982</v>
      </c>
      <c r="D19" s="713">
        <v>575.09309000000053</v>
      </c>
      <c r="E19" s="713"/>
      <c r="F19" s="713">
        <v>536.22780999999986</v>
      </c>
      <c r="G19" s="713">
        <v>0</v>
      </c>
      <c r="H19" s="713">
        <v>536.22780999999986</v>
      </c>
      <c r="I19" s="714" t="s">
        <v>329</v>
      </c>
      <c r="J19" s="715" t="s">
        <v>1</v>
      </c>
    </row>
    <row r="20" spans="1:10" ht="14.45" customHeight="1" x14ac:dyDescent="0.2">
      <c r="A20" s="711" t="s">
        <v>599</v>
      </c>
      <c r="B20" s="712" t="s">
        <v>589</v>
      </c>
      <c r="C20" s="713">
        <v>4.8863799999999999</v>
      </c>
      <c r="D20" s="713">
        <v>9.6628600000000002</v>
      </c>
      <c r="E20" s="713"/>
      <c r="F20" s="713">
        <v>1.7282500000000001</v>
      </c>
      <c r="G20" s="713">
        <v>0</v>
      </c>
      <c r="H20" s="713">
        <v>1.7282500000000001</v>
      </c>
      <c r="I20" s="714" t="s">
        <v>329</v>
      </c>
      <c r="J20" s="715" t="s">
        <v>1</v>
      </c>
    </row>
    <row r="21" spans="1:10" ht="14.45" customHeight="1" x14ac:dyDescent="0.2">
      <c r="A21" s="711" t="s">
        <v>599</v>
      </c>
      <c r="B21" s="712" t="s">
        <v>590</v>
      </c>
      <c r="C21" s="713">
        <v>5.1488900000000006</v>
      </c>
      <c r="D21" s="713">
        <v>1.2590299999999999</v>
      </c>
      <c r="E21" s="713"/>
      <c r="F21" s="713">
        <v>1.7702800000000003</v>
      </c>
      <c r="G21" s="713">
        <v>0</v>
      </c>
      <c r="H21" s="713">
        <v>1.7702800000000003</v>
      </c>
      <c r="I21" s="714" t="s">
        <v>329</v>
      </c>
      <c r="J21" s="715" t="s">
        <v>1</v>
      </c>
    </row>
    <row r="22" spans="1:10" ht="14.45" customHeight="1" x14ac:dyDescent="0.2">
      <c r="A22" s="711" t="s">
        <v>599</v>
      </c>
      <c r="B22" s="712" t="s">
        <v>591</v>
      </c>
      <c r="C22" s="713">
        <v>94.572659999999999</v>
      </c>
      <c r="D22" s="713">
        <v>92.435820000000007</v>
      </c>
      <c r="E22" s="713"/>
      <c r="F22" s="713">
        <v>124.07051999999999</v>
      </c>
      <c r="G22" s="713">
        <v>0</v>
      </c>
      <c r="H22" s="713">
        <v>124.07051999999999</v>
      </c>
      <c r="I22" s="714" t="s">
        <v>329</v>
      </c>
      <c r="J22" s="715" t="s">
        <v>1</v>
      </c>
    </row>
    <row r="23" spans="1:10" ht="14.45" customHeight="1" x14ac:dyDescent="0.2">
      <c r="A23" s="711" t="s">
        <v>599</v>
      </c>
      <c r="B23" s="712" t="s">
        <v>592</v>
      </c>
      <c r="C23" s="713">
        <v>0</v>
      </c>
      <c r="D23" s="713">
        <v>0</v>
      </c>
      <c r="E23" s="713"/>
      <c r="F23" s="713">
        <v>17.9575</v>
      </c>
      <c r="G23" s="713">
        <v>0</v>
      </c>
      <c r="H23" s="713">
        <v>17.9575</v>
      </c>
      <c r="I23" s="714" t="s">
        <v>329</v>
      </c>
      <c r="J23" s="715" t="s">
        <v>1</v>
      </c>
    </row>
    <row r="24" spans="1:10" ht="14.45" customHeight="1" x14ac:dyDescent="0.2">
      <c r="A24" s="711" t="s">
        <v>599</v>
      </c>
      <c r="B24" s="712" t="s">
        <v>594</v>
      </c>
      <c r="C24" s="713">
        <v>561.97727999999984</v>
      </c>
      <c r="D24" s="713">
        <v>228.21869999999987</v>
      </c>
      <c r="E24" s="713"/>
      <c r="F24" s="713">
        <v>301.68694000000016</v>
      </c>
      <c r="G24" s="713">
        <v>0</v>
      </c>
      <c r="H24" s="713">
        <v>301.68694000000016</v>
      </c>
      <c r="I24" s="714" t="s">
        <v>329</v>
      </c>
      <c r="J24" s="715" t="s">
        <v>1</v>
      </c>
    </row>
    <row r="25" spans="1:10" ht="14.45" customHeight="1" x14ac:dyDescent="0.2">
      <c r="A25" s="711" t="s">
        <v>599</v>
      </c>
      <c r="B25" s="712" t="s">
        <v>595</v>
      </c>
      <c r="C25" s="713">
        <v>1.6919600000000001</v>
      </c>
      <c r="D25" s="713">
        <v>2.9469500000000002</v>
      </c>
      <c r="E25" s="713"/>
      <c r="F25" s="713">
        <v>0.58986000000000005</v>
      </c>
      <c r="G25" s="713">
        <v>0</v>
      </c>
      <c r="H25" s="713">
        <v>0.58986000000000005</v>
      </c>
      <c r="I25" s="714" t="s">
        <v>329</v>
      </c>
      <c r="J25" s="715" t="s">
        <v>1</v>
      </c>
    </row>
    <row r="26" spans="1:10" ht="14.45" customHeight="1" x14ac:dyDescent="0.2">
      <c r="A26" s="711" t="s">
        <v>599</v>
      </c>
      <c r="B26" s="712" t="s">
        <v>596</v>
      </c>
      <c r="C26" s="713">
        <v>0</v>
      </c>
      <c r="D26" s="713">
        <v>9.0975800000000007</v>
      </c>
      <c r="E26" s="713"/>
      <c r="F26" s="713">
        <v>37.348469999999999</v>
      </c>
      <c r="G26" s="713">
        <v>0</v>
      </c>
      <c r="H26" s="713">
        <v>37.348469999999999</v>
      </c>
      <c r="I26" s="714" t="s">
        <v>329</v>
      </c>
      <c r="J26" s="715" t="s">
        <v>1</v>
      </c>
    </row>
    <row r="27" spans="1:10" ht="14.45" customHeight="1" x14ac:dyDescent="0.2">
      <c r="A27" s="711" t="s">
        <v>599</v>
      </c>
      <c r="B27" s="712" t="s">
        <v>601</v>
      </c>
      <c r="C27" s="713">
        <v>1284.3989099999999</v>
      </c>
      <c r="D27" s="713">
        <v>918.71403000000055</v>
      </c>
      <c r="E27" s="713"/>
      <c r="F27" s="713">
        <v>1021.37963</v>
      </c>
      <c r="G27" s="713">
        <v>0</v>
      </c>
      <c r="H27" s="713">
        <v>1021.37963</v>
      </c>
      <c r="I27" s="714" t="s">
        <v>329</v>
      </c>
      <c r="J27" s="715" t="s">
        <v>602</v>
      </c>
    </row>
    <row r="28" spans="1:10" ht="14.45" customHeight="1" x14ac:dyDescent="0.2">
      <c r="A28" s="711" t="s">
        <v>329</v>
      </c>
      <c r="B28" s="712" t="s">
        <v>329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603</v>
      </c>
    </row>
    <row r="29" spans="1:10" ht="14.45" customHeight="1" x14ac:dyDescent="0.2">
      <c r="A29" s="711" t="s">
        <v>604</v>
      </c>
      <c r="B29" s="712" t="s">
        <v>605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0</v>
      </c>
    </row>
    <row r="30" spans="1:10" ht="14.45" customHeight="1" x14ac:dyDescent="0.2">
      <c r="A30" s="711" t="s">
        <v>604</v>
      </c>
      <c r="B30" s="712" t="s">
        <v>588</v>
      </c>
      <c r="C30" s="713">
        <v>35.398390000000006</v>
      </c>
      <c r="D30" s="713">
        <v>33.61334999999999</v>
      </c>
      <c r="E30" s="713"/>
      <c r="F30" s="713">
        <v>36.570219999999999</v>
      </c>
      <c r="G30" s="713">
        <v>0</v>
      </c>
      <c r="H30" s="713">
        <v>36.570219999999999</v>
      </c>
      <c r="I30" s="714" t="s">
        <v>329</v>
      </c>
      <c r="J30" s="715" t="s">
        <v>1</v>
      </c>
    </row>
    <row r="31" spans="1:10" ht="14.45" customHeight="1" x14ac:dyDescent="0.2">
      <c r="A31" s="711" t="s">
        <v>604</v>
      </c>
      <c r="B31" s="712" t="s">
        <v>596</v>
      </c>
      <c r="C31" s="713">
        <v>0</v>
      </c>
      <c r="D31" s="713">
        <v>0.55200000000000005</v>
      </c>
      <c r="E31" s="713"/>
      <c r="F31" s="713">
        <v>0</v>
      </c>
      <c r="G31" s="713">
        <v>0</v>
      </c>
      <c r="H31" s="713">
        <v>0</v>
      </c>
      <c r="I31" s="714" t="s">
        <v>329</v>
      </c>
      <c r="J31" s="715" t="s">
        <v>1</v>
      </c>
    </row>
    <row r="32" spans="1:10" ht="14.45" customHeight="1" x14ac:dyDescent="0.2">
      <c r="A32" s="711" t="s">
        <v>604</v>
      </c>
      <c r="B32" s="712" t="s">
        <v>606</v>
      </c>
      <c r="C32" s="713">
        <v>35.398390000000006</v>
      </c>
      <c r="D32" s="713">
        <v>34.165349999999989</v>
      </c>
      <c r="E32" s="713"/>
      <c r="F32" s="713">
        <v>36.570219999999999</v>
      </c>
      <c r="G32" s="713">
        <v>0</v>
      </c>
      <c r="H32" s="713">
        <v>36.570219999999999</v>
      </c>
      <c r="I32" s="714" t="s">
        <v>329</v>
      </c>
      <c r="J32" s="715" t="s">
        <v>602</v>
      </c>
    </row>
    <row r="33" spans="1:10" ht="14.45" customHeight="1" x14ac:dyDescent="0.2">
      <c r="A33" s="711" t="s">
        <v>329</v>
      </c>
      <c r="B33" s="712" t="s">
        <v>329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603</v>
      </c>
    </row>
    <row r="34" spans="1:10" ht="14.45" customHeight="1" x14ac:dyDescent="0.2">
      <c r="A34" s="711" t="s">
        <v>607</v>
      </c>
      <c r="B34" s="712" t="s">
        <v>608</v>
      </c>
      <c r="C34" s="713" t="s">
        <v>329</v>
      </c>
      <c r="D34" s="713" t="s">
        <v>329</v>
      </c>
      <c r="E34" s="713"/>
      <c r="F34" s="713" t="s">
        <v>329</v>
      </c>
      <c r="G34" s="713" t="s">
        <v>329</v>
      </c>
      <c r="H34" s="713" t="s">
        <v>329</v>
      </c>
      <c r="I34" s="714" t="s">
        <v>329</v>
      </c>
      <c r="J34" s="715" t="s">
        <v>0</v>
      </c>
    </row>
    <row r="35" spans="1:10" ht="14.45" customHeight="1" x14ac:dyDescent="0.2">
      <c r="A35" s="711" t="s">
        <v>607</v>
      </c>
      <c r="B35" s="712" t="s">
        <v>588</v>
      </c>
      <c r="C35" s="713">
        <v>433.39660999999995</v>
      </c>
      <c r="D35" s="713">
        <v>412.6051299999998</v>
      </c>
      <c r="E35" s="713"/>
      <c r="F35" s="713">
        <v>327.79158999999999</v>
      </c>
      <c r="G35" s="713">
        <v>0</v>
      </c>
      <c r="H35" s="713">
        <v>327.79158999999999</v>
      </c>
      <c r="I35" s="714" t="s">
        <v>329</v>
      </c>
      <c r="J35" s="715" t="s">
        <v>1</v>
      </c>
    </row>
    <row r="36" spans="1:10" ht="14.45" customHeight="1" x14ac:dyDescent="0.2">
      <c r="A36" s="711" t="s">
        <v>607</v>
      </c>
      <c r="B36" s="712" t="s">
        <v>589</v>
      </c>
      <c r="C36" s="713">
        <v>15.521530000000002</v>
      </c>
      <c r="D36" s="713">
        <v>18.35596</v>
      </c>
      <c r="E36" s="713"/>
      <c r="F36" s="713">
        <v>2.5137399999999999</v>
      </c>
      <c r="G36" s="713">
        <v>0</v>
      </c>
      <c r="H36" s="713">
        <v>2.5137399999999999</v>
      </c>
      <c r="I36" s="714" t="s">
        <v>329</v>
      </c>
      <c r="J36" s="715" t="s">
        <v>1</v>
      </c>
    </row>
    <row r="37" spans="1:10" ht="14.45" customHeight="1" x14ac:dyDescent="0.2">
      <c r="A37" s="711" t="s">
        <v>607</v>
      </c>
      <c r="B37" s="712" t="s">
        <v>590</v>
      </c>
      <c r="C37" s="713">
        <v>1.0522400000000001</v>
      </c>
      <c r="D37" s="713">
        <v>1.06131</v>
      </c>
      <c r="E37" s="713"/>
      <c r="F37" s="713">
        <v>0.50144</v>
      </c>
      <c r="G37" s="713">
        <v>0</v>
      </c>
      <c r="H37" s="713">
        <v>0.50144</v>
      </c>
      <c r="I37" s="714" t="s">
        <v>329</v>
      </c>
      <c r="J37" s="715" t="s">
        <v>1</v>
      </c>
    </row>
    <row r="38" spans="1:10" ht="14.45" customHeight="1" x14ac:dyDescent="0.2">
      <c r="A38" s="711" t="s">
        <v>607</v>
      </c>
      <c r="B38" s="712" t="s">
        <v>591</v>
      </c>
      <c r="C38" s="713">
        <v>93.362220000000008</v>
      </c>
      <c r="D38" s="713">
        <v>270.39547999999996</v>
      </c>
      <c r="E38" s="713"/>
      <c r="F38" s="713">
        <v>189.03528</v>
      </c>
      <c r="G38" s="713">
        <v>0</v>
      </c>
      <c r="H38" s="713">
        <v>189.03528</v>
      </c>
      <c r="I38" s="714" t="s">
        <v>329</v>
      </c>
      <c r="J38" s="715" t="s">
        <v>1</v>
      </c>
    </row>
    <row r="39" spans="1:10" ht="14.45" customHeight="1" x14ac:dyDescent="0.2">
      <c r="A39" s="711" t="s">
        <v>607</v>
      </c>
      <c r="B39" s="712" t="s">
        <v>593</v>
      </c>
      <c r="C39" s="713">
        <v>0</v>
      </c>
      <c r="D39" s="713">
        <v>10.536860000000001</v>
      </c>
      <c r="E39" s="713"/>
      <c r="F39" s="713">
        <v>0</v>
      </c>
      <c r="G39" s="713">
        <v>0</v>
      </c>
      <c r="H39" s="713">
        <v>0</v>
      </c>
      <c r="I39" s="714" t="s">
        <v>329</v>
      </c>
      <c r="J39" s="715" t="s">
        <v>1</v>
      </c>
    </row>
    <row r="40" spans="1:10" ht="14.45" customHeight="1" x14ac:dyDescent="0.2">
      <c r="A40" s="711" t="s">
        <v>607</v>
      </c>
      <c r="B40" s="712" t="s">
        <v>594</v>
      </c>
      <c r="C40" s="713">
        <v>97.405250000000038</v>
      </c>
      <c r="D40" s="713">
        <v>102.67371000000006</v>
      </c>
      <c r="E40" s="713"/>
      <c r="F40" s="713">
        <v>111.05779000000001</v>
      </c>
      <c r="G40" s="713">
        <v>0</v>
      </c>
      <c r="H40" s="713">
        <v>111.05779000000001</v>
      </c>
      <c r="I40" s="714" t="s">
        <v>329</v>
      </c>
      <c r="J40" s="715" t="s">
        <v>1</v>
      </c>
    </row>
    <row r="41" spans="1:10" ht="14.45" customHeight="1" x14ac:dyDescent="0.2">
      <c r="A41" s="711" t="s">
        <v>607</v>
      </c>
      <c r="B41" s="712" t="s">
        <v>595</v>
      </c>
      <c r="C41" s="713">
        <v>0.95640999999999998</v>
      </c>
      <c r="D41" s="713">
        <v>0.91339000000000004</v>
      </c>
      <c r="E41" s="713"/>
      <c r="F41" s="713">
        <v>6.6780400000000002</v>
      </c>
      <c r="G41" s="713">
        <v>0</v>
      </c>
      <c r="H41" s="713">
        <v>6.6780400000000002</v>
      </c>
      <c r="I41" s="714" t="s">
        <v>329</v>
      </c>
      <c r="J41" s="715" t="s">
        <v>1</v>
      </c>
    </row>
    <row r="42" spans="1:10" ht="14.45" customHeight="1" x14ac:dyDescent="0.2">
      <c r="A42" s="711" t="s">
        <v>607</v>
      </c>
      <c r="B42" s="712" t="s">
        <v>596</v>
      </c>
      <c r="C42" s="713">
        <v>12.696</v>
      </c>
      <c r="D42" s="713">
        <v>33.547640000000001</v>
      </c>
      <c r="E42" s="713"/>
      <c r="F42" s="713">
        <v>85.840450000000004</v>
      </c>
      <c r="G42" s="713">
        <v>0</v>
      </c>
      <c r="H42" s="713">
        <v>85.840450000000004</v>
      </c>
      <c r="I42" s="714" t="s">
        <v>329</v>
      </c>
      <c r="J42" s="715" t="s">
        <v>1</v>
      </c>
    </row>
    <row r="43" spans="1:10" ht="14.45" customHeight="1" x14ac:dyDescent="0.2">
      <c r="A43" s="711" t="s">
        <v>607</v>
      </c>
      <c r="B43" s="712" t="s">
        <v>609</v>
      </c>
      <c r="C43" s="713">
        <v>654.39026000000001</v>
      </c>
      <c r="D43" s="713">
        <v>850.08947999999987</v>
      </c>
      <c r="E43" s="713"/>
      <c r="F43" s="713">
        <v>723.41833000000008</v>
      </c>
      <c r="G43" s="713">
        <v>0</v>
      </c>
      <c r="H43" s="713">
        <v>723.41833000000008</v>
      </c>
      <c r="I43" s="714" t="s">
        <v>329</v>
      </c>
      <c r="J43" s="715" t="s">
        <v>602</v>
      </c>
    </row>
    <row r="44" spans="1:10" ht="14.45" customHeight="1" x14ac:dyDescent="0.2">
      <c r="A44" s="711" t="s">
        <v>329</v>
      </c>
      <c r="B44" s="712" t="s">
        <v>329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603</v>
      </c>
    </row>
    <row r="45" spans="1:10" ht="14.45" customHeight="1" x14ac:dyDescent="0.2">
      <c r="A45" s="711" t="s">
        <v>610</v>
      </c>
      <c r="B45" s="712" t="s">
        <v>611</v>
      </c>
      <c r="C45" s="713" t="s">
        <v>329</v>
      </c>
      <c r="D45" s="713" t="s">
        <v>329</v>
      </c>
      <c r="E45" s="713"/>
      <c r="F45" s="713" t="s">
        <v>329</v>
      </c>
      <c r="G45" s="713" t="s">
        <v>329</v>
      </c>
      <c r="H45" s="713" t="s">
        <v>329</v>
      </c>
      <c r="I45" s="714" t="s">
        <v>329</v>
      </c>
      <c r="J45" s="715" t="s">
        <v>0</v>
      </c>
    </row>
    <row r="46" spans="1:10" ht="14.45" customHeight="1" x14ac:dyDescent="0.2">
      <c r="A46" s="711" t="s">
        <v>610</v>
      </c>
      <c r="B46" s="712" t="s">
        <v>588</v>
      </c>
      <c r="C46" s="713">
        <v>0</v>
      </c>
      <c r="D46" s="713">
        <v>100.31233</v>
      </c>
      <c r="E46" s="713"/>
      <c r="F46" s="713">
        <v>0</v>
      </c>
      <c r="G46" s="713">
        <v>0</v>
      </c>
      <c r="H46" s="713">
        <v>0</v>
      </c>
      <c r="I46" s="714" t="s">
        <v>329</v>
      </c>
      <c r="J46" s="715" t="s">
        <v>1</v>
      </c>
    </row>
    <row r="47" spans="1:10" ht="14.45" customHeight="1" x14ac:dyDescent="0.2">
      <c r="A47" s="711" t="s">
        <v>610</v>
      </c>
      <c r="B47" s="712" t="s">
        <v>594</v>
      </c>
      <c r="C47" s="713">
        <v>0</v>
      </c>
      <c r="D47" s="713">
        <v>1.5668</v>
      </c>
      <c r="E47" s="713"/>
      <c r="F47" s="713">
        <v>0</v>
      </c>
      <c r="G47" s="713">
        <v>0</v>
      </c>
      <c r="H47" s="713">
        <v>0</v>
      </c>
      <c r="I47" s="714" t="s">
        <v>329</v>
      </c>
      <c r="J47" s="715" t="s">
        <v>1</v>
      </c>
    </row>
    <row r="48" spans="1:10" ht="14.45" customHeight="1" x14ac:dyDescent="0.2">
      <c r="A48" s="711" t="s">
        <v>610</v>
      </c>
      <c r="B48" s="712" t="s">
        <v>596</v>
      </c>
      <c r="C48" s="713">
        <v>0</v>
      </c>
      <c r="D48" s="713">
        <v>11.58549</v>
      </c>
      <c r="E48" s="713"/>
      <c r="F48" s="713">
        <v>0</v>
      </c>
      <c r="G48" s="713">
        <v>0</v>
      </c>
      <c r="H48" s="713">
        <v>0</v>
      </c>
      <c r="I48" s="714" t="s">
        <v>329</v>
      </c>
      <c r="J48" s="715" t="s">
        <v>1</v>
      </c>
    </row>
    <row r="49" spans="1:10" ht="14.45" customHeight="1" x14ac:dyDescent="0.2">
      <c r="A49" s="711" t="s">
        <v>610</v>
      </c>
      <c r="B49" s="712" t="s">
        <v>612</v>
      </c>
      <c r="C49" s="713">
        <v>0</v>
      </c>
      <c r="D49" s="713">
        <v>113.46462</v>
      </c>
      <c r="E49" s="713"/>
      <c r="F49" s="713">
        <v>0</v>
      </c>
      <c r="G49" s="713">
        <v>0</v>
      </c>
      <c r="H49" s="713">
        <v>0</v>
      </c>
      <c r="I49" s="714" t="s">
        <v>329</v>
      </c>
      <c r="J49" s="715" t="s">
        <v>602</v>
      </c>
    </row>
    <row r="50" spans="1:10" ht="14.45" customHeight="1" x14ac:dyDescent="0.2">
      <c r="A50" s="711" t="s">
        <v>329</v>
      </c>
      <c r="B50" s="712" t="s">
        <v>329</v>
      </c>
      <c r="C50" s="713" t="s">
        <v>329</v>
      </c>
      <c r="D50" s="713" t="s">
        <v>329</v>
      </c>
      <c r="E50" s="713"/>
      <c r="F50" s="713" t="s">
        <v>329</v>
      </c>
      <c r="G50" s="713" t="s">
        <v>329</v>
      </c>
      <c r="H50" s="713" t="s">
        <v>329</v>
      </c>
      <c r="I50" s="714" t="s">
        <v>329</v>
      </c>
      <c r="J50" s="715" t="s">
        <v>603</v>
      </c>
    </row>
    <row r="51" spans="1:10" ht="14.45" customHeight="1" x14ac:dyDescent="0.2">
      <c r="A51" s="711" t="s">
        <v>586</v>
      </c>
      <c r="B51" s="712" t="s">
        <v>597</v>
      </c>
      <c r="C51" s="713">
        <v>1974.1875599999998</v>
      </c>
      <c r="D51" s="713">
        <v>1916.4334800000001</v>
      </c>
      <c r="E51" s="713"/>
      <c r="F51" s="713">
        <v>1781.3681800000002</v>
      </c>
      <c r="G51" s="713">
        <v>0</v>
      </c>
      <c r="H51" s="713">
        <v>1781.3681800000002</v>
      </c>
      <c r="I51" s="714" t="s">
        <v>329</v>
      </c>
      <c r="J51" s="715" t="s">
        <v>598</v>
      </c>
    </row>
  </sheetData>
  <mergeCells count="3">
    <mergeCell ref="F3:I3"/>
    <mergeCell ref="C4:D4"/>
    <mergeCell ref="A1:I1"/>
  </mergeCells>
  <conditionalFormatting sqref="F16 F52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51">
    <cfRule type="expression" dxfId="66" priority="5">
      <formula>$H17&gt;0</formula>
    </cfRule>
  </conditionalFormatting>
  <conditionalFormatting sqref="A17:A51">
    <cfRule type="expression" dxfId="65" priority="2">
      <formula>AND($J17&lt;&gt;"mezeraKL",$J17&lt;&gt;"")</formula>
    </cfRule>
  </conditionalFormatting>
  <conditionalFormatting sqref="I17:I51">
    <cfRule type="expression" dxfId="64" priority="6">
      <formula>$I17&gt;1</formula>
    </cfRule>
  </conditionalFormatting>
  <conditionalFormatting sqref="B17:B51">
    <cfRule type="expression" dxfId="63" priority="1">
      <formula>OR($J17="NS",$J17="SumaNS",$J17="Účet")</formula>
    </cfRule>
  </conditionalFormatting>
  <conditionalFormatting sqref="A17:D51 F17:I51">
    <cfRule type="expression" dxfId="62" priority="8">
      <formula>AND($J17&lt;&gt;"",$J17&lt;&gt;"mezeraKL")</formula>
    </cfRule>
  </conditionalFormatting>
  <conditionalFormatting sqref="B17:D51 F17:I51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1 F17:I51">
    <cfRule type="expression" dxfId="60" priority="4">
      <formula>OR($J17="SumaNS",$J17="NS")</formula>
    </cfRule>
  </conditionalFormatting>
  <hyperlinks>
    <hyperlink ref="A2" location="Obsah!A1" display="Zpět na Obsah  KL 01  1.-4.měsíc" xr:uid="{DFA10842-A968-4F4C-847C-3D88BFA6BC5B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67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239.77300796597692</v>
      </c>
      <c r="M3" s="203">
        <f>SUBTOTAL(9,M5:M1048576)</f>
        <v>7193.4099999999989</v>
      </c>
      <c r="N3" s="204">
        <f>SUBTOTAL(9,N5:N1048576)</f>
        <v>1724785.5532325378</v>
      </c>
    </row>
    <row r="4" spans="1:14" s="330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586</v>
      </c>
      <c r="B5" s="723" t="s">
        <v>587</v>
      </c>
      <c r="C5" s="724" t="s">
        <v>599</v>
      </c>
      <c r="D5" s="725" t="s">
        <v>600</v>
      </c>
      <c r="E5" s="726">
        <v>50113001</v>
      </c>
      <c r="F5" s="725" t="s">
        <v>613</v>
      </c>
      <c r="G5" s="724" t="s">
        <v>614</v>
      </c>
      <c r="H5" s="724">
        <v>846758</v>
      </c>
      <c r="I5" s="724">
        <v>103387</v>
      </c>
      <c r="J5" s="724" t="s">
        <v>615</v>
      </c>
      <c r="K5" s="724" t="s">
        <v>616</v>
      </c>
      <c r="L5" s="727">
        <v>81.239999999999995</v>
      </c>
      <c r="M5" s="727">
        <v>3</v>
      </c>
      <c r="N5" s="728">
        <v>243.71999999999997</v>
      </c>
    </row>
    <row r="6" spans="1:14" ht="14.45" customHeight="1" x14ac:dyDescent="0.2">
      <c r="A6" s="729" t="s">
        <v>586</v>
      </c>
      <c r="B6" s="730" t="s">
        <v>587</v>
      </c>
      <c r="C6" s="731" t="s">
        <v>599</v>
      </c>
      <c r="D6" s="732" t="s">
        <v>600</v>
      </c>
      <c r="E6" s="733">
        <v>50113001</v>
      </c>
      <c r="F6" s="732" t="s">
        <v>613</v>
      </c>
      <c r="G6" s="731" t="s">
        <v>614</v>
      </c>
      <c r="H6" s="731">
        <v>176064</v>
      </c>
      <c r="I6" s="731">
        <v>76064</v>
      </c>
      <c r="J6" s="731" t="s">
        <v>617</v>
      </c>
      <c r="K6" s="731" t="s">
        <v>618</v>
      </c>
      <c r="L6" s="734">
        <v>83.84999999999998</v>
      </c>
      <c r="M6" s="734">
        <v>3</v>
      </c>
      <c r="N6" s="735">
        <v>251.54999999999995</v>
      </c>
    </row>
    <row r="7" spans="1:14" ht="14.45" customHeight="1" x14ac:dyDescent="0.2">
      <c r="A7" s="729" t="s">
        <v>586</v>
      </c>
      <c r="B7" s="730" t="s">
        <v>587</v>
      </c>
      <c r="C7" s="731" t="s">
        <v>599</v>
      </c>
      <c r="D7" s="732" t="s">
        <v>600</v>
      </c>
      <c r="E7" s="733">
        <v>50113001</v>
      </c>
      <c r="F7" s="732" t="s">
        <v>613</v>
      </c>
      <c r="G7" s="731" t="s">
        <v>619</v>
      </c>
      <c r="H7" s="731">
        <v>126486</v>
      </c>
      <c r="I7" s="731">
        <v>26486</v>
      </c>
      <c r="J7" s="731" t="s">
        <v>620</v>
      </c>
      <c r="K7" s="731" t="s">
        <v>621</v>
      </c>
      <c r="L7" s="734">
        <v>625.38000000000011</v>
      </c>
      <c r="M7" s="734">
        <v>1</v>
      </c>
      <c r="N7" s="735">
        <v>625.38000000000011</v>
      </c>
    </row>
    <row r="8" spans="1:14" ht="14.45" customHeight="1" x14ac:dyDescent="0.2">
      <c r="A8" s="729" t="s">
        <v>586</v>
      </c>
      <c r="B8" s="730" t="s">
        <v>587</v>
      </c>
      <c r="C8" s="731" t="s">
        <v>599</v>
      </c>
      <c r="D8" s="732" t="s">
        <v>600</v>
      </c>
      <c r="E8" s="733">
        <v>50113001</v>
      </c>
      <c r="F8" s="732" t="s">
        <v>613</v>
      </c>
      <c r="G8" s="731" t="s">
        <v>614</v>
      </c>
      <c r="H8" s="731">
        <v>100362</v>
      </c>
      <c r="I8" s="731">
        <v>362</v>
      </c>
      <c r="J8" s="731" t="s">
        <v>622</v>
      </c>
      <c r="K8" s="731" t="s">
        <v>623</v>
      </c>
      <c r="L8" s="734">
        <v>72.462307692307689</v>
      </c>
      <c r="M8" s="734">
        <v>26</v>
      </c>
      <c r="N8" s="735">
        <v>1884.02</v>
      </c>
    </row>
    <row r="9" spans="1:14" ht="14.45" customHeight="1" x14ac:dyDescent="0.2">
      <c r="A9" s="729" t="s">
        <v>586</v>
      </c>
      <c r="B9" s="730" t="s">
        <v>587</v>
      </c>
      <c r="C9" s="731" t="s">
        <v>599</v>
      </c>
      <c r="D9" s="732" t="s">
        <v>600</v>
      </c>
      <c r="E9" s="733">
        <v>50113001</v>
      </c>
      <c r="F9" s="732" t="s">
        <v>613</v>
      </c>
      <c r="G9" s="731" t="s">
        <v>614</v>
      </c>
      <c r="H9" s="731">
        <v>845008</v>
      </c>
      <c r="I9" s="731">
        <v>107806</v>
      </c>
      <c r="J9" s="731" t="s">
        <v>624</v>
      </c>
      <c r="K9" s="731" t="s">
        <v>625</v>
      </c>
      <c r="L9" s="734">
        <v>67.875918367346941</v>
      </c>
      <c r="M9" s="734">
        <v>98</v>
      </c>
      <c r="N9" s="735">
        <v>6651.84</v>
      </c>
    </row>
    <row r="10" spans="1:14" ht="14.45" customHeight="1" x14ac:dyDescent="0.2">
      <c r="A10" s="729" t="s">
        <v>586</v>
      </c>
      <c r="B10" s="730" t="s">
        <v>587</v>
      </c>
      <c r="C10" s="731" t="s">
        <v>599</v>
      </c>
      <c r="D10" s="732" t="s">
        <v>600</v>
      </c>
      <c r="E10" s="733">
        <v>50113001</v>
      </c>
      <c r="F10" s="732" t="s">
        <v>613</v>
      </c>
      <c r="G10" s="731" t="s">
        <v>614</v>
      </c>
      <c r="H10" s="731">
        <v>230398</v>
      </c>
      <c r="I10" s="731">
        <v>230398</v>
      </c>
      <c r="J10" s="731" t="s">
        <v>626</v>
      </c>
      <c r="K10" s="731" t="s">
        <v>627</v>
      </c>
      <c r="L10" s="734">
        <v>141.81666666666663</v>
      </c>
      <c r="M10" s="734">
        <v>3</v>
      </c>
      <c r="N10" s="735">
        <v>425.44999999999993</v>
      </c>
    </row>
    <row r="11" spans="1:14" ht="14.45" customHeight="1" x14ac:dyDescent="0.2">
      <c r="A11" s="729" t="s">
        <v>586</v>
      </c>
      <c r="B11" s="730" t="s">
        <v>587</v>
      </c>
      <c r="C11" s="731" t="s">
        <v>599</v>
      </c>
      <c r="D11" s="732" t="s">
        <v>600</v>
      </c>
      <c r="E11" s="733">
        <v>50113001</v>
      </c>
      <c r="F11" s="732" t="s">
        <v>613</v>
      </c>
      <c r="G11" s="731" t="s">
        <v>619</v>
      </c>
      <c r="H11" s="731">
        <v>102954</v>
      </c>
      <c r="I11" s="731">
        <v>2954</v>
      </c>
      <c r="J11" s="731" t="s">
        <v>628</v>
      </c>
      <c r="K11" s="731" t="s">
        <v>629</v>
      </c>
      <c r="L11" s="734">
        <v>15</v>
      </c>
      <c r="M11" s="734">
        <v>1</v>
      </c>
      <c r="N11" s="735">
        <v>15</v>
      </c>
    </row>
    <row r="12" spans="1:14" ht="14.45" customHeight="1" x14ac:dyDescent="0.2">
      <c r="A12" s="729" t="s">
        <v>586</v>
      </c>
      <c r="B12" s="730" t="s">
        <v>587</v>
      </c>
      <c r="C12" s="731" t="s">
        <v>599</v>
      </c>
      <c r="D12" s="732" t="s">
        <v>600</v>
      </c>
      <c r="E12" s="733">
        <v>50113001</v>
      </c>
      <c r="F12" s="732" t="s">
        <v>613</v>
      </c>
      <c r="G12" s="731" t="s">
        <v>619</v>
      </c>
      <c r="H12" s="731">
        <v>115378</v>
      </c>
      <c r="I12" s="731">
        <v>15378</v>
      </c>
      <c r="J12" s="731" t="s">
        <v>630</v>
      </c>
      <c r="K12" s="731" t="s">
        <v>631</v>
      </c>
      <c r="L12" s="734">
        <v>21.21</v>
      </c>
      <c r="M12" s="734">
        <v>1</v>
      </c>
      <c r="N12" s="735">
        <v>21.21</v>
      </c>
    </row>
    <row r="13" spans="1:14" ht="14.45" customHeight="1" x14ac:dyDescent="0.2">
      <c r="A13" s="729" t="s">
        <v>586</v>
      </c>
      <c r="B13" s="730" t="s">
        <v>587</v>
      </c>
      <c r="C13" s="731" t="s">
        <v>599</v>
      </c>
      <c r="D13" s="732" t="s">
        <v>600</v>
      </c>
      <c r="E13" s="733">
        <v>50113001</v>
      </c>
      <c r="F13" s="732" t="s">
        <v>613</v>
      </c>
      <c r="G13" s="731" t="s">
        <v>614</v>
      </c>
      <c r="H13" s="731">
        <v>176954</v>
      </c>
      <c r="I13" s="731">
        <v>176954</v>
      </c>
      <c r="J13" s="731" t="s">
        <v>632</v>
      </c>
      <c r="K13" s="731" t="s">
        <v>633</v>
      </c>
      <c r="L13" s="734">
        <v>94.710000000000008</v>
      </c>
      <c r="M13" s="734">
        <v>14</v>
      </c>
      <c r="N13" s="735">
        <v>1325.94</v>
      </c>
    </row>
    <row r="14" spans="1:14" ht="14.45" customHeight="1" x14ac:dyDescent="0.2">
      <c r="A14" s="729" t="s">
        <v>586</v>
      </c>
      <c r="B14" s="730" t="s">
        <v>587</v>
      </c>
      <c r="C14" s="731" t="s">
        <v>599</v>
      </c>
      <c r="D14" s="732" t="s">
        <v>600</v>
      </c>
      <c r="E14" s="733">
        <v>50113001</v>
      </c>
      <c r="F14" s="732" t="s">
        <v>613</v>
      </c>
      <c r="G14" s="731" t="s">
        <v>614</v>
      </c>
      <c r="H14" s="731">
        <v>167547</v>
      </c>
      <c r="I14" s="731">
        <v>67547</v>
      </c>
      <c r="J14" s="731" t="s">
        <v>634</v>
      </c>
      <c r="K14" s="731" t="s">
        <v>635</v>
      </c>
      <c r="L14" s="734">
        <v>46.993086419753091</v>
      </c>
      <c r="M14" s="734">
        <v>81</v>
      </c>
      <c r="N14" s="735">
        <v>3806.4400000000005</v>
      </c>
    </row>
    <row r="15" spans="1:14" ht="14.45" customHeight="1" x14ac:dyDescent="0.2">
      <c r="A15" s="729" t="s">
        <v>586</v>
      </c>
      <c r="B15" s="730" t="s">
        <v>587</v>
      </c>
      <c r="C15" s="731" t="s">
        <v>599</v>
      </c>
      <c r="D15" s="732" t="s">
        <v>600</v>
      </c>
      <c r="E15" s="733">
        <v>50113001</v>
      </c>
      <c r="F15" s="732" t="s">
        <v>613</v>
      </c>
      <c r="G15" s="731" t="s">
        <v>614</v>
      </c>
      <c r="H15" s="731">
        <v>194916</v>
      </c>
      <c r="I15" s="731">
        <v>94916</v>
      </c>
      <c r="J15" s="731" t="s">
        <v>636</v>
      </c>
      <c r="K15" s="731" t="s">
        <v>637</v>
      </c>
      <c r="L15" s="734">
        <v>84.97799999999998</v>
      </c>
      <c r="M15" s="734">
        <v>10</v>
      </c>
      <c r="N15" s="735">
        <v>849.77999999999986</v>
      </c>
    </row>
    <row r="16" spans="1:14" ht="14.45" customHeight="1" x14ac:dyDescent="0.2">
      <c r="A16" s="729" t="s">
        <v>586</v>
      </c>
      <c r="B16" s="730" t="s">
        <v>587</v>
      </c>
      <c r="C16" s="731" t="s">
        <v>599</v>
      </c>
      <c r="D16" s="732" t="s">
        <v>600</v>
      </c>
      <c r="E16" s="733">
        <v>50113001</v>
      </c>
      <c r="F16" s="732" t="s">
        <v>613</v>
      </c>
      <c r="G16" s="731" t="s">
        <v>614</v>
      </c>
      <c r="H16" s="731">
        <v>194920</v>
      </c>
      <c r="I16" s="731">
        <v>94920</v>
      </c>
      <c r="J16" s="731" t="s">
        <v>638</v>
      </c>
      <c r="K16" s="731" t="s">
        <v>639</v>
      </c>
      <c r="L16" s="734">
        <v>74.28</v>
      </c>
      <c r="M16" s="734">
        <v>4</v>
      </c>
      <c r="N16" s="735">
        <v>297.12</v>
      </c>
    </row>
    <row r="17" spans="1:14" ht="14.45" customHeight="1" x14ac:dyDescent="0.2">
      <c r="A17" s="729" t="s">
        <v>586</v>
      </c>
      <c r="B17" s="730" t="s">
        <v>587</v>
      </c>
      <c r="C17" s="731" t="s">
        <v>599</v>
      </c>
      <c r="D17" s="732" t="s">
        <v>600</v>
      </c>
      <c r="E17" s="733">
        <v>50113001</v>
      </c>
      <c r="F17" s="732" t="s">
        <v>613</v>
      </c>
      <c r="G17" s="731" t="s">
        <v>619</v>
      </c>
      <c r="H17" s="731">
        <v>202900</v>
      </c>
      <c r="I17" s="731">
        <v>202900</v>
      </c>
      <c r="J17" s="731" t="s">
        <v>640</v>
      </c>
      <c r="K17" s="731" t="s">
        <v>641</v>
      </c>
      <c r="L17" s="734">
        <v>33.729999999999997</v>
      </c>
      <c r="M17" s="734">
        <v>24</v>
      </c>
      <c r="N17" s="735">
        <v>809.52</v>
      </c>
    </row>
    <row r="18" spans="1:14" ht="14.45" customHeight="1" x14ac:dyDescent="0.2">
      <c r="A18" s="729" t="s">
        <v>586</v>
      </c>
      <c r="B18" s="730" t="s">
        <v>587</v>
      </c>
      <c r="C18" s="731" t="s">
        <v>599</v>
      </c>
      <c r="D18" s="732" t="s">
        <v>600</v>
      </c>
      <c r="E18" s="733">
        <v>50113001</v>
      </c>
      <c r="F18" s="732" t="s">
        <v>613</v>
      </c>
      <c r="G18" s="731" t="s">
        <v>614</v>
      </c>
      <c r="H18" s="731">
        <v>180433</v>
      </c>
      <c r="I18" s="731">
        <v>180433</v>
      </c>
      <c r="J18" s="731" t="s">
        <v>642</v>
      </c>
      <c r="K18" s="731" t="s">
        <v>643</v>
      </c>
      <c r="L18" s="734">
        <v>123.79</v>
      </c>
      <c r="M18" s="734">
        <v>1</v>
      </c>
      <c r="N18" s="735">
        <v>123.79</v>
      </c>
    </row>
    <row r="19" spans="1:14" ht="14.45" customHeight="1" x14ac:dyDescent="0.2">
      <c r="A19" s="729" t="s">
        <v>586</v>
      </c>
      <c r="B19" s="730" t="s">
        <v>587</v>
      </c>
      <c r="C19" s="731" t="s">
        <v>599</v>
      </c>
      <c r="D19" s="732" t="s">
        <v>600</v>
      </c>
      <c r="E19" s="733">
        <v>50113001</v>
      </c>
      <c r="F19" s="732" t="s">
        <v>613</v>
      </c>
      <c r="G19" s="731" t="s">
        <v>614</v>
      </c>
      <c r="H19" s="731">
        <v>235897</v>
      </c>
      <c r="I19" s="731">
        <v>235897</v>
      </c>
      <c r="J19" s="731" t="s">
        <v>644</v>
      </c>
      <c r="K19" s="731" t="s">
        <v>645</v>
      </c>
      <c r="L19" s="734">
        <v>63.47</v>
      </c>
      <c r="M19" s="734">
        <v>2</v>
      </c>
      <c r="N19" s="735">
        <v>126.94</v>
      </c>
    </row>
    <row r="20" spans="1:14" ht="14.45" customHeight="1" x14ac:dyDescent="0.2">
      <c r="A20" s="729" t="s">
        <v>586</v>
      </c>
      <c r="B20" s="730" t="s">
        <v>587</v>
      </c>
      <c r="C20" s="731" t="s">
        <v>599</v>
      </c>
      <c r="D20" s="732" t="s">
        <v>600</v>
      </c>
      <c r="E20" s="733">
        <v>50113001</v>
      </c>
      <c r="F20" s="732" t="s">
        <v>613</v>
      </c>
      <c r="G20" s="731" t="s">
        <v>614</v>
      </c>
      <c r="H20" s="731">
        <v>207931</v>
      </c>
      <c r="I20" s="731">
        <v>207931</v>
      </c>
      <c r="J20" s="731" t="s">
        <v>646</v>
      </c>
      <c r="K20" s="731" t="s">
        <v>647</v>
      </c>
      <c r="L20" s="734">
        <v>27.481000000000002</v>
      </c>
      <c r="M20" s="734">
        <v>10</v>
      </c>
      <c r="N20" s="735">
        <v>274.81</v>
      </c>
    </row>
    <row r="21" spans="1:14" ht="14.45" customHeight="1" x14ac:dyDescent="0.2">
      <c r="A21" s="729" t="s">
        <v>586</v>
      </c>
      <c r="B21" s="730" t="s">
        <v>587</v>
      </c>
      <c r="C21" s="731" t="s">
        <v>599</v>
      </c>
      <c r="D21" s="732" t="s">
        <v>600</v>
      </c>
      <c r="E21" s="733">
        <v>50113001</v>
      </c>
      <c r="F21" s="732" t="s">
        <v>613</v>
      </c>
      <c r="G21" s="731" t="s">
        <v>614</v>
      </c>
      <c r="H21" s="731">
        <v>848439</v>
      </c>
      <c r="I21" s="731">
        <v>122112</v>
      </c>
      <c r="J21" s="731" t="s">
        <v>648</v>
      </c>
      <c r="K21" s="731" t="s">
        <v>649</v>
      </c>
      <c r="L21" s="734">
        <v>46.054438202247205</v>
      </c>
      <c r="M21" s="734">
        <v>178</v>
      </c>
      <c r="N21" s="735">
        <v>8197.6900000000023</v>
      </c>
    </row>
    <row r="22" spans="1:14" ht="14.45" customHeight="1" x14ac:dyDescent="0.2">
      <c r="A22" s="729" t="s">
        <v>586</v>
      </c>
      <c r="B22" s="730" t="s">
        <v>587</v>
      </c>
      <c r="C22" s="731" t="s">
        <v>599</v>
      </c>
      <c r="D22" s="732" t="s">
        <v>600</v>
      </c>
      <c r="E22" s="733">
        <v>50113001</v>
      </c>
      <c r="F22" s="732" t="s">
        <v>613</v>
      </c>
      <c r="G22" s="731" t="s">
        <v>614</v>
      </c>
      <c r="H22" s="731">
        <v>208456</v>
      </c>
      <c r="I22" s="731">
        <v>208456</v>
      </c>
      <c r="J22" s="731" t="s">
        <v>650</v>
      </c>
      <c r="K22" s="731" t="s">
        <v>651</v>
      </c>
      <c r="L22" s="734">
        <v>738.54</v>
      </c>
      <c r="M22" s="734">
        <v>0.05</v>
      </c>
      <c r="N22" s="735">
        <v>36.927</v>
      </c>
    </row>
    <row r="23" spans="1:14" ht="14.45" customHeight="1" x14ac:dyDescent="0.2">
      <c r="A23" s="729" t="s">
        <v>586</v>
      </c>
      <c r="B23" s="730" t="s">
        <v>587</v>
      </c>
      <c r="C23" s="731" t="s">
        <v>599</v>
      </c>
      <c r="D23" s="732" t="s">
        <v>600</v>
      </c>
      <c r="E23" s="733">
        <v>50113001</v>
      </c>
      <c r="F23" s="732" t="s">
        <v>613</v>
      </c>
      <c r="G23" s="731" t="s">
        <v>614</v>
      </c>
      <c r="H23" s="731">
        <v>203805</v>
      </c>
      <c r="I23" s="731">
        <v>203805</v>
      </c>
      <c r="J23" s="731" t="s">
        <v>652</v>
      </c>
      <c r="K23" s="731" t="s">
        <v>653</v>
      </c>
      <c r="L23" s="734">
        <v>602.76</v>
      </c>
      <c r="M23" s="734">
        <v>1</v>
      </c>
      <c r="N23" s="735">
        <v>602.76</v>
      </c>
    </row>
    <row r="24" spans="1:14" ht="14.45" customHeight="1" x14ac:dyDescent="0.2">
      <c r="A24" s="729" t="s">
        <v>586</v>
      </c>
      <c r="B24" s="730" t="s">
        <v>587</v>
      </c>
      <c r="C24" s="731" t="s">
        <v>599</v>
      </c>
      <c r="D24" s="732" t="s">
        <v>600</v>
      </c>
      <c r="E24" s="733">
        <v>50113001</v>
      </c>
      <c r="F24" s="732" t="s">
        <v>613</v>
      </c>
      <c r="G24" s="731" t="s">
        <v>614</v>
      </c>
      <c r="H24" s="731">
        <v>196303</v>
      </c>
      <c r="I24" s="731">
        <v>96303</v>
      </c>
      <c r="J24" s="731" t="s">
        <v>654</v>
      </c>
      <c r="K24" s="731" t="s">
        <v>655</v>
      </c>
      <c r="L24" s="734">
        <v>60.969999999999985</v>
      </c>
      <c r="M24" s="734">
        <v>4</v>
      </c>
      <c r="N24" s="735">
        <v>243.87999999999994</v>
      </c>
    </row>
    <row r="25" spans="1:14" ht="14.45" customHeight="1" x14ac:dyDescent="0.2">
      <c r="A25" s="729" t="s">
        <v>586</v>
      </c>
      <c r="B25" s="730" t="s">
        <v>587</v>
      </c>
      <c r="C25" s="731" t="s">
        <v>599</v>
      </c>
      <c r="D25" s="732" t="s">
        <v>600</v>
      </c>
      <c r="E25" s="733">
        <v>50113001</v>
      </c>
      <c r="F25" s="732" t="s">
        <v>613</v>
      </c>
      <c r="G25" s="731" t="s">
        <v>614</v>
      </c>
      <c r="H25" s="731">
        <v>148888</v>
      </c>
      <c r="I25" s="731">
        <v>48888</v>
      </c>
      <c r="J25" s="731" t="s">
        <v>656</v>
      </c>
      <c r="K25" s="731" t="s">
        <v>657</v>
      </c>
      <c r="L25" s="734">
        <v>66.11</v>
      </c>
      <c r="M25" s="734">
        <v>1</v>
      </c>
      <c r="N25" s="735">
        <v>66.11</v>
      </c>
    </row>
    <row r="26" spans="1:14" ht="14.45" customHeight="1" x14ac:dyDescent="0.2">
      <c r="A26" s="729" t="s">
        <v>586</v>
      </c>
      <c r="B26" s="730" t="s">
        <v>587</v>
      </c>
      <c r="C26" s="731" t="s">
        <v>599</v>
      </c>
      <c r="D26" s="732" t="s">
        <v>600</v>
      </c>
      <c r="E26" s="733">
        <v>50113001</v>
      </c>
      <c r="F26" s="732" t="s">
        <v>613</v>
      </c>
      <c r="G26" s="731" t="s">
        <v>614</v>
      </c>
      <c r="H26" s="731">
        <v>198922</v>
      </c>
      <c r="I26" s="731">
        <v>98922</v>
      </c>
      <c r="J26" s="731" t="s">
        <v>658</v>
      </c>
      <c r="K26" s="731" t="s">
        <v>659</v>
      </c>
      <c r="L26" s="734">
        <v>54.379999999999988</v>
      </c>
      <c r="M26" s="734">
        <v>1</v>
      </c>
      <c r="N26" s="735">
        <v>54.379999999999988</v>
      </c>
    </row>
    <row r="27" spans="1:14" ht="14.45" customHeight="1" x14ac:dyDescent="0.2">
      <c r="A27" s="729" t="s">
        <v>586</v>
      </c>
      <c r="B27" s="730" t="s">
        <v>587</v>
      </c>
      <c r="C27" s="731" t="s">
        <v>599</v>
      </c>
      <c r="D27" s="732" t="s">
        <v>600</v>
      </c>
      <c r="E27" s="733">
        <v>50113001</v>
      </c>
      <c r="F27" s="732" t="s">
        <v>613</v>
      </c>
      <c r="G27" s="731" t="s">
        <v>614</v>
      </c>
      <c r="H27" s="731">
        <v>100392</v>
      </c>
      <c r="I27" s="731">
        <v>392</v>
      </c>
      <c r="J27" s="731" t="s">
        <v>660</v>
      </c>
      <c r="K27" s="731" t="s">
        <v>661</v>
      </c>
      <c r="L27" s="734">
        <v>57.54</v>
      </c>
      <c r="M27" s="734">
        <v>1</v>
      </c>
      <c r="N27" s="735">
        <v>57.54</v>
      </c>
    </row>
    <row r="28" spans="1:14" ht="14.45" customHeight="1" x14ac:dyDescent="0.2">
      <c r="A28" s="729" t="s">
        <v>586</v>
      </c>
      <c r="B28" s="730" t="s">
        <v>587</v>
      </c>
      <c r="C28" s="731" t="s">
        <v>599</v>
      </c>
      <c r="D28" s="732" t="s">
        <v>600</v>
      </c>
      <c r="E28" s="733">
        <v>50113001</v>
      </c>
      <c r="F28" s="732" t="s">
        <v>613</v>
      </c>
      <c r="G28" s="731" t="s">
        <v>614</v>
      </c>
      <c r="H28" s="731">
        <v>112891</v>
      </c>
      <c r="I28" s="731">
        <v>12891</v>
      </c>
      <c r="J28" s="731" t="s">
        <v>662</v>
      </c>
      <c r="K28" s="731" t="s">
        <v>663</v>
      </c>
      <c r="L28" s="734">
        <v>58.27</v>
      </c>
      <c r="M28" s="734">
        <v>60</v>
      </c>
      <c r="N28" s="735">
        <v>3496.2000000000003</v>
      </c>
    </row>
    <row r="29" spans="1:14" ht="14.45" customHeight="1" x14ac:dyDescent="0.2">
      <c r="A29" s="729" t="s">
        <v>586</v>
      </c>
      <c r="B29" s="730" t="s">
        <v>587</v>
      </c>
      <c r="C29" s="731" t="s">
        <v>599</v>
      </c>
      <c r="D29" s="732" t="s">
        <v>600</v>
      </c>
      <c r="E29" s="733">
        <v>50113001</v>
      </c>
      <c r="F29" s="732" t="s">
        <v>613</v>
      </c>
      <c r="G29" s="731" t="s">
        <v>614</v>
      </c>
      <c r="H29" s="731">
        <v>112892</v>
      </c>
      <c r="I29" s="731">
        <v>12892</v>
      </c>
      <c r="J29" s="731" t="s">
        <v>662</v>
      </c>
      <c r="K29" s="731" t="s">
        <v>664</v>
      </c>
      <c r="L29" s="734">
        <v>104.22411764705883</v>
      </c>
      <c r="M29" s="734">
        <v>17</v>
      </c>
      <c r="N29" s="735">
        <v>1771.8100000000002</v>
      </c>
    </row>
    <row r="30" spans="1:14" ht="14.45" customHeight="1" x14ac:dyDescent="0.2">
      <c r="A30" s="729" t="s">
        <v>586</v>
      </c>
      <c r="B30" s="730" t="s">
        <v>587</v>
      </c>
      <c r="C30" s="731" t="s">
        <v>599</v>
      </c>
      <c r="D30" s="732" t="s">
        <v>600</v>
      </c>
      <c r="E30" s="733">
        <v>50113001</v>
      </c>
      <c r="F30" s="732" t="s">
        <v>613</v>
      </c>
      <c r="G30" s="731" t="s">
        <v>614</v>
      </c>
      <c r="H30" s="731">
        <v>140274</v>
      </c>
      <c r="I30" s="731">
        <v>40274</v>
      </c>
      <c r="J30" s="731" t="s">
        <v>665</v>
      </c>
      <c r="K30" s="731" t="s">
        <v>666</v>
      </c>
      <c r="L30" s="734">
        <v>87.47</v>
      </c>
      <c r="M30" s="734">
        <v>1</v>
      </c>
      <c r="N30" s="735">
        <v>87.47</v>
      </c>
    </row>
    <row r="31" spans="1:14" ht="14.45" customHeight="1" x14ac:dyDescent="0.2">
      <c r="A31" s="729" t="s">
        <v>586</v>
      </c>
      <c r="B31" s="730" t="s">
        <v>587</v>
      </c>
      <c r="C31" s="731" t="s">
        <v>599</v>
      </c>
      <c r="D31" s="732" t="s">
        <v>600</v>
      </c>
      <c r="E31" s="733">
        <v>50113001</v>
      </c>
      <c r="F31" s="732" t="s">
        <v>613</v>
      </c>
      <c r="G31" s="731" t="s">
        <v>614</v>
      </c>
      <c r="H31" s="731">
        <v>140275</v>
      </c>
      <c r="I31" s="731">
        <v>40275</v>
      </c>
      <c r="J31" s="731" t="s">
        <v>665</v>
      </c>
      <c r="K31" s="731" t="s">
        <v>667</v>
      </c>
      <c r="L31" s="734">
        <v>149.24</v>
      </c>
      <c r="M31" s="734">
        <v>1</v>
      </c>
      <c r="N31" s="735">
        <v>149.24</v>
      </c>
    </row>
    <row r="32" spans="1:14" ht="14.45" customHeight="1" x14ac:dyDescent="0.2">
      <c r="A32" s="729" t="s">
        <v>586</v>
      </c>
      <c r="B32" s="730" t="s">
        <v>587</v>
      </c>
      <c r="C32" s="731" t="s">
        <v>599</v>
      </c>
      <c r="D32" s="732" t="s">
        <v>600</v>
      </c>
      <c r="E32" s="733">
        <v>50113001</v>
      </c>
      <c r="F32" s="732" t="s">
        <v>613</v>
      </c>
      <c r="G32" s="731" t="s">
        <v>614</v>
      </c>
      <c r="H32" s="731">
        <v>119757</v>
      </c>
      <c r="I32" s="731">
        <v>19757</v>
      </c>
      <c r="J32" s="731" t="s">
        <v>668</v>
      </c>
      <c r="K32" s="731" t="s">
        <v>669</v>
      </c>
      <c r="L32" s="734">
        <v>71.719992042501488</v>
      </c>
      <c r="M32" s="734">
        <v>1</v>
      </c>
      <c r="N32" s="735">
        <v>71.719992042501488</v>
      </c>
    </row>
    <row r="33" spans="1:14" ht="14.45" customHeight="1" x14ac:dyDescent="0.2">
      <c r="A33" s="729" t="s">
        <v>586</v>
      </c>
      <c r="B33" s="730" t="s">
        <v>587</v>
      </c>
      <c r="C33" s="731" t="s">
        <v>599</v>
      </c>
      <c r="D33" s="732" t="s">
        <v>600</v>
      </c>
      <c r="E33" s="733">
        <v>50113001</v>
      </c>
      <c r="F33" s="732" t="s">
        <v>613</v>
      </c>
      <c r="G33" s="731" t="s">
        <v>614</v>
      </c>
      <c r="H33" s="731">
        <v>162320</v>
      </c>
      <c r="I33" s="731">
        <v>62320</v>
      </c>
      <c r="J33" s="731" t="s">
        <v>670</v>
      </c>
      <c r="K33" s="731" t="s">
        <v>671</v>
      </c>
      <c r="L33" s="734">
        <v>80.36315789473683</v>
      </c>
      <c r="M33" s="734">
        <v>19</v>
      </c>
      <c r="N33" s="735">
        <v>1526.8999999999999</v>
      </c>
    </row>
    <row r="34" spans="1:14" ht="14.45" customHeight="1" x14ac:dyDescent="0.2">
      <c r="A34" s="729" t="s">
        <v>586</v>
      </c>
      <c r="B34" s="730" t="s">
        <v>587</v>
      </c>
      <c r="C34" s="731" t="s">
        <v>599</v>
      </c>
      <c r="D34" s="732" t="s">
        <v>600</v>
      </c>
      <c r="E34" s="733">
        <v>50113001</v>
      </c>
      <c r="F34" s="732" t="s">
        <v>613</v>
      </c>
      <c r="G34" s="731" t="s">
        <v>614</v>
      </c>
      <c r="H34" s="731">
        <v>162316</v>
      </c>
      <c r="I34" s="731">
        <v>62316</v>
      </c>
      <c r="J34" s="731" t="s">
        <v>672</v>
      </c>
      <c r="K34" s="731" t="s">
        <v>673</v>
      </c>
      <c r="L34" s="734">
        <v>160.12999336899352</v>
      </c>
      <c r="M34" s="734">
        <v>10</v>
      </c>
      <c r="N34" s="735">
        <v>1601.2999336899352</v>
      </c>
    </row>
    <row r="35" spans="1:14" ht="14.45" customHeight="1" x14ac:dyDescent="0.2">
      <c r="A35" s="729" t="s">
        <v>586</v>
      </c>
      <c r="B35" s="730" t="s">
        <v>587</v>
      </c>
      <c r="C35" s="731" t="s">
        <v>599</v>
      </c>
      <c r="D35" s="732" t="s">
        <v>600</v>
      </c>
      <c r="E35" s="733">
        <v>50113001</v>
      </c>
      <c r="F35" s="732" t="s">
        <v>613</v>
      </c>
      <c r="G35" s="731" t="s">
        <v>619</v>
      </c>
      <c r="H35" s="731">
        <v>231703</v>
      </c>
      <c r="I35" s="731">
        <v>231703</v>
      </c>
      <c r="J35" s="731" t="s">
        <v>674</v>
      </c>
      <c r="K35" s="731" t="s">
        <v>675</v>
      </c>
      <c r="L35" s="734">
        <v>88.339999999999989</v>
      </c>
      <c r="M35" s="734">
        <v>1</v>
      </c>
      <c r="N35" s="735">
        <v>88.339999999999989</v>
      </c>
    </row>
    <row r="36" spans="1:14" ht="14.45" customHeight="1" x14ac:dyDescent="0.2">
      <c r="A36" s="729" t="s">
        <v>586</v>
      </c>
      <c r="B36" s="730" t="s">
        <v>587</v>
      </c>
      <c r="C36" s="731" t="s">
        <v>599</v>
      </c>
      <c r="D36" s="732" t="s">
        <v>600</v>
      </c>
      <c r="E36" s="733">
        <v>50113001</v>
      </c>
      <c r="F36" s="732" t="s">
        <v>613</v>
      </c>
      <c r="G36" s="731" t="s">
        <v>619</v>
      </c>
      <c r="H36" s="731">
        <v>231701</v>
      </c>
      <c r="I36" s="731">
        <v>231701</v>
      </c>
      <c r="J36" s="731" t="s">
        <v>676</v>
      </c>
      <c r="K36" s="731" t="s">
        <v>677</v>
      </c>
      <c r="L36" s="734">
        <v>93.78</v>
      </c>
      <c r="M36" s="734">
        <v>1</v>
      </c>
      <c r="N36" s="735">
        <v>93.78</v>
      </c>
    </row>
    <row r="37" spans="1:14" ht="14.45" customHeight="1" x14ac:dyDescent="0.2">
      <c r="A37" s="729" t="s">
        <v>586</v>
      </c>
      <c r="B37" s="730" t="s">
        <v>587</v>
      </c>
      <c r="C37" s="731" t="s">
        <v>599</v>
      </c>
      <c r="D37" s="732" t="s">
        <v>600</v>
      </c>
      <c r="E37" s="733">
        <v>50113001</v>
      </c>
      <c r="F37" s="732" t="s">
        <v>613</v>
      </c>
      <c r="G37" s="731" t="s">
        <v>619</v>
      </c>
      <c r="H37" s="731">
        <v>231702</v>
      </c>
      <c r="I37" s="731">
        <v>231702</v>
      </c>
      <c r="J37" s="731" t="s">
        <v>676</v>
      </c>
      <c r="K37" s="731" t="s">
        <v>678</v>
      </c>
      <c r="L37" s="734">
        <v>249.59</v>
      </c>
      <c r="M37" s="734">
        <v>1</v>
      </c>
      <c r="N37" s="735">
        <v>249.59</v>
      </c>
    </row>
    <row r="38" spans="1:14" ht="14.45" customHeight="1" x14ac:dyDescent="0.2">
      <c r="A38" s="729" t="s">
        <v>586</v>
      </c>
      <c r="B38" s="730" t="s">
        <v>587</v>
      </c>
      <c r="C38" s="731" t="s">
        <v>599</v>
      </c>
      <c r="D38" s="732" t="s">
        <v>600</v>
      </c>
      <c r="E38" s="733">
        <v>50113001</v>
      </c>
      <c r="F38" s="732" t="s">
        <v>613</v>
      </c>
      <c r="G38" s="731" t="s">
        <v>619</v>
      </c>
      <c r="H38" s="731">
        <v>215559</v>
      </c>
      <c r="I38" s="731">
        <v>215559</v>
      </c>
      <c r="J38" s="731" t="s">
        <v>679</v>
      </c>
      <c r="K38" s="731" t="s">
        <v>680</v>
      </c>
      <c r="L38" s="734">
        <v>69.780000000000015</v>
      </c>
      <c r="M38" s="734">
        <v>1</v>
      </c>
      <c r="N38" s="735">
        <v>69.780000000000015</v>
      </c>
    </row>
    <row r="39" spans="1:14" ht="14.45" customHeight="1" x14ac:dyDescent="0.2">
      <c r="A39" s="729" t="s">
        <v>586</v>
      </c>
      <c r="B39" s="730" t="s">
        <v>587</v>
      </c>
      <c r="C39" s="731" t="s">
        <v>599</v>
      </c>
      <c r="D39" s="732" t="s">
        <v>600</v>
      </c>
      <c r="E39" s="733">
        <v>50113001</v>
      </c>
      <c r="F39" s="732" t="s">
        <v>613</v>
      </c>
      <c r="G39" s="731" t="s">
        <v>614</v>
      </c>
      <c r="H39" s="731">
        <v>991568</v>
      </c>
      <c r="I39" s="731">
        <v>0</v>
      </c>
      <c r="J39" s="731" t="s">
        <v>681</v>
      </c>
      <c r="K39" s="731" t="s">
        <v>329</v>
      </c>
      <c r="L39" s="734">
        <v>239.97</v>
      </c>
      <c r="M39" s="734">
        <v>2</v>
      </c>
      <c r="N39" s="735">
        <v>479.94</v>
      </c>
    </row>
    <row r="40" spans="1:14" ht="14.45" customHeight="1" x14ac:dyDescent="0.2">
      <c r="A40" s="729" t="s">
        <v>586</v>
      </c>
      <c r="B40" s="730" t="s">
        <v>587</v>
      </c>
      <c r="C40" s="731" t="s">
        <v>599</v>
      </c>
      <c r="D40" s="732" t="s">
        <v>600</v>
      </c>
      <c r="E40" s="733">
        <v>50113001</v>
      </c>
      <c r="F40" s="732" t="s">
        <v>613</v>
      </c>
      <c r="G40" s="731" t="s">
        <v>614</v>
      </c>
      <c r="H40" s="731">
        <v>993603</v>
      </c>
      <c r="I40" s="731">
        <v>0</v>
      </c>
      <c r="J40" s="731" t="s">
        <v>682</v>
      </c>
      <c r="K40" s="731" t="s">
        <v>329</v>
      </c>
      <c r="L40" s="734">
        <v>257.14833333333337</v>
      </c>
      <c r="M40" s="734">
        <v>12</v>
      </c>
      <c r="N40" s="735">
        <v>3085.78</v>
      </c>
    </row>
    <row r="41" spans="1:14" ht="14.45" customHeight="1" x14ac:dyDescent="0.2">
      <c r="A41" s="729" t="s">
        <v>586</v>
      </c>
      <c r="B41" s="730" t="s">
        <v>587</v>
      </c>
      <c r="C41" s="731" t="s">
        <v>599</v>
      </c>
      <c r="D41" s="732" t="s">
        <v>600</v>
      </c>
      <c r="E41" s="733">
        <v>50113001</v>
      </c>
      <c r="F41" s="732" t="s">
        <v>613</v>
      </c>
      <c r="G41" s="731" t="s">
        <v>614</v>
      </c>
      <c r="H41" s="731">
        <v>241307</v>
      </c>
      <c r="I41" s="731">
        <v>241307</v>
      </c>
      <c r="J41" s="731" t="s">
        <v>683</v>
      </c>
      <c r="K41" s="731" t="s">
        <v>684</v>
      </c>
      <c r="L41" s="734">
        <v>102.57999999999998</v>
      </c>
      <c r="M41" s="734">
        <v>8</v>
      </c>
      <c r="N41" s="735">
        <v>820.63999999999987</v>
      </c>
    </row>
    <row r="42" spans="1:14" ht="14.45" customHeight="1" x14ac:dyDescent="0.2">
      <c r="A42" s="729" t="s">
        <v>586</v>
      </c>
      <c r="B42" s="730" t="s">
        <v>587</v>
      </c>
      <c r="C42" s="731" t="s">
        <v>599</v>
      </c>
      <c r="D42" s="732" t="s">
        <v>600</v>
      </c>
      <c r="E42" s="733">
        <v>50113001</v>
      </c>
      <c r="F42" s="732" t="s">
        <v>613</v>
      </c>
      <c r="G42" s="731" t="s">
        <v>619</v>
      </c>
      <c r="H42" s="731">
        <v>233559</v>
      </c>
      <c r="I42" s="731">
        <v>233559</v>
      </c>
      <c r="J42" s="731" t="s">
        <v>685</v>
      </c>
      <c r="K42" s="731" t="s">
        <v>686</v>
      </c>
      <c r="L42" s="734">
        <v>26.43</v>
      </c>
      <c r="M42" s="734">
        <v>1</v>
      </c>
      <c r="N42" s="735">
        <v>26.43</v>
      </c>
    </row>
    <row r="43" spans="1:14" ht="14.45" customHeight="1" x14ac:dyDescent="0.2">
      <c r="A43" s="729" t="s">
        <v>586</v>
      </c>
      <c r="B43" s="730" t="s">
        <v>587</v>
      </c>
      <c r="C43" s="731" t="s">
        <v>599</v>
      </c>
      <c r="D43" s="732" t="s">
        <v>600</v>
      </c>
      <c r="E43" s="733">
        <v>50113001</v>
      </c>
      <c r="F43" s="732" t="s">
        <v>613</v>
      </c>
      <c r="G43" s="731" t="s">
        <v>619</v>
      </c>
      <c r="H43" s="731">
        <v>233579</v>
      </c>
      <c r="I43" s="731">
        <v>233579</v>
      </c>
      <c r="J43" s="731" t="s">
        <v>687</v>
      </c>
      <c r="K43" s="731" t="s">
        <v>688</v>
      </c>
      <c r="L43" s="734">
        <v>26.11</v>
      </c>
      <c r="M43" s="734">
        <v>2</v>
      </c>
      <c r="N43" s="735">
        <v>52.22</v>
      </c>
    </row>
    <row r="44" spans="1:14" ht="14.45" customHeight="1" x14ac:dyDescent="0.2">
      <c r="A44" s="729" t="s">
        <v>586</v>
      </c>
      <c r="B44" s="730" t="s">
        <v>587</v>
      </c>
      <c r="C44" s="731" t="s">
        <v>599</v>
      </c>
      <c r="D44" s="732" t="s">
        <v>600</v>
      </c>
      <c r="E44" s="733">
        <v>50113001</v>
      </c>
      <c r="F44" s="732" t="s">
        <v>613</v>
      </c>
      <c r="G44" s="731" t="s">
        <v>614</v>
      </c>
      <c r="H44" s="731">
        <v>850607</v>
      </c>
      <c r="I44" s="731">
        <v>0</v>
      </c>
      <c r="J44" s="731" t="s">
        <v>689</v>
      </c>
      <c r="K44" s="731" t="s">
        <v>329</v>
      </c>
      <c r="L44" s="734">
        <v>75.403333333333322</v>
      </c>
      <c r="M44" s="734">
        <v>3</v>
      </c>
      <c r="N44" s="735">
        <v>226.20999999999998</v>
      </c>
    </row>
    <row r="45" spans="1:14" ht="14.45" customHeight="1" x14ac:dyDescent="0.2">
      <c r="A45" s="729" t="s">
        <v>586</v>
      </c>
      <c r="B45" s="730" t="s">
        <v>587</v>
      </c>
      <c r="C45" s="731" t="s">
        <v>599</v>
      </c>
      <c r="D45" s="732" t="s">
        <v>600</v>
      </c>
      <c r="E45" s="733">
        <v>50113001</v>
      </c>
      <c r="F45" s="732" t="s">
        <v>613</v>
      </c>
      <c r="G45" s="731" t="s">
        <v>614</v>
      </c>
      <c r="H45" s="731">
        <v>234194</v>
      </c>
      <c r="I45" s="731">
        <v>234194</v>
      </c>
      <c r="J45" s="731" t="s">
        <v>690</v>
      </c>
      <c r="K45" s="731" t="s">
        <v>691</v>
      </c>
      <c r="L45" s="734">
        <v>125.67999999999996</v>
      </c>
      <c r="M45" s="734">
        <v>1</v>
      </c>
      <c r="N45" s="735">
        <v>125.67999999999996</v>
      </c>
    </row>
    <row r="46" spans="1:14" ht="14.45" customHeight="1" x14ac:dyDescent="0.2">
      <c r="A46" s="729" t="s">
        <v>586</v>
      </c>
      <c r="B46" s="730" t="s">
        <v>587</v>
      </c>
      <c r="C46" s="731" t="s">
        <v>599</v>
      </c>
      <c r="D46" s="732" t="s">
        <v>600</v>
      </c>
      <c r="E46" s="733">
        <v>50113001</v>
      </c>
      <c r="F46" s="732" t="s">
        <v>613</v>
      </c>
      <c r="G46" s="731" t="s">
        <v>614</v>
      </c>
      <c r="H46" s="731">
        <v>241571</v>
      </c>
      <c r="I46" s="731">
        <v>241571</v>
      </c>
      <c r="J46" s="731" t="s">
        <v>692</v>
      </c>
      <c r="K46" s="731" t="s">
        <v>693</v>
      </c>
      <c r="L46" s="734">
        <v>47.11999999999999</v>
      </c>
      <c r="M46" s="734">
        <v>9</v>
      </c>
      <c r="N46" s="735">
        <v>424.07999999999993</v>
      </c>
    </row>
    <row r="47" spans="1:14" ht="14.45" customHeight="1" x14ac:dyDescent="0.2">
      <c r="A47" s="729" t="s">
        <v>586</v>
      </c>
      <c r="B47" s="730" t="s">
        <v>587</v>
      </c>
      <c r="C47" s="731" t="s">
        <v>599</v>
      </c>
      <c r="D47" s="732" t="s">
        <v>600</v>
      </c>
      <c r="E47" s="733">
        <v>50113001</v>
      </c>
      <c r="F47" s="732" t="s">
        <v>613</v>
      </c>
      <c r="G47" s="731" t="s">
        <v>614</v>
      </c>
      <c r="H47" s="731">
        <v>212884</v>
      </c>
      <c r="I47" s="731">
        <v>212884</v>
      </c>
      <c r="J47" s="731" t="s">
        <v>692</v>
      </c>
      <c r="K47" s="731" t="s">
        <v>693</v>
      </c>
      <c r="L47" s="734">
        <v>47.11999999999999</v>
      </c>
      <c r="M47" s="734">
        <v>5</v>
      </c>
      <c r="N47" s="735">
        <v>235.59999999999997</v>
      </c>
    </row>
    <row r="48" spans="1:14" ht="14.45" customHeight="1" x14ac:dyDescent="0.2">
      <c r="A48" s="729" t="s">
        <v>586</v>
      </c>
      <c r="B48" s="730" t="s">
        <v>587</v>
      </c>
      <c r="C48" s="731" t="s">
        <v>599</v>
      </c>
      <c r="D48" s="732" t="s">
        <v>600</v>
      </c>
      <c r="E48" s="733">
        <v>50113001</v>
      </c>
      <c r="F48" s="732" t="s">
        <v>613</v>
      </c>
      <c r="G48" s="731" t="s">
        <v>614</v>
      </c>
      <c r="H48" s="731">
        <v>199466</v>
      </c>
      <c r="I48" s="731">
        <v>199466</v>
      </c>
      <c r="J48" s="731" t="s">
        <v>694</v>
      </c>
      <c r="K48" s="731" t="s">
        <v>695</v>
      </c>
      <c r="L48" s="734">
        <v>112.38</v>
      </c>
      <c r="M48" s="734">
        <v>4</v>
      </c>
      <c r="N48" s="735">
        <v>449.52</v>
      </c>
    </row>
    <row r="49" spans="1:14" ht="14.45" customHeight="1" x14ac:dyDescent="0.2">
      <c r="A49" s="729" t="s">
        <v>586</v>
      </c>
      <c r="B49" s="730" t="s">
        <v>587</v>
      </c>
      <c r="C49" s="731" t="s">
        <v>599</v>
      </c>
      <c r="D49" s="732" t="s">
        <v>600</v>
      </c>
      <c r="E49" s="733">
        <v>50113001</v>
      </c>
      <c r="F49" s="732" t="s">
        <v>613</v>
      </c>
      <c r="G49" s="731" t="s">
        <v>614</v>
      </c>
      <c r="H49" s="731">
        <v>225146</v>
      </c>
      <c r="I49" s="731">
        <v>225146</v>
      </c>
      <c r="J49" s="731" t="s">
        <v>696</v>
      </c>
      <c r="K49" s="731" t="s">
        <v>697</v>
      </c>
      <c r="L49" s="734">
        <v>75.61</v>
      </c>
      <c r="M49" s="734">
        <v>1</v>
      </c>
      <c r="N49" s="735">
        <v>75.61</v>
      </c>
    </row>
    <row r="50" spans="1:14" ht="14.45" customHeight="1" x14ac:dyDescent="0.2">
      <c r="A50" s="729" t="s">
        <v>586</v>
      </c>
      <c r="B50" s="730" t="s">
        <v>587</v>
      </c>
      <c r="C50" s="731" t="s">
        <v>599</v>
      </c>
      <c r="D50" s="732" t="s">
        <v>600</v>
      </c>
      <c r="E50" s="733">
        <v>50113001</v>
      </c>
      <c r="F50" s="732" t="s">
        <v>613</v>
      </c>
      <c r="G50" s="731" t="s">
        <v>614</v>
      </c>
      <c r="H50" s="731">
        <v>147515</v>
      </c>
      <c r="I50" s="731">
        <v>47515</v>
      </c>
      <c r="J50" s="731" t="s">
        <v>698</v>
      </c>
      <c r="K50" s="731" t="s">
        <v>699</v>
      </c>
      <c r="L50" s="734">
        <v>156.16999999999996</v>
      </c>
      <c r="M50" s="734">
        <v>1</v>
      </c>
      <c r="N50" s="735">
        <v>156.16999999999996</v>
      </c>
    </row>
    <row r="51" spans="1:14" ht="14.45" customHeight="1" x14ac:dyDescent="0.2">
      <c r="A51" s="729" t="s">
        <v>586</v>
      </c>
      <c r="B51" s="730" t="s">
        <v>587</v>
      </c>
      <c r="C51" s="731" t="s">
        <v>599</v>
      </c>
      <c r="D51" s="732" t="s">
        <v>600</v>
      </c>
      <c r="E51" s="733">
        <v>50113001</v>
      </c>
      <c r="F51" s="732" t="s">
        <v>613</v>
      </c>
      <c r="G51" s="731" t="s">
        <v>614</v>
      </c>
      <c r="H51" s="731">
        <v>100407</v>
      </c>
      <c r="I51" s="731">
        <v>407</v>
      </c>
      <c r="J51" s="731" t="s">
        <v>700</v>
      </c>
      <c r="K51" s="731" t="s">
        <v>701</v>
      </c>
      <c r="L51" s="734">
        <v>185.04</v>
      </c>
      <c r="M51" s="734">
        <v>3</v>
      </c>
      <c r="N51" s="735">
        <v>555.12</v>
      </c>
    </row>
    <row r="52" spans="1:14" ht="14.45" customHeight="1" x14ac:dyDescent="0.2">
      <c r="A52" s="729" t="s">
        <v>586</v>
      </c>
      <c r="B52" s="730" t="s">
        <v>587</v>
      </c>
      <c r="C52" s="731" t="s">
        <v>599</v>
      </c>
      <c r="D52" s="732" t="s">
        <v>600</v>
      </c>
      <c r="E52" s="733">
        <v>50113001</v>
      </c>
      <c r="F52" s="732" t="s">
        <v>613</v>
      </c>
      <c r="G52" s="731" t="s">
        <v>614</v>
      </c>
      <c r="H52" s="731">
        <v>850642</v>
      </c>
      <c r="I52" s="731">
        <v>169673</v>
      </c>
      <c r="J52" s="731" t="s">
        <v>702</v>
      </c>
      <c r="K52" s="731" t="s">
        <v>703</v>
      </c>
      <c r="L52" s="734">
        <v>138.95000000000002</v>
      </c>
      <c r="M52" s="734">
        <v>1</v>
      </c>
      <c r="N52" s="735">
        <v>138.95000000000002</v>
      </c>
    </row>
    <row r="53" spans="1:14" ht="14.45" customHeight="1" x14ac:dyDescent="0.2">
      <c r="A53" s="729" t="s">
        <v>586</v>
      </c>
      <c r="B53" s="730" t="s">
        <v>587</v>
      </c>
      <c r="C53" s="731" t="s">
        <v>599</v>
      </c>
      <c r="D53" s="732" t="s">
        <v>600</v>
      </c>
      <c r="E53" s="733">
        <v>50113001</v>
      </c>
      <c r="F53" s="732" t="s">
        <v>613</v>
      </c>
      <c r="G53" s="731" t="s">
        <v>614</v>
      </c>
      <c r="H53" s="731">
        <v>850390</v>
      </c>
      <c r="I53" s="731">
        <v>102600</v>
      </c>
      <c r="J53" s="731" t="s">
        <v>704</v>
      </c>
      <c r="K53" s="731" t="s">
        <v>705</v>
      </c>
      <c r="L53" s="734">
        <v>67.91</v>
      </c>
      <c r="M53" s="734">
        <v>1</v>
      </c>
      <c r="N53" s="735">
        <v>67.91</v>
      </c>
    </row>
    <row r="54" spans="1:14" ht="14.45" customHeight="1" x14ac:dyDescent="0.2">
      <c r="A54" s="729" t="s">
        <v>586</v>
      </c>
      <c r="B54" s="730" t="s">
        <v>587</v>
      </c>
      <c r="C54" s="731" t="s">
        <v>599</v>
      </c>
      <c r="D54" s="732" t="s">
        <v>600</v>
      </c>
      <c r="E54" s="733">
        <v>50113001</v>
      </c>
      <c r="F54" s="732" t="s">
        <v>613</v>
      </c>
      <c r="G54" s="731" t="s">
        <v>614</v>
      </c>
      <c r="H54" s="731">
        <v>171547</v>
      </c>
      <c r="I54" s="731">
        <v>171547</v>
      </c>
      <c r="J54" s="731" t="s">
        <v>706</v>
      </c>
      <c r="K54" s="731" t="s">
        <v>707</v>
      </c>
      <c r="L54" s="734">
        <v>54.900000000000013</v>
      </c>
      <c r="M54" s="734">
        <v>1</v>
      </c>
      <c r="N54" s="735">
        <v>54.900000000000013</v>
      </c>
    </row>
    <row r="55" spans="1:14" ht="14.45" customHeight="1" x14ac:dyDescent="0.2">
      <c r="A55" s="729" t="s">
        <v>586</v>
      </c>
      <c r="B55" s="730" t="s">
        <v>587</v>
      </c>
      <c r="C55" s="731" t="s">
        <v>599</v>
      </c>
      <c r="D55" s="732" t="s">
        <v>600</v>
      </c>
      <c r="E55" s="733">
        <v>50113001</v>
      </c>
      <c r="F55" s="732" t="s">
        <v>613</v>
      </c>
      <c r="G55" s="731" t="s">
        <v>614</v>
      </c>
      <c r="H55" s="731">
        <v>171539</v>
      </c>
      <c r="I55" s="731">
        <v>171539</v>
      </c>
      <c r="J55" s="731" t="s">
        <v>708</v>
      </c>
      <c r="K55" s="731" t="s">
        <v>709</v>
      </c>
      <c r="L55" s="734">
        <v>27.449999999999992</v>
      </c>
      <c r="M55" s="734">
        <v>1</v>
      </c>
      <c r="N55" s="735">
        <v>27.449999999999992</v>
      </c>
    </row>
    <row r="56" spans="1:14" ht="14.45" customHeight="1" x14ac:dyDescent="0.2">
      <c r="A56" s="729" t="s">
        <v>586</v>
      </c>
      <c r="B56" s="730" t="s">
        <v>587</v>
      </c>
      <c r="C56" s="731" t="s">
        <v>599</v>
      </c>
      <c r="D56" s="732" t="s">
        <v>600</v>
      </c>
      <c r="E56" s="733">
        <v>50113001</v>
      </c>
      <c r="F56" s="732" t="s">
        <v>613</v>
      </c>
      <c r="G56" s="731" t="s">
        <v>614</v>
      </c>
      <c r="H56" s="731">
        <v>207967</v>
      </c>
      <c r="I56" s="731">
        <v>207967</v>
      </c>
      <c r="J56" s="731" t="s">
        <v>710</v>
      </c>
      <c r="K56" s="731" t="s">
        <v>711</v>
      </c>
      <c r="L56" s="734">
        <v>89.595999999999989</v>
      </c>
      <c r="M56" s="734">
        <v>5</v>
      </c>
      <c r="N56" s="735">
        <v>447.97999999999996</v>
      </c>
    </row>
    <row r="57" spans="1:14" ht="14.45" customHeight="1" x14ac:dyDescent="0.2">
      <c r="A57" s="729" t="s">
        <v>586</v>
      </c>
      <c r="B57" s="730" t="s">
        <v>587</v>
      </c>
      <c r="C57" s="731" t="s">
        <v>599</v>
      </c>
      <c r="D57" s="732" t="s">
        <v>600</v>
      </c>
      <c r="E57" s="733">
        <v>50113001</v>
      </c>
      <c r="F57" s="732" t="s">
        <v>613</v>
      </c>
      <c r="G57" s="731" t="s">
        <v>614</v>
      </c>
      <c r="H57" s="731">
        <v>207968</v>
      </c>
      <c r="I57" s="731">
        <v>207968</v>
      </c>
      <c r="J57" s="731" t="s">
        <v>710</v>
      </c>
      <c r="K57" s="731" t="s">
        <v>712</v>
      </c>
      <c r="L57" s="734">
        <v>40.820000000000007</v>
      </c>
      <c r="M57" s="734">
        <v>2</v>
      </c>
      <c r="N57" s="735">
        <v>81.640000000000015</v>
      </c>
    </row>
    <row r="58" spans="1:14" ht="14.45" customHeight="1" x14ac:dyDescent="0.2">
      <c r="A58" s="729" t="s">
        <v>586</v>
      </c>
      <c r="B58" s="730" t="s">
        <v>587</v>
      </c>
      <c r="C58" s="731" t="s">
        <v>599</v>
      </c>
      <c r="D58" s="732" t="s">
        <v>600</v>
      </c>
      <c r="E58" s="733">
        <v>50113001</v>
      </c>
      <c r="F58" s="732" t="s">
        <v>613</v>
      </c>
      <c r="G58" s="731" t="s">
        <v>614</v>
      </c>
      <c r="H58" s="731">
        <v>990410</v>
      </c>
      <c r="I58" s="731">
        <v>196974</v>
      </c>
      <c r="J58" s="731" t="s">
        <v>713</v>
      </c>
      <c r="K58" s="731" t="s">
        <v>714</v>
      </c>
      <c r="L58" s="734">
        <v>105</v>
      </c>
      <c r="M58" s="734">
        <v>1</v>
      </c>
      <c r="N58" s="735">
        <v>105</v>
      </c>
    </row>
    <row r="59" spans="1:14" ht="14.45" customHeight="1" x14ac:dyDescent="0.2">
      <c r="A59" s="729" t="s">
        <v>586</v>
      </c>
      <c r="B59" s="730" t="s">
        <v>587</v>
      </c>
      <c r="C59" s="731" t="s">
        <v>599</v>
      </c>
      <c r="D59" s="732" t="s">
        <v>600</v>
      </c>
      <c r="E59" s="733">
        <v>50113001</v>
      </c>
      <c r="F59" s="732" t="s">
        <v>613</v>
      </c>
      <c r="G59" s="731" t="s">
        <v>614</v>
      </c>
      <c r="H59" s="731">
        <v>238142</v>
      </c>
      <c r="I59" s="731">
        <v>238142</v>
      </c>
      <c r="J59" s="731" t="s">
        <v>715</v>
      </c>
      <c r="K59" s="731" t="s">
        <v>716</v>
      </c>
      <c r="L59" s="734">
        <v>58.84</v>
      </c>
      <c r="M59" s="734">
        <v>9</v>
      </c>
      <c r="N59" s="735">
        <v>529.56000000000006</v>
      </c>
    </row>
    <row r="60" spans="1:14" ht="14.45" customHeight="1" x14ac:dyDescent="0.2">
      <c r="A60" s="729" t="s">
        <v>586</v>
      </c>
      <c r="B60" s="730" t="s">
        <v>587</v>
      </c>
      <c r="C60" s="731" t="s">
        <v>599</v>
      </c>
      <c r="D60" s="732" t="s">
        <v>600</v>
      </c>
      <c r="E60" s="733">
        <v>50113001</v>
      </c>
      <c r="F60" s="732" t="s">
        <v>613</v>
      </c>
      <c r="G60" s="731" t="s">
        <v>614</v>
      </c>
      <c r="H60" s="731">
        <v>230415</v>
      </c>
      <c r="I60" s="731">
        <v>230415</v>
      </c>
      <c r="J60" s="731" t="s">
        <v>717</v>
      </c>
      <c r="K60" s="731" t="s">
        <v>718</v>
      </c>
      <c r="L60" s="734">
        <v>27.099999999999998</v>
      </c>
      <c r="M60" s="734">
        <v>1</v>
      </c>
      <c r="N60" s="735">
        <v>27.099999999999998</v>
      </c>
    </row>
    <row r="61" spans="1:14" ht="14.45" customHeight="1" x14ac:dyDescent="0.2">
      <c r="A61" s="729" t="s">
        <v>586</v>
      </c>
      <c r="B61" s="730" t="s">
        <v>587</v>
      </c>
      <c r="C61" s="731" t="s">
        <v>599</v>
      </c>
      <c r="D61" s="732" t="s">
        <v>600</v>
      </c>
      <c r="E61" s="733">
        <v>50113001</v>
      </c>
      <c r="F61" s="732" t="s">
        <v>613</v>
      </c>
      <c r="G61" s="731" t="s">
        <v>614</v>
      </c>
      <c r="H61" s="731">
        <v>158654</v>
      </c>
      <c r="I61" s="731">
        <v>58654</v>
      </c>
      <c r="J61" s="731" t="s">
        <v>719</v>
      </c>
      <c r="K61" s="731" t="s">
        <v>720</v>
      </c>
      <c r="L61" s="734">
        <v>73.95</v>
      </c>
      <c r="M61" s="734">
        <v>1</v>
      </c>
      <c r="N61" s="735">
        <v>73.95</v>
      </c>
    </row>
    <row r="62" spans="1:14" ht="14.45" customHeight="1" x14ac:dyDescent="0.2">
      <c r="A62" s="729" t="s">
        <v>586</v>
      </c>
      <c r="B62" s="730" t="s">
        <v>587</v>
      </c>
      <c r="C62" s="731" t="s">
        <v>599</v>
      </c>
      <c r="D62" s="732" t="s">
        <v>600</v>
      </c>
      <c r="E62" s="733">
        <v>50113001</v>
      </c>
      <c r="F62" s="732" t="s">
        <v>613</v>
      </c>
      <c r="G62" s="731" t="s">
        <v>614</v>
      </c>
      <c r="H62" s="731">
        <v>232156</v>
      </c>
      <c r="I62" s="731">
        <v>232156</v>
      </c>
      <c r="J62" s="731" t="s">
        <v>721</v>
      </c>
      <c r="K62" s="731" t="s">
        <v>722</v>
      </c>
      <c r="L62" s="734">
        <v>12.2</v>
      </c>
      <c r="M62" s="734">
        <v>1</v>
      </c>
      <c r="N62" s="735">
        <v>12.2</v>
      </c>
    </row>
    <row r="63" spans="1:14" ht="14.45" customHeight="1" x14ac:dyDescent="0.2">
      <c r="A63" s="729" t="s">
        <v>586</v>
      </c>
      <c r="B63" s="730" t="s">
        <v>587</v>
      </c>
      <c r="C63" s="731" t="s">
        <v>599</v>
      </c>
      <c r="D63" s="732" t="s">
        <v>600</v>
      </c>
      <c r="E63" s="733">
        <v>50113001</v>
      </c>
      <c r="F63" s="732" t="s">
        <v>613</v>
      </c>
      <c r="G63" s="731" t="s">
        <v>614</v>
      </c>
      <c r="H63" s="731">
        <v>214526</v>
      </c>
      <c r="I63" s="731">
        <v>214526</v>
      </c>
      <c r="J63" s="731" t="s">
        <v>723</v>
      </c>
      <c r="K63" s="731" t="s">
        <v>724</v>
      </c>
      <c r="L63" s="734">
        <v>85.67</v>
      </c>
      <c r="M63" s="734">
        <v>1</v>
      </c>
      <c r="N63" s="735">
        <v>85.67</v>
      </c>
    </row>
    <row r="64" spans="1:14" ht="14.45" customHeight="1" x14ac:dyDescent="0.2">
      <c r="A64" s="729" t="s">
        <v>586</v>
      </c>
      <c r="B64" s="730" t="s">
        <v>587</v>
      </c>
      <c r="C64" s="731" t="s">
        <v>599</v>
      </c>
      <c r="D64" s="732" t="s">
        <v>600</v>
      </c>
      <c r="E64" s="733">
        <v>50113001</v>
      </c>
      <c r="F64" s="732" t="s">
        <v>613</v>
      </c>
      <c r="G64" s="731" t="s">
        <v>619</v>
      </c>
      <c r="H64" s="731">
        <v>214433</v>
      </c>
      <c r="I64" s="731">
        <v>214433</v>
      </c>
      <c r="J64" s="731" t="s">
        <v>725</v>
      </c>
      <c r="K64" s="731" t="s">
        <v>726</v>
      </c>
      <c r="L64" s="734">
        <v>12.2</v>
      </c>
      <c r="M64" s="734">
        <v>1</v>
      </c>
      <c r="N64" s="735">
        <v>12.2</v>
      </c>
    </row>
    <row r="65" spans="1:14" ht="14.45" customHeight="1" x14ac:dyDescent="0.2">
      <c r="A65" s="729" t="s">
        <v>586</v>
      </c>
      <c r="B65" s="730" t="s">
        <v>587</v>
      </c>
      <c r="C65" s="731" t="s">
        <v>599</v>
      </c>
      <c r="D65" s="732" t="s">
        <v>600</v>
      </c>
      <c r="E65" s="733">
        <v>50113001</v>
      </c>
      <c r="F65" s="732" t="s">
        <v>613</v>
      </c>
      <c r="G65" s="731" t="s">
        <v>614</v>
      </c>
      <c r="H65" s="731">
        <v>214525</v>
      </c>
      <c r="I65" s="731">
        <v>214525</v>
      </c>
      <c r="J65" s="731" t="s">
        <v>727</v>
      </c>
      <c r="K65" s="731" t="s">
        <v>728</v>
      </c>
      <c r="L65" s="734">
        <v>26.448</v>
      </c>
      <c r="M65" s="734">
        <v>5</v>
      </c>
      <c r="N65" s="735">
        <v>132.24</v>
      </c>
    </row>
    <row r="66" spans="1:14" ht="14.45" customHeight="1" x14ac:dyDescent="0.2">
      <c r="A66" s="729" t="s">
        <v>586</v>
      </c>
      <c r="B66" s="730" t="s">
        <v>587</v>
      </c>
      <c r="C66" s="731" t="s">
        <v>599</v>
      </c>
      <c r="D66" s="732" t="s">
        <v>600</v>
      </c>
      <c r="E66" s="733">
        <v>50113001</v>
      </c>
      <c r="F66" s="732" t="s">
        <v>613</v>
      </c>
      <c r="G66" s="731" t="s">
        <v>619</v>
      </c>
      <c r="H66" s="731">
        <v>214427</v>
      </c>
      <c r="I66" s="731">
        <v>214427</v>
      </c>
      <c r="J66" s="731" t="s">
        <v>729</v>
      </c>
      <c r="K66" s="731" t="s">
        <v>730</v>
      </c>
      <c r="L66" s="734">
        <v>16.571250000000003</v>
      </c>
      <c r="M66" s="734">
        <v>48</v>
      </c>
      <c r="N66" s="735">
        <v>795.42000000000007</v>
      </c>
    </row>
    <row r="67" spans="1:14" ht="14.45" customHeight="1" x14ac:dyDescent="0.2">
      <c r="A67" s="729" t="s">
        <v>586</v>
      </c>
      <c r="B67" s="730" t="s">
        <v>587</v>
      </c>
      <c r="C67" s="731" t="s">
        <v>599</v>
      </c>
      <c r="D67" s="732" t="s">
        <v>600</v>
      </c>
      <c r="E67" s="733">
        <v>50113001</v>
      </c>
      <c r="F67" s="732" t="s">
        <v>613</v>
      </c>
      <c r="G67" s="731" t="s">
        <v>614</v>
      </c>
      <c r="H67" s="731">
        <v>213255</v>
      </c>
      <c r="I67" s="731">
        <v>213255</v>
      </c>
      <c r="J67" s="731" t="s">
        <v>731</v>
      </c>
      <c r="K67" s="731" t="s">
        <v>732</v>
      </c>
      <c r="L67" s="734">
        <v>125.56999999999995</v>
      </c>
      <c r="M67" s="734">
        <v>1</v>
      </c>
      <c r="N67" s="735">
        <v>125.56999999999995</v>
      </c>
    </row>
    <row r="68" spans="1:14" ht="14.45" customHeight="1" x14ac:dyDescent="0.2">
      <c r="A68" s="729" t="s">
        <v>586</v>
      </c>
      <c r="B68" s="730" t="s">
        <v>587</v>
      </c>
      <c r="C68" s="731" t="s">
        <v>599</v>
      </c>
      <c r="D68" s="732" t="s">
        <v>600</v>
      </c>
      <c r="E68" s="733">
        <v>50113001</v>
      </c>
      <c r="F68" s="732" t="s">
        <v>613</v>
      </c>
      <c r="G68" s="731" t="s">
        <v>614</v>
      </c>
      <c r="H68" s="731">
        <v>193105</v>
      </c>
      <c r="I68" s="731">
        <v>93105</v>
      </c>
      <c r="J68" s="731" t="s">
        <v>733</v>
      </c>
      <c r="K68" s="731" t="s">
        <v>734</v>
      </c>
      <c r="L68" s="734">
        <v>207.76999999999998</v>
      </c>
      <c r="M68" s="734">
        <v>3</v>
      </c>
      <c r="N68" s="735">
        <v>623.30999999999995</v>
      </c>
    </row>
    <row r="69" spans="1:14" ht="14.45" customHeight="1" x14ac:dyDescent="0.2">
      <c r="A69" s="729" t="s">
        <v>586</v>
      </c>
      <c r="B69" s="730" t="s">
        <v>587</v>
      </c>
      <c r="C69" s="731" t="s">
        <v>599</v>
      </c>
      <c r="D69" s="732" t="s">
        <v>600</v>
      </c>
      <c r="E69" s="733">
        <v>50113001</v>
      </c>
      <c r="F69" s="732" t="s">
        <v>613</v>
      </c>
      <c r="G69" s="731" t="s">
        <v>614</v>
      </c>
      <c r="H69" s="731">
        <v>193104</v>
      </c>
      <c r="I69" s="731">
        <v>93104</v>
      </c>
      <c r="J69" s="731" t="s">
        <v>733</v>
      </c>
      <c r="K69" s="731" t="s">
        <v>735</v>
      </c>
      <c r="L69" s="734">
        <v>54.000000000000014</v>
      </c>
      <c r="M69" s="734">
        <v>1</v>
      </c>
      <c r="N69" s="735">
        <v>54.000000000000014</v>
      </c>
    </row>
    <row r="70" spans="1:14" ht="14.45" customHeight="1" x14ac:dyDescent="0.2">
      <c r="A70" s="729" t="s">
        <v>586</v>
      </c>
      <c r="B70" s="730" t="s">
        <v>587</v>
      </c>
      <c r="C70" s="731" t="s">
        <v>599</v>
      </c>
      <c r="D70" s="732" t="s">
        <v>600</v>
      </c>
      <c r="E70" s="733">
        <v>50113001</v>
      </c>
      <c r="F70" s="732" t="s">
        <v>613</v>
      </c>
      <c r="G70" s="731" t="s">
        <v>614</v>
      </c>
      <c r="H70" s="731">
        <v>114075</v>
      </c>
      <c r="I70" s="731">
        <v>14075</v>
      </c>
      <c r="J70" s="731" t="s">
        <v>736</v>
      </c>
      <c r="K70" s="731" t="s">
        <v>737</v>
      </c>
      <c r="L70" s="734">
        <v>294.61</v>
      </c>
      <c r="M70" s="734">
        <v>4</v>
      </c>
      <c r="N70" s="735">
        <v>1178.44</v>
      </c>
    </row>
    <row r="71" spans="1:14" ht="14.45" customHeight="1" x14ac:dyDescent="0.2">
      <c r="A71" s="729" t="s">
        <v>586</v>
      </c>
      <c r="B71" s="730" t="s">
        <v>587</v>
      </c>
      <c r="C71" s="731" t="s">
        <v>599</v>
      </c>
      <c r="D71" s="732" t="s">
        <v>600</v>
      </c>
      <c r="E71" s="733">
        <v>50113001</v>
      </c>
      <c r="F71" s="732" t="s">
        <v>613</v>
      </c>
      <c r="G71" s="731" t="s">
        <v>614</v>
      </c>
      <c r="H71" s="731">
        <v>197522</v>
      </c>
      <c r="I71" s="731">
        <v>97522</v>
      </c>
      <c r="J71" s="731" t="s">
        <v>736</v>
      </c>
      <c r="K71" s="731" t="s">
        <v>738</v>
      </c>
      <c r="L71" s="734">
        <v>159.02000000000001</v>
      </c>
      <c r="M71" s="734">
        <v>8</v>
      </c>
      <c r="N71" s="735">
        <v>1272.1600000000001</v>
      </c>
    </row>
    <row r="72" spans="1:14" ht="14.45" customHeight="1" x14ac:dyDescent="0.2">
      <c r="A72" s="729" t="s">
        <v>586</v>
      </c>
      <c r="B72" s="730" t="s">
        <v>587</v>
      </c>
      <c r="C72" s="731" t="s">
        <v>599</v>
      </c>
      <c r="D72" s="732" t="s">
        <v>600</v>
      </c>
      <c r="E72" s="733">
        <v>50113001</v>
      </c>
      <c r="F72" s="732" t="s">
        <v>613</v>
      </c>
      <c r="G72" s="731" t="s">
        <v>614</v>
      </c>
      <c r="H72" s="731">
        <v>184090</v>
      </c>
      <c r="I72" s="731">
        <v>84090</v>
      </c>
      <c r="J72" s="731" t="s">
        <v>739</v>
      </c>
      <c r="K72" s="731" t="s">
        <v>740</v>
      </c>
      <c r="L72" s="734">
        <v>60.124999999999993</v>
      </c>
      <c r="M72" s="734">
        <v>8</v>
      </c>
      <c r="N72" s="735">
        <v>480.99999999999994</v>
      </c>
    </row>
    <row r="73" spans="1:14" ht="14.45" customHeight="1" x14ac:dyDescent="0.2">
      <c r="A73" s="729" t="s">
        <v>586</v>
      </c>
      <c r="B73" s="730" t="s">
        <v>587</v>
      </c>
      <c r="C73" s="731" t="s">
        <v>599</v>
      </c>
      <c r="D73" s="732" t="s">
        <v>600</v>
      </c>
      <c r="E73" s="733">
        <v>50113001</v>
      </c>
      <c r="F73" s="732" t="s">
        <v>613</v>
      </c>
      <c r="G73" s="731" t="s">
        <v>614</v>
      </c>
      <c r="H73" s="731">
        <v>230421</v>
      </c>
      <c r="I73" s="731">
        <v>230421</v>
      </c>
      <c r="J73" s="731" t="s">
        <v>741</v>
      </c>
      <c r="K73" s="731" t="s">
        <v>742</v>
      </c>
      <c r="L73" s="734">
        <v>76.734716981132081</v>
      </c>
      <c r="M73" s="734">
        <v>53</v>
      </c>
      <c r="N73" s="735">
        <v>4066.94</v>
      </c>
    </row>
    <row r="74" spans="1:14" ht="14.45" customHeight="1" x14ac:dyDescent="0.2">
      <c r="A74" s="729" t="s">
        <v>586</v>
      </c>
      <c r="B74" s="730" t="s">
        <v>587</v>
      </c>
      <c r="C74" s="731" t="s">
        <v>599</v>
      </c>
      <c r="D74" s="732" t="s">
        <v>600</v>
      </c>
      <c r="E74" s="733">
        <v>50113001</v>
      </c>
      <c r="F74" s="732" t="s">
        <v>613</v>
      </c>
      <c r="G74" s="731" t="s">
        <v>614</v>
      </c>
      <c r="H74" s="731">
        <v>221074</v>
      </c>
      <c r="I74" s="731">
        <v>221074</v>
      </c>
      <c r="J74" s="731" t="s">
        <v>741</v>
      </c>
      <c r="K74" s="731" t="s">
        <v>742</v>
      </c>
      <c r="L74" s="734">
        <v>76.092500000000001</v>
      </c>
      <c r="M74" s="734">
        <v>16</v>
      </c>
      <c r="N74" s="735">
        <v>1217.48</v>
      </c>
    </row>
    <row r="75" spans="1:14" ht="14.45" customHeight="1" x14ac:dyDescent="0.2">
      <c r="A75" s="729" t="s">
        <v>586</v>
      </c>
      <c r="B75" s="730" t="s">
        <v>587</v>
      </c>
      <c r="C75" s="731" t="s">
        <v>599</v>
      </c>
      <c r="D75" s="732" t="s">
        <v>600</v>
      </c>
      <c r="E75" s="733">
        <v>50113001</v>
      </c>
      <c r="F75" s="732" t="s">
        <v>613</v>
      </c>
      <c r="G75" s="731" t="s">
        <v>614</v>
      </c>
      <c r="H75" s="731">
        <v>846346</v>
      </c>
      <c r="I75" s="731">
        <v>119672</v>
      </c>
      <c r="J75" s="731" t="s">
        <v>743</v>
      </c>
      <c r="K75" s="731" t="s">
        <v>744</v>
      </c>
      <c r="L75" s="734">
        <v>116.35153846153847</v>
      </c>
      <c r="M75" s="734">
        <v>13</v>
      </c>
      <c r="N75" s="735">
        <v>1512.5700000000002</v>
      </c>
    </row>
    <row r="76" spans="1:14" ht="14.45" customHeight="1" x14ac:dyDescent="0.2">
      <c r="A76" s="729" t="s">
        <v>586</v>
      </c>
      <c r="B76" s="730" t="s">
        <v>587</v>
      </c>
      <c r="C76" s="731" t="s">
        <v>599</v>
      </c>
      <c r="D76" s="732" t="s">
        <v>600</v>
      </c>
      <c r="E76" s="733">
        <v>50113001</v>
      </c>
      <c r="F76" s="732" t="s">
        <v>613</v>
      </c>
      <c r="G76" s="731" t="s">
        <v>614</v>
      </c>
      <c r="H76" s="731">
        <v>117011</v>
      </c>
      <c r="I76" s="731">
        <v>17011</v>
      </c>
      <c r="J76" s="731" t="s">
        <v>745</v>
      </c>
      <c r="K76" s="731" t="s">
        <v>746</v>
      </c>
      <c r="L76" s="734">
        <v>144.89888888888888</v>
      </c>
      <c r="M76" s="734">
        <v>9</v>
      </c>
      <c r="N76" s="735">
        <v>1304.0899999999999</v>
      </c>
    </row>
    <row r="77" spans="1:14" ht="14.45" customHeight="1" x14ac:dyDescent="0.2">
      <c r="A77" s="729" t="s">
        <v>586</v>
      </c>
      <c r="B77" s="730" t="s">
        <v>587</v>
      </c>
      <c r="C77" s="731" t="s">
        <v>599</v>
      </c>
      <c r="D77" s="732" t="s">
        <v>600</v>
      </c>
      <c r="E77" s="733">
        <v>50113001</v>
      </c>
      <c r="F77" s="732" t="s">
        <v>613</v>
      </c>
      <c r="G77" s="731" t="s">
        <v>614</v>
      </c>
      <c r="H77" s="731">
        <v>241672</v>
      </c>
      <c r="I77" s="731">
        <v>241672</v>
      </c>
      <c r="J77" s="731" t="s">
        <v>747</v>
      </c>
      <c r="K77" s="731" t="s">
        <v>748</v>
      </c>
      <c r="L77" s="734">
        <v>111.40666666666665</v>
      </c>
      <c r="M77" s="734">
        <v>36</v>
      </c>
      <c r="N77" s="735">
        <v>4010.6399999999994</v>
      </c>
    </row>
    <row r="78" spans="1:14" ht="14.45" customHeight="1" x14ac:dyDescent="0.2">
      <c r="A78" s="729" t="s">
        <v>586</v>
      </c>
      <c r="B78" s="730" t="s">
        <v>587</v>
      </c>
      <c r="C78" s="731" t="s">
        <v>599</v>
      </c>
      <c r="D78" s="732" t="s">
        <v>600</v>
      </c>
      <c r="E78" s="733">
        <v>50113001</v>
      </c>
      <c r="F78" s="732" t="s">
        <v>613</v>
      </c>
      <c r="G78" s="731" t="s">
        <v>614</v>
      </c>
      <c r="H78" s="731">
        <v>102479</v>
      </c>
      <c r="I78" s="731">
        <v>2479</v>
      </c>
      <c r="J78" s="731" t="s">
        <v>749</v>
      </c>
      <c r="K78" s="731" t="s">
        <v>750</v>
      </c>
      <c r="L78" s="734">
        <v>65.489999999999995</v>
      </c>
      <c r="M78" s="734">
        <v>8</v>
      </c>
      <c r="N78" s="735">
        <v>523.91999999999996</v>
      </c>
    </row>
    <row r="79" spans="1:14" ht="14.45" customHeight="1" x14ac:dyDescent="0.2">
      <c r="A79" s="729" t="s">
        <v>586</v>
      </c>
      <c r="B79" s="730" t="s">
        <v>587</v>
      </c>
      <c r="C79" s="731" t="s">
        <v>599</v>
      </c>
      <c r="D79" s="732" t="s">
        <v>600</v>
      </c>
      <c r="E79" s="733">
        <v>50113001</v>
      </c>
      <c r="F79" s="732" t="s">
        <v>613</v>
      </c>
      <c r="G79" s="731" t="s">
        <v>614</v>
      </c>
      <c r="H79" s="731">
        <v>158425</v>
      </c>
      <c r="I79" s="731">
        <v>58425</v>
      </c>
      <c r="J79" s="731" t="s">
        <v>751</v>
      </c>
      <c r="K79" s="731" t="s">
        <v>752</v>
      </c>
      <c r="L79" s="734">
        <v>61.019999999999996</v>
      </c>
      <c r="M79" s="734">
        <v>2</v>
      </c>
      <c r="N79" s="735">
        <v>122.03999999999999</v>
      </c>
    </row>
    <row r="80" spans="1:14" ht="14.45" customHeight="1" x14ac:dyDescent="0.2">
      <c r="A80" s="729" t="s">
        <v>586</v>
      </c>
      <c r="B80" s="730" t="s">
        <v>587</v>
      </c>
      <c r="C80" s="731" t="s">
        <v>599</v>
      </c>
      <c r="D80" s="732" t="s">
        <v>600</v>
      </c>
      <c r="E80" s="733">
        <v>50113001</v>
      </c>
      <c r="F80" s="732" t="s">
        <v>613</v>
      </c>
      <c r="G80" s="731" t="s">
        <v>614</v>
      </c>
      <c r="H80" s="731">
        <v>154539</v>
      </c>
      <c r="I80" s="731">
        <v>54539</v>
      </c>
      <c r="J80" s="731" t="s">
        <v>753</v>
      </c>
      <c r="K80" s="731" t="s">
        <v>754</v>
      </c>
      <c r="L80" s="734">
        <v>60.138512396694232</v>
      </c>
      <c r="M80" s="734">
        <v>121</v>
      </c>
      <c r="N80" s="735">
        <v>7276.760000000002</v>
      </c>
    </row>
    <row r="81" spans="1:14" ht="14.45" customHeight="1" x14ac:dyDescent="0.2">
      <c r="A81" s="729" t="s">
        <v>586</v>
      </c>
      <c r="B81" s="730" t="s">
        <v>587</v>
      </c>
      <c r="C81" s="731" t="s">
        <v>599</v>
      </c>
      <c r="D81" s="732" t="s">
        <v>600</v>
      </c>
      <c r="E81" s="733">
        <v>50113001</v>
      </c>
      <c r="F81" s="732" t="s">
        <v>613</v>
      </c>
      <c r="G81" s="731" t="s">
        <v>614</v>
      </c>
      <c r="H81" s="731">
        <v>179333</v>
      </c>
      <c r="I81" s="731">
        <v>179333</v>
      </c>
      <c r="J81" s="731" t="s">
        <v>755</v>
      </c>
      <c r="K81" s="731" t="s">
        <v>756</v>
      </c>
      <c r="L81" s="734">
        <v>224.67918918918926</v>
      </c>
      <c r="M81" s="734">
        <v>37</v>
      </c>
      <c r="N81" s="735">
        <v>8313.1300000000028</v>
      </c>
    </row>
    <row r="82" spans="1:14" ht="14.45" customHeight="1" x14ac:dyDescent="0.2">
      <c r="A82" s="729" t="s">
        <v>586</v>
      </c>
      <c r="B82" s="730" t="s">
        <v>587</v>
      </c>
      <c r="C82" s="731" t="s">
        <v>599</v>
      </c>
      <c r="D82" s="732" t="s">
        <v>600</v>
      </c>
      <c r="E82" s="733">
        <v>50113001</v>
      </c>
      <c r="F82" s="732" t="s">
        <v>613</v>
      </c>
      <c r="G82" s="731" t="s">
        <v>614</v>
      </c>
      <c r="H82" s="731">
        <v>179327</v>
      </c>
      <c r="I82" s="731">
        <v>179327</v>
      </c>
      <c r="J82" s="731" t="s">
        <v>755</v>
      </c>
      <c r="K82" s="731" t="s">
        <v>703</v>
      </c>
      <c r="L82" s="734">
        <v>74.320000000000007</v>
      </c>
      <c r="M82" s="734">
        <v>2</v>
      </c>
      <c r="N82" s="735">
        <v>148.64000000000001</v>
      </c>
    </row>
    <row r="83" spans="1:14" ht="14.45" customHeight="1" x14ac:dyDescent="0.2">
      <c r="A83" s="729" t="s">
        <v>586</v>
      </c>
      <c r="B83" s="730" t="s">
        <v>587</v>
      </c>
      <c r="C83" s="731" t="s">
        <v>599</v>
      </c>
      <c r="D83" s="732" t="s">
        <v>600</v>
      </c>
      <c r="E83" s="733">
        <v>50113001</v>
      </c>
      <c r="F83" s="732" t="s">
        <v>613</v>
      </c>
      <c r="G83" s="731" t="s">
        <v>614</v>
      </c>
      <c r="H83" s="731">
        <v>185656</v>
      </c>
      <c r="I83" s="731">
        <v>85656</v>
      </c>
      <c r="J83" s="731" t="s">
        <v>757</v>
      </c>
      <c r="K83" s="731" t="s">
        <v>758</v>
      </c>
      <c r="L83" s="734">
        <v>69.829999999999984</v>
      </c>
      <c r="M83" s="734">
        <v>2</v>
      </c>
      <c r="N83" s="735">
        <v>139.65999999999997</v>
      </c>
    </row>
    <row r="84" spans="1:14" ht="14.45" customHeight="1" x14ac:dyDescent="0.2">
      <c r="A84" s="729" t="s">
        <v>586</v>
      </c>
      <c r="B84" s="730" t="s">
        <v>587</v>
      </c>
      <c r="C84" s="731" t="s">
        <v>599</v>
      </c>
      <c r="D84" s="732" t="s">
        <v>600</v>
      </c>
      <c r="E84" s="733">
        <v>50113001</v>
      </c>
      <c r="F84" s="732" t="s">
        <v>613</v>
      </c>
      <c r="G84" s="731" t="s">
        <v>614</v>
      </c>
      <c r="H84" s="731">
        <v>223690</v>
      </c>
      <c r="I84" s="731">
        <v>223690</v>
      </c>
      <c r="J84" s="731" t="s">
        <v>759</v>
      </c>
      <c r="K84" s="731" t="s">
        <v>760</v>
      </c>
      <c r="L84" s="734">
        <v>121.06</v>
      </c>
      <c r="M84" s="734">
        <v>1</v>
      </c>
      <c r="N84" s="735">
        <v>121.06</v>
      </c>
    </row>
    <row r="85" spans="1:14" ht="14.45" customHeight="1" x14ac:dyDescent="0.2">
      <c r="A85" s="729" t="s">
        <v>586</v>
      </c>
      <c r="B85" s="730" t="s">
        <v>587</v>
      </c>
      <c r="C85" s="731" t="s">
        <v>599</v>
      </c>
      <c r="D85" s="732" t="s">
        <v>600</v>
      </c>
      <c r="E85" s="733">
        <v>50113001</v>
      </c>
      <c r="F85" s="732" t="s">
        <v>613</v>
      </c>
      <c r="G85" s="731" t="s">
        <v>614</v>
      </c>
      <c r="H85" s="731">
        <v>226525</v>
      </c>
      <c r="I85" s="731">
        <v>226525</v>
      </c>
      <c r="J85" s="731" t="s">
        <v>761</v>
      </c>
      <c r="K85" s="731" t="s">
        <v>762</v>
      </c>
      <c r="L85" s="734">
        <v>79.316000000000003</v>
      </c>
      <c r="M85" s="734">
        <v>5</v>
      </c>
      <c r="N85" s="735">
        <v>396.58000000000004</v>
      </c>
    </row>
    <row r="86" spans="1:14" ht="14.45" customHeight="1" x14ac:dyDescent="0.2">
      <c r="A86" s="729" t="s">
        <v>586</v>
      </c>
      <c r="B86" s="730" t="s">
        <v>587</v>
      </c>
      <c r="C86" s="731" t="s">
        <v>599</v>
      </c>
      <c r="D86" s="732" t="s">
        <v>600</v>
      </c>
      <c r="E86" s="733">
        <v>50113001</v>
      </c>
      <c r="F86" s="732" t="s">
        <v>613</v>
      </c>
      <c r="G86" s="731" t="s">
        <v>614</v>
      </c>
      <c r="H86" s="731">
        <v>226523</v>
      </c>
      <c r="I86" s="731">
        <v>226523</v>
      </c>
      <c r="J86" s="731" t="s">
        <v>761</v>
      </c>
      <c r="K86" s="731" t="s">
        <v>763</v>
      </c>
      <c r="L86" s="734">
        <v>51.96</v>
      </c>
      <c r="M86" s="734">
        <v>1</v>
      </c>
      <c r="N86" s="735">
        <v>51.96</v>
      </c>
    </row>
    <row r="87" spans="1:14" ht="14.45" customHeight="1" x14ac:dyDescent="0.2">
      <c r="A87" s="729" t="s">
        <v>586</v>
      </c>
      <c r="B87" s="730" t="s">
        <v>587</v>
      </c>
      <c r="C87" s="731" t="s">
        <v>599</v>
      </c>
      <c r="D87" s="732" t="s">
        <v>600</v>
      </c>
      <c r="E87" s="733">
        <v>50113001</v>
      </c>
      <c r="F87" s="732" t="s">
        <v>613</v>
      </c>
      <c r="G87" s="731" t="s">
        <v>614</v>
      </c>
      <c r="H87" s="731">
        <v>207889</v>
      </c>
      <c r="I87" s="731">
        <v>207889</v>
      </c>
      <c r="J87" s="731" t="s">
        <v>764</v>
      </c>
      <c r="K87" s="731" t="s">
        <v>765</v>
      </c>
      <c r="L87" s="734">
        <v>97.442727272727282</v>
      </c>
      <c r="M87" s="734">
        <v>11</v>
      </c>
      <c r="N87" s="735">
        <v>1071.8700000000001</v>
      </c>
    </row>
    <row r="88" spans="1:14" ht="14.45" customHeight="1" x14ac:dyDescent="0.2">
      <c r="A88" s="729" t="s">
        <v>586</v>
      </c>
      <c r="B88" s="730" t="s">
        <v>587</v>
      </c>
      <c r="C88" s="731" t="s">
        <v>599</v>
      </c>
      <c r="D88" s="732" t="s">
        <v>600</v>
      </c>
      <c r="E88" s="733">
        <v>50113001</v>
      </c>
      <c r="F88" s="732" t="s">
        <v>613</v>
      </c>
      <c r="G88" s="731" t="s">
        <v>614</v>
      </c>
      <c r="H88" s="731">
        <v>23987</v>
      </c>
      <c r="I88" s="731">
        <v>23987</v>
      </c>
      <c r="J88" s="731" t="s">
        <v>766</v>
      </c>
      <c r="K88" s="731" t="s">
        <v>767</v>
      </c>
      <c r="L88" s="734">
        <v>167.42000000000002</v>
      </c>
      <c r="M88" s="734">
        <v>9</v>
      </c>
      <c r="N88" s="735">
        <v>1506.7800000000002</v>
      </c>
    </row>
    <row r="89" spans="1:14" ht="14.45" customHeight="1" x14ac:dyDescent="0.2">
      <c r="A89" s="729" t="s">
        <v>586</v>
      </c>
      <c r="B89" s="730" t="s">
        <v>587</v>
      </c>
      <c r="C89" s="731" t="s">
        <v>599</v>
      </c>
      <c r="D89" s="732" t="s">
        <v>600</v>
      </c>
      <c r="E89" s="733">
        <v>50113001</v>
      </c>
      <c r="F89" s="732" t="s">
        <v>613</v>
      </c>
      <c r="G89" s="731" t="s">
        <v>619</v>
      </c>
      <c r="H89" s="731">
        <v>168326</v>
      </c>
      <c r="I89" s="731">
        <v>168326</v>
      </c>
      <c r="J89" s="731" t="s">
        <v>768</v>
      </c>
      <c r="K89" s="731" t="s">
        <v>769</v>
      </c>
      <c r="L89" s="734">
        <v>393.21</v>
      </c>
      <c r="M89" s="734">
        <v>1</v>
      </c>
      <c r="N89" s="735">
        <v>393.21</v>
      </c>
    </row>
    <row r="90" spans="1:14" ht="14.45" customHeight="1" x14ac:dyDescent="0.2">
      <c r="A90" s="729" t="s">
        <v>586</v>
      </c>
      <c r="B90" s="730" t="s">
        <v>587</v>
      </c>
      <c r="C90" s="731" t="s">
        <v>599</v>
      </c>
      <c r="D90" s="732" t="s">
        <v>600</v>
      </c>
      <c r="E90" s="733">
        <v>50113001</v>
      </c>
      <c r="F90" s="732" t="s">
        <v>613</v>
      </c>
      <c r="G90" s="731" t="s">
        <v>614</v>
      </c>
      <c r="H90" s="731">
        <v>210108</v>
      </c>
      <c r="I90" s="731">
        <v>210108</v>
      </c>
      <c r="J90" s="731" t="s">
        <v>770</v>
      </c>
      <c r="K90" s="731" t="s">
        <v>771</v>
      </c>
      <c r="L90" s="734">
        <v>734.36</v>
      </c>
      <c r="M90" s="734">
        <v>2</v>
      </c>
      <c r="N90" s="735">
        <v>1468.72</v>
      </c>
    </row>
    <row r="91" spans="1:14" ht="14.45" customHeight="1" x14ac:dyDescent="0.2">
      <c r="A91" s="729" t="s">
        <v>586</v>
      </c>
      <c r="B91" s="730" t="s">
        <v>587</v>
      </c>
      <c r="C91" s="731" t="s">
        <v>599</v>
      </c>
      <c r="D91" s="732" t="s">
        <v>600</v>
      </c>
      <c r="E91" s="733">
        <v>50113001</v>
      </c>
      <c r="F91" s="732" t="s">
        <v>613</v>
      </c>
      <c r="G91" s="731" t="s">
        <v>614</v>
      </c>
      <c r="H91" s="731">
        <v>192205</v>
      </c>
      <c r="I91" s="731">
        <v>192205</v>
      </c>
      <c r="J91" s="731" t="s">
        <v>772</v>
      </c>
      <c r="K91" s="731" t="s">
        <v>773</v>
      </c>
      <c r="L91" s="734">
        <v>87.77000000000001</v>
      </c>
      <c r="M91" s="734">
        <v>2</v>
      </c>
      <c r="N91" s="735">
        <v>175.54000000000002</v>
      </c>
    </row>
    <row r="92" spans="1:14" ht="14.45" customHeight="1" x14ac:dyDescent="0.2">
      <c r="A92" s="729" t="s">
        <v>586</v>
      </c>
      <c r="B92" s="730" t="s">
        <v>587</v>
      </c>
      <c r="C92" s="731" t="s">
        <v>599</v>
      </c>
      <c r="D92" s="732" t="s">
        <v>600</v>
      </c>
      <c r="E92" s="733">
        <v>50113001</v>
      </c>
      <c r="F92" s="732" t="s">
        <v>613</v>
      </c>
      <c r="G92" s="731" t="s">
        <v>614</v>
      </c>
      <c r="H92" s="731">
        <v>229191</v>
      </c>
      <c r="I92" s="731">
        <v>229191</v>
      </c>
      <c r="J92" s="731" t="s">
        <v>774</v>
      </c>
      <c r="K92" s="731" t="s">
        <v>775</v>
      </c>
      <c r="L92" s="734">
        <v>141.20999999999998</v>
      </c>
      <c r="M92" s="734">
        <v>9</v>
      </c>
      <c r="N92" s="735">
        <v>1270.8899999999999</v>
      </c>
    </row>
    <row r="93" spans="1:14" ht="14.45" customHeight="1" x14ac:dyDescent="0.2">
      <c r="A93" s="729" t="s">
        <v>586</v>
      </c>
      <c r="B93" s="730" t="s">
        <v>587</v>
      </c>
      <c r="C93" s="731" t="s">
        <v>599</v>
      </c>
      <c r="D93" s="732" t="s">
        <v>600</v>
      </c>
      <c r="E93" s="733">
        <v>50113001</v>
      </c>
      <c r="F93" s="732" t="s">
        <v>613</v>
      </c>
      <c r="G93" s="731" t="s">
        <v>614</v>
      </c>
      <c r="H93" s="731">
        <v>229192</v>
      </c>
      <c r="I93" s="731">
        <v>229192</v>
      </c>
      <c r="J93" s="731" t="s">
        <v>774</v>
      </c>
      <c r="K93" s="731" t="s">
        <v>776</v>
      </c>
      <c r="L93" s="734">
        <v>224.65</v>
      </c>
      <c r="M93" s="734">
        <v>5</v>
      </c>
      <c r="N93" s="735">
        <v>1123.25</v>
      </c>
    </row>
    <row r="94" spans="1:14" ht="14.45" customHeight="1" x14ac:dyDescent="0.2">
      <c r="A94" s="729" t="s">
        <v>586</v>
      </c>
      <c r="B94" s="730" t="s">
        <v>587</v>
      </c>
      <c r="C94" s="731" t="s">
        <v>599</v>
      </c>
      <c r="D94" s="732" t="s">
        <v>600</v>
      </c>
      <c r="E94" s="733">
        <v>50113001</v>
      </c>
      <c r="F94" s="732" t="s">
        <v>613</v>
      </c>
      <c r="G94" s="731" t="s">
        <v>614</v>
      </c>
      <c r="H94" s="731">
        <v>197026</v>
      </c>
      <c r="I94" s="731">
        <v>97026</v>
      </c>
      <c r="J94" s="731" t="s">
        <v>777</v>
      </c>
      <c r="K94" s="731" t="s">
        <v>778</v>
      </c>
      <c r="L94" s="734">
        <v>45.070000000000007</v>
      </c>
      <c r="M94" s="734">
        <v>5</v>
      </c>
      <c r="N94" s="735">
        <v>225.35000000000002</v>
      </c>
    </row>
    <row r="95" spans="1:14" ht="14.45" customHeight="1" x14ac:dyDescent="0.2">
      <c r="A95" s="729" t="s">
        <v>586</v>
      </c>
      <c r="B95" s="730" t="s">
        <v>587</v>
      </c>
      <c r="C95" s="731" t="s">
        <v>599</v>
      </c>
      <c r="D95" s="732" t="s">
        <v>600</v>
      </c>
      <c r="E95" s="733">
        <v>50113001</v>
      </c>
      <c r="F95" s="732" t="s">
        <v>613</v>
      </c>
      <c r="G95" s="731" t="s">
        <v>614</v>
      </c>
      <c r="H95" s="731">
        <v>214593</v>
      </c>
      <c r="I95" s="731">
        <v>214593</v>
      </c>
      <c r="J95" s="731" t="s">
        <v>779</v>
      </c>
      <c r="K95" s="731" t="s">
        <v>780</v>
      </c>
      <c r="L95" s="734">
        <v>56.029999999999994</v>
      </c>
      <c r="M95" s="734">
        <v>8</v>
      </c>
      <c r="N95" s="735">
        <v>448.23999999999995</v>
      </c>
    </row>
    <row r="96" spans="1:14" ht="14.45" customHeight="1" x14ac:dyDescent="0.2">
      <c r="A96" s="729" t="s">
        <v>586</v>
      </c>
      <c r="B96" s="730" t="s">
        <v>587</v>
      </c>
      <c r="C96" s="731" t="s">
        <v>599</v>
      </c>
      <c r="D96" s="732" t="s">
        <v>600</v>
      </c>
      <c r="E96" s="733">
        <v>50113001</v>
      </c>
      <c r="F96" s="732" t="s">
        <v>613</v>
      </c>
      <c r="G96" s="731" t="s">
        <v>614</v>
      </c>
      <c r="H96" s="731">
        <v>187076</v>
      </c>
      <c r="I96" s="731">
        <v>87076</v>
      </c>
      <c r="J96" s="731" t="s">
        <v>781</v>
      </c>
      <c r="K96" s="731" t="s">
        <v>782</v>
      </c>
      <c r="L96" s="734">
        <v>134.47</v>
      </c>
      <c r="M96" s="734">
        <v>2</v>
      </c>
      <c r="N96" s="735">
        <v>268.94</v>
      </c>
    </row>
    <row r="97" spans="1:14" ht="14.45" customHeight="1" x14ac:dyDescent="0.2">
      <c r="A97" s="729" t="s">
        <v>586</v>
      </c>
      <c r="B97" s="730" t="s">
        <v>587</v>
      </c>
      <c r="C97" s="731" t="s">
        <v>599</v>
      </c>
      <c r="D97" s="732" t="s">
        <v>600</v>
      </c>
      <c r="E97" s="733">
        <v>50113001</v>
      </c>
      <c r="F97" s="732" t="s">
        <v>613</v>
      </c>
      <c r="G97" s="731" t="s">
        <v>614</v>
      </c>
      <c r="H97" s="731">
        <v>157586</v>
      </c>
      <c r="I97" s="731">
        <v>57586</v>
      </c>
      <c r="J97" s="731" t="s">
        <v>783</v>
      </c>
      <c r="K97" s="731" t="s">
        <v>784</v>
      </c>
      <c r="L97" s="734">
        <v>73.620000000000019</v>
      </c>
      <c r="M97" s="734">
        <v>3</v>
      </c>
      <c r="N97" s="735">
        <v>220.86000000000004</v>
      </c>
    </row>
    <row r="98" spans="1:14" ht="14.45" customHeight="1" x14ac:dyDescent="0.2">
      <c r="A98" s="729" t="s">
        <v>586</v>
      </c>
      <c r="B98" s="730" t="s">
        <v>587</v>
      </c>
      <c r="C98" s="731" t="s">
        <v>599</v>
      </c>
      <c r="D98" s="732" t="s">
        <v>600</v>
      </c>
      <c r="E98" s="733">
        <v>50113001</v>
      </c>
      <c r="F98" s="732" t="s">
        <v>613</v>
      </c>
      <c r="G98" s="731" t="s">
        <v>614</v>
      </c>
      <c r="H98" s="731">
        <v>848560</v>
      </c>
      <c r="I98" s="731">
        <v>125752</v>
      </c>
      <c r="J98" s="731" t="s">
        <v>785</v>
      </c>
      <c r="K98" s="731" t="s">
        <v>786</v>
      </c>
      <c r="L98" s="734">
        <v>222.98999999999998</v>
      </c>
      <c r="M98" s="734">
        <v>7</v>
      </c>
      <c r="N98" s="735">
        <v>1560.9299999999998</v>
      </c>
    </row>
    <row r="99" spans="1:14" ht="14.45" customHeight="1" x14ac:dyDescent="0.2">
      <c r="A99" s="729" t="s">
        <v>586</v>
      </c>
      <c r="B99" s="730" t="s">
        <v>587</v>
      </c>
      <c r="C99" s="731" t="s">
        <v>599</v>
      </c>
      <c r="D99" s="732" t="s">
        <v>600</v>
      </c>
      <c r="E99" s="733">
        <v>50113001</v>
      </c>
      <c r="F99" s="732" t="s">
        <v>613</v>
      </c>
      <c r="G99" s="731" t="s">
        <v>614</v>
      </c>
      <c r="H99" s="731">
        <v>500618</v>
      </c>
      <c r="I99" s="731">
        <v>125753</v>
      </c>
      <c r="J99" s="731" t="s">
        <v>787</v>
      </c>
      <c r="K99" s="731" t="s">
        <v>788</v>
      </c>
      <c r="L99" s="734">
        <v>300.54000000000008</v>
      </c>
      <c r="M99" s="734">
        <v>1</v>
      </c>
      <c r="N99" s="735">
        <v>300.54000000000008</v>
      </c>
    </row>
    <row r="100" spans="1:14" ht="14.45" customHeight="1" x14ac:dyDescent="0.2">
      <c r="A100" s="729" t="s">
        <v>586</v>
      </c>
      <c r="B100" s="730" t="s">
        <v>587</v>
      </c>
      <c r="C100" s="731" t="s">
        <v>599</v>
      </c>
      <c r="D100" s="732" t="s">
        <v>600</v>
      </c>
      <c r="E100" s="733">
        <v>50113001</v>
      </c>
      <c r="F100" s="732" t="s">
        <v>613</v>
      </c>
      <c r="G100" s="731" t="s">
        <v>614</v>
      </c>
      <c r="H100" s="731">
        <v>181293</v>
      </c>
      <c r="I100" s="731">
        <v>181293</v>
      </c>
      <c r="J100" s="731" t="s">
        <v>789</v>
      </c>
      <c r="K100" s="731" t="s">
        <v>790</v>
      </c>
      <c r="L100" s="734">
        <v>226.56499999999997</v>
      </c>
      <c r="M100" s="734">
        <v>2</v>
      </c>
      <c r="N100" s="735">
        <v>453.12999999999994</v>
      </c>
    </row>
    <row r="101" spans="1:14" ht="14.45" customHeight="1" x14ac:dyDescent="0.2">
      <c r="A101" s="729" t="s">
        <v>586</v>
      </c>
      <c r="B101" s="730" t="s">
        <v>587</v>
      </c>
      <c r="C101" s="731" t="s">
        <v>599</v>
      </c>
      <c r="D101" s="732" t="s">
        <v>600</v>
      </c>
      <c r="E101" s="733">
        <v>50113001</v>
      </c>
      <c r="F101" s="732" t="s">
        <v>613</v>
      </c>
      <c r="G101" s="731" t="s">
        <v>329</v>
      </c>
      <c r="H101" s="731">
        <v>147466</v>
      </c>
      <c r="I101" s="731">
        <v>147466</v>
      </c>
      <c r="J101" s="731" t="s">
        <v>791</v>
      </c>
      <c r="K101" s="731" t="s">
        <v>792</v>
      </c>
      <c r="L101" s="734">
        <v>131.01</v>
      </c>
      <c r="M101" s="734">
        <v>1</v>
      </c>
      <c r="N101" s="735">
        <v>131.01</v>
      </c>
    </row>
    <row r="102" spans="1:14" ht="14.45" customHeight="1" x14ac:dyDescent="0.2">
      <c r="A102" s="729" t="s">
        <v>586</v>
      </c>
      <c r="B102" s="730" t="s">
        <v>587</v>
      </c>
      <c r="C102" s="731" t="s">
        <v>599</v>
      </c>
      <c r="D102" s="732" t="s">
        <v>600</v>
      </c>
      <c r="E102" s="733">
        <v>50113001</v>
      </c>
      <c r="F102" s="732" t="s">
        <v>613</v>
      </c>
      <c r="G102" s="731" t="s">
        <v>619</v>
      </c>
      <c r="H102" s="731">
        <v>243130</v>
      </c>
      <c r="I102" s="731">
        <v>243130</v>
      </c>
      <c r="J102" s="731" t="s">
        <v>791</v>
      </c>
      <c r="K102" s="731" t="s">
        <v>793</v>
      </c>
      <c r="L102" s="734">
        <v>78.585000000000008</v>
      </c>
      <c r="M102" s="734">
        <v>2</v>
      </c>
      <c r="N102" s="735">
        <v>157.17000000000002</v>
      </c>
    </row>
    <row r="103" spans="1:14" ht="14.45" customHeight="1" x14ac:dyDescent="0.2">
      <c r="A103" s="729" t="s">
        <v>586</v>
      </c>
      <c r="B103" s="730" t="s">
        <v>587</v>
      </c>
      <c r="C103" s="731" t="s">
        <v>599</v>
      </c>
      <c r="D103" s="732" t="s">
        <v>600</v>
      </c>
      <c r="E103" s="733">
        <v>50113001</v>
      </c>
      <c r="F103" s="732" t="s">
        <v>613</v>
      </c>
      <c r="G103" s="731" t="s">
        <v>619</v>
      </c>
      <c r="H103" s="731">
        <v>243131</v>
      </c>
      <c r="I103" s="731">
        <v>243131</v>
      </c>
      <c r="J103" s="731" t="s">
        <v>791</v>
      </c>
      <c r="K103" s="731" t="s">
        <v>794</v>
      </c>
      <c r="L103" s="734">
        <v>77.679999999999993</v>
      </c>
      <c r="M103" s="734">
        <v>2</v>
      </c>
      <c r="N103" s="735">
        <v>155.35999999999999</v>
      </c>
    </row>
    <row r="104" spans="1:14" ht="14.45" customHeight="1" x14ac:dyDescent="0.2">
      <c r="A104" s="729" t="s">
        <v>586</v>
      </c>
      <c r="B104" s="730" t="s">
        <v>587</v>
      </c>
      <c r="C104" s="731" t="s">
        <v>599</v>
      </c>
      <c r="D104" s="732" t="s">
        <v>600</v>
      </c>
      <c r="E104" s="733">
        <v>50113001</v>
      </c>
      <c r="F104" s="732" t="s">
        <v>613</v>
      </c>
      <c r="G104" s="731" t="s">
        <v>619</v>
      </c>
      <c r="H104" s="731">
        <v>243136</v>
      </c>
      <c r="I104" s="731">
        <v>243136</v>
      </c>
      <c r="J104" s="731" t="s">
        <v>791</v>
      </c>
      <c r="K104" s="731" t="s">
        <v>792</v>
      </c>
      <c r="L104" s="734">
        <v>131.00999999999996</v>
      </c>
      <c r="M104" s="734">
        <v>1</v>
      </c>
      <c r="N104" s="735">
        <v>131.00999999999996</v>
      </c>
    </row>
    <row r="105" spans="1:14" ht="14.45" customHeight="1" x14ac:dyDescent="0.2">
      <c r="A105" s="729" t="s">
        <v>586</v>
      </c>
      <c r="B105" s="730" t="s">
        <v>587</v>
      </c>
      <c r="C105" s="731" t="s">
        <v>599</v>
      </c>
      <c r="D105" s="732" t="s">
        <v>600</v>
      </c>
      <c r="E105" s="733">
        <v>50113001</v>
      </c>
      <c r="F105" s="732" t="s">
        <v>613</v>
      </c>
      <c r="G105" s="731" t="s">
        <v>329</v>
      </c>
      <c r="H105" s="731">
        <v>146692</v>
      </c>
      <c r="I105" s="731">
        <v>46692</v>
      </c>
      <c r="J105" s="731" t="s">
        <v>791</v>
      </c>
      <c r="K105" s="731" t="s">
        <v>794</v>
      </c>
      <c r="L105" s="734">
        <v>77.659999999999982</v>
      </c>
      <c r="M105" s="734">
        <v>1</v>
      </c>
      <c r="N105" s="735">
        <v>77.659999999999982</v>
      </c>
    </row>
    <row r="106" spans="1:14" ht="14.45" customHeight="1" x14ac:dyDescent="0.2">
      <c r="A106" s="729" t="s">
        <v>586</v>
      </c>
      <c r="B106" s="730" t="s">
        <v>587</v>
      </c>
      <c r="C106" s="731" t="s">
        <v>599</v>
      </c>
      <c r="D106" s="732" t="s">
        <v>600</v>
      </c>
      <c r="E106" s="733">
        <v>50113001</v>
      </c>
      <c r="F106" s="732" t="s">
        <v>613</v>
      </c>
      <c r="G106" s="731" t="s">
        <v>329</v>
      </c>
      <c r="H106" s="731">
        <v>147458</v>
      </c>
      <c r="I106" s="731">
        <v>147458</v>
      </c>
      <c r="J106" s="731" t="s">
        <v>795</v>
      </c>
      <c r="K106" s="731" t="s">
        <v>796</v>
      </c>
      <c r="L106" s="734">
        <v>99.26</v>
      </c>
      <c r="M106" s="734">
        <v>1</v>
      </c>
      <c r="N106" s="735">
        <v>99.26</v>
      </c>
    </row>
    <row r="107" spans="1:14" ht="14.45" customHeight="1" x14ac:dyDescent="0.2">
      <c r="A107" s="729" t="s">
        <v>586</v>
      </c>
      <c r="B107" s="730" t="s">
        <v>587</v>
      </c>
      <c r="C107" s="731" t="s">
        <v>599</v>
      </c>
      <c r="D107" s="732" t="s">
        <v>600</v>
      </c>
      <c r="E107" s="733">
        <v>50113001</v>
      </c>
      <c r="F107" s="732" t="s">
        <v>613</v>
      </c>
      <c r="G107" s="731" t="s">
        <v>619</v>
      </c>
      <c r="H107" s="731">
        <v>243140</v>
      </c>
      <c r="I107" s="731">
        <v>243140</v>
      </c>
      <c r="J107" s="731" t="s">
        <v>797</v>
      </c>
      <c r="K107" s="731" t="s">
        <v>798</v>
      </c>
      <c r="L107" s="734">
        <v>94.179999999999993</v>
      </c>
      <c r="M107" s="734">
        <v>3</v>
      </c>
      <c r="N107" s="735">
        <v>282.53999999999996</v>
      </c>
    </row>
    <row r="108" spans="1:14" ht="14.45" customHeight="1" x14ac:dyDescent="0.2">
      <c r="A108" s="729" t="s">
        <v>586</v>
      </c>
      <c r="B108" s="730" t="s">
        <v>587</v>
      </c>
      <c r="C108" s="731" t="s">
        <v>599</v>
      </c>
      <c r="D108" s="732" t="s">
        <v>600</v>
      </c>
      <c r="E108" s="733">
        <v>50113001</v>
      </c>
      <c r="F108" s="732" t="s">
        <v>613</v>
      </c>
      <c r="G108" s="731" t="s">
        <v>619</v>
      </c>
      <c r="H108" s="731">
        <v>243138</v>
      </c>
      <c r="I108" s="731">
        <v>243138</v>
      </c>
      <c r="J108" s="731" t="s">
        <v>799</v>
      </c>
      <c r="K108" s="731" t="s">
        <v>800</v>
      </c>
      <c r="L108" s="734">
        <v>61.04</v>
      </c>
      <c r="M108" s="734">
        <v>1</v>
      </c>
      <c r="N108" s="735">
        <v>61.04</v>
      </c>
    </row>
    <row r="109" spans="1:14" ht="14.45" customHeight="1" x14ac:dyDescent="0.2">
      <c r="A109" s="729" t="s">
        <v>586</v>
      </c>
      <c r="B109" s="730" t="s">
        <v>587</v>
      </c>
      <c r="C109" s="731" t="s">
        <v>599</v>
      </c>
      <c r="D109" s="732" t="s">
        <v>600</v>
      </c>
      <c r="E109" s="733">
        <v>50113001</v>
      </c>
      <c r="F109" s="732" t="s">
        <v>613</v>
      </c>
      <c r="G109" s="731" t="s">
        <v>614</v>
      </c>
      <c r="H109" s="731">
        <v>142613</v>
      </c>
      <c r="I109" s="731">
        <v>42613</v>
      </c>
      <c r="J109" s="731" t="s">
        <v>801</v>
      </c>
      <c r="K109" s="731" t="s">
        <v>802</v>
      </c>
      <c r="L109" s="734">
        <v>134.49999999999997</v>
      </c>
      <c r="M109" s="734">
        <v>1</v>
      </c>
      <c r="N109" s="735">
        <v>134.49999999999997</v>
      </c>
    </row>
    <row r="110" spans="1:14" ht="14.45" customHeight="1" x14ac:dyDescent="0.2">
      <c r="A110" s="729" t="s">
        <v>586</v>
      </c>
      <c r="B110" s="730" t="s">
        <v>587</v>
      </c>
      <c r="C110" s="731" t="s">
        <v>599</v>
      </c>
      <c r="D110" s="732" t="s">
        <v>600</v>
      </c>
      <c r="E110" s="733">
        <v>50113001</v>
      </c>
      <c r="F110" s="732" t="s">
        <v>613</v>
      </c>
      <c r="G110" s="731" t="s">
        <v>614</v>
      </c>
      <c r="H110" s="731">
        <v>196193</v>
      </c>
      <c r="I110" s="731">
        <v>96193</v>
      </c>
      <c r="J110" s="731" t="s">
        <v>803</v>
      </c>
      <c r="K110" s="731" t="s">
        <v>804</v>
      </c>
      <c r="L110" s="734">
        <v>39.22</v>
      </c>
      <c r="M110" s="734">
        <v>1</v>
      </c>
      <c r="N110" s="735">
        <v>39.22</v>
      </c>
    </row>
    <row r="111" spans="1:14" ht="14.45" customHeight="1" x14ac:dyDescent="0.2">
      <c r="A111" s="729" t="s">
        <v>586</v>
      </c>
      <c r="B111" s="730" t="s">
        <v>587</v>
      </c>
      <c r="C111" s="731" t="s">
        <v>599</v>
      </c>
      <c r="D111" s="732" t="s">
        <v>600</v>
      </c>
      <c r="E111" s="733">
        <v>50113001</v>
      </c>
      <c r="F111" s="732" t="s">
        <v>613</v>
      </c>
      <c r="G111" s="731" t="s">
        <v>614</v>
      </c>
      <c r="H111" s="731">
        <v>116287</v>
      </c>
      <c r="I111" s="731">
        <v>16287</v>
      </c>
      <c r="J111" s="731" t="s">
        <v>805</v>
      </c>
      <c r="K111" s="731" t="s">
        <v>806</v>
      </c>
      <c r="L111" s="734">
        <v>159.38999999999999</v>
      </c>
      <c r="M111" s="734">
        <v>1</v>
      </c>
      <c r="N111" s="735">
        <v>159.38999999999999</v>
      </c>
    </row>
    <row r="112" spans="1:14" ht="14.45" customHeight="1" x14ac:dyDescent="0.2">
      <c r="A112" s="729" t="s">
        <v>586</v>
      </c>
      <c r="B112" s="730" t="s">
        <v>587</v>
      </c>
      <c r="C112" s="731" t="s">
        <v>599</v>
      </c>
      <c r="D112" s="732" t="s">
        <v>600</v>
      </c>
      <c r="E112" s="733">
        <v>50113001</v>
      </c>
      <c r="F112" s="732" t="s">
        <v>613</v>
      </c>
      <c r="G112" s="731" t="s">
        <v>614</v>
      </c>
      <c r="H112" s="731">
        <v>173498</v>
      </c>
      <c r="I112" s="731">
        <v>173498</v>
      </c>
      <c r="J112" s="731" t="s">
        <v>807</v>
      </c>
      <c r="K112" s="731" t="s">
        <v>808</v>
      </c>
      <c r="L112" s="734">
        <v>212.16000000000005</v>
      </c>
      <c r="M112" s="734">
        <v>1</v>
      </c>
      <c r="N112" s="735">
        <v>212.16000000000005</v>
      </c>
    </row>
    <row r="113" spans="1:14" ht="14.45" customHeight="1" x14ac:dyDescent="0.2">
      <c r="A113" s="729" t="s">
        <v>586</v>
      </c>
      <c r="B113" s="730" t="s">
        <v>587</v>
      </c>
      <c r="C113" s="731" t="s">
        <v>599</v>
      </c>
      <c r="D113" s="732" t="s">
        <v>600</v>
      </c>
      <c r="E113" s="733">
        <v>50113001</v>
      </c>
      <c r="F113" s="732" t="s">
        <v>613</v>
      </c>
      <c r="G113" s="731" t="s">
        <v>614</v>
      </c>
      <c r="H113" s="731">
        <v>173500</v>
      </c>
      <c r="I113" s="731">
        <v>173500</v>
      </c>
      <c r="J113" s="731" t="s">
        <v>807</v>
      </c>
      <c r="K113" s="731" t="s">
        <v>809</v>
      </c>
      <c r="L113" s="734">
        <v>143.07000000000002</v>
      </c>
      <c r="M113" s="734">
        <v>1</v>
      </c>
      <c r="N113" s="735">
        <v>143.07000000000002</v>
      </c>
    </row>
    <row r="114" spans="1:14" ht="14.45" customHeight="1" x14ac:dyDescent="0.2">
      <c r="A114" s="729" t="s">
        <v>586</v>
      </c>
      <c r="B114" s="730" t="s">
        <v>587</v>
      </c>
      <c r="C114" s="731" t="s">
        <v>599</v>
      </c>
      <c r="D114" s="732" t="s">
        <v>600</v>
      </c>
      <c r="E114" s="733">
        <v>50113001</v>
      </c>
      <c r="F114" s="732" t="s">
        <v>613</v>
      </c>
      <c r="G114" s="731" t="s">
        <v>614</v>
      </c>
      <c r="H114" s="731">
        <v>214598</v>
      </c>
      <c r="I114" s="731">
        <v>214598</v>
      </c>
      <c r="J114" s="731" t="s">
        <v>810</v>
      </c>
      <c r="K114" s="731" t="s">
        <v>811</v>
      </c>
      <c r="L114" s="734">
        <v>174.81</v>
      </c>
      <c r="M114" s="734">
        <v>2</v>
      </c>
      <c r="N114" s="735">
        <v>349.62</v>
      </c>
    </row>
    <row r="115" spans="1:14" ht="14.45" customHeight="1" x14ac:dyDescent="0.2">
      <c r="A115" s="729" t="s">
        <v>586</v>
      </c>
      <c r="B115" s="730" t="s">
        <v>587</v>
      </c>
      <c r="C115" s="731" t="s">
        <v>599</v>
      </c>
      <c r="D115" s="732" t="s">
        <v>600</v>
      </c>
      <c r="E115" s="733">
        <v>50113001</v>
      </c>
      <c r="F115" s="732" t="s">
        <v>613</v>
      </c>
      <c r="G115" s="731" t="s">
        <v>614</v>
      </c>
      <c r="H115" s="731">
        <v>201703</v>
      </c>
      <c r="I115" s="731">
        <v>201703</v>
      </c>
      <c r="J115" s="731" t="s">
        <v>812</v>
      </c>
      <c r="K115" s="731" t="s">
        <v>813</v>
      </c>
      <c r="L115" s="734">
        <v>49.360000000000014</v>
      </c>
      <c r="M115" s="734">
        <v>2</v>
      </c>
      <c r="N115" s="735">
        <v>98.720000000000027</v>
      </c>
    </row>
    <row r="116" spans="1:14" ht="14.45" customHeight="1" x14ac:dyDescent="0.2">
      <c r="A116" s="729" t="s">
        <v>586</v>
      </c>
      <c r="B116" s="730" t="s">
        <v>587</v>
      </c>
      <c r="C116" s="731" t="s">
        <v>599</v>
      </c>
      <c r="D116" s="732" t="s">
        <v>600</v>
      </c>
      <c r="E116" s="733">
        <v>50113001</v>
      </c>
      <c r="F116" s="732" t="s">
        <v>613</v>
      </c>
      <c r="G116" s="731" t="s">
        <v>619</v>
      </c>
      <c r="H116" s="731">
        <v>114439</v>
      </c>
      <c r="I116" s="731">
        <v>14439</v>
      </c>
      <c r="J116" s="731" t="s">
        <v>814</v>
      </c>
      <c r="K116" s="731" t="s">
        <v>815</v>
      </c>
      <c r="L116" s="734">
        <v>33.08</v>
      </c>
      <c r="M116" s="734">
        <v>1</v>
      </c>
      <c r="N116" s="735">
        <v>33.08</v>
      </c>
    </row>
    <row r="117" spans="1:14" ht="14.45" customHeight="1" x14ac:dyDescent="0.2">
      <c r="A117" s="729" t="s">
        <v>586</v>
      </c>
      <c r="B117" s="730" t="s">
        <v>587</v>
      </c>
      <c r="C117" s="731" t="s">
        <v>599</v>
      </c>
      <c r="D117" s="732" t="s">
        <v>600</v>
      </c>
      <c r="E117" s="733">
        <v>50113001</v>
      </c>
      <c r="F117" s="732" t="s">
        <v>613</v>
      </c>
      <c r="G117" s="731" t="s">
        <v>619</v>
      </c>
      <c r="H117" s="731">
        <v>149195</v>
      </c>
      <c r="I117" s="731">
        <v>49195</v>
      </c>
      <c r="J117" s="731" t="s">
        <v>814</v>
      </c>
      <c r="K117" s="731" t="s">
        <v>816</v>
      </c>
      <c r="L117" s="734">
        <v>100.09</v>
      </c>
      <c r="M117" s="734">
        <v>1</v>
      </c>
      <c r="N117" s="735">
        <v>100.09</v>
      </c>
    </row>
    <row r="118" spans="1:14" ht="14.45" customHeight="1" x14ac:dyDescent="0.2">
      <c r="A118" s="729" t="s">
        <v>586</v>
      </c>
      <c r="B118" s="730" t="s">
        <v>587</v>
      </c>
      <c r="C118" s="731" t="s">
        <v>599</v>
      </c>
      <c r="D118" s="732" t="s">
        <v>600</v>
      </c>
      <c r="E118" s="733">
        <v>50113001</v>
      </c>
      <c r="F118" s="732" t="s">
        <v>613</v>
      </c>
      <c r="G118" s="731" t="s">
        <v>329</v>
      </c>
      <c r="H118" s="731">
        <v>243210</v>
      </c>
      <c r="I118" s="731">
        <v>243210</v>
      </c>
      <c r="J118" s="731" t="s">
        <v>817</v>
      </c>
      <c r="K118" s="731" t="s">
        <v>818</v>
      </c>
      <c r="L118" s="734">
        <v>291.27999999999997</v>
      </c>
      <c r="M118" s="734">
        <v>1</v>
      </c>
      <c r="N118" s="735">
        <v>291.27999999999997</v>
      </c>
    </row>
    <row r="119" spans="1:14" ht="14.45" customHeight="1" x14ac:dyDescent="0.2">
      <c r="A119" s="729" t="s">
        <v>586</v>
      </c>
      <c r="B119" s="730" t="s">
        <v>587</v>
      </c>
      <c r="C119" s="731" t="s">
        <v>599</v>
      </c>
      <c r="D119" s="732" t="s">
        <v>600</v>
      </c>
      <c r="E119" s="733">
        <v>50113001</v>
      </c>
      <c r="F119" s="732" t="s">
        <v>613</v>
      </c>
      <c r="G119" s="731" t="s">
        <v>614</v>
      </c>
      <c r="H119" s="731">
        <v>243409</v>
      </c>
      <c r="I119" s="731">
        <v>243409</v>
      </c>
      <c r="J119" s="731" t="s">
        <v>819</v>
      </c>
      <c r="K119" s="731" t="s">
        <v>820</v>
      </c>
      <c r="L119" s="734">
        <v>162.33000000000001</v>
      </c>
      <c r="M119" s="734">
        <v>1</v>
      </c>
      <c r="N119" s="735">
        <v>162.33000000000001</v>
      </c>
    </row>
    <row r="120" spans="1:14" ht="14.45" customHeight="1" x14ac:dyDescent="0.2">
      <c r="A120" s="729" t="s">
        <v>586</v>
      </c>
      <c r="B120" s="730" t="s">
        <v>587</v>
      </c>
      <c r="C120" s="731" t="s">
        <v>599</v>
      </c>
      <c r="D120" s="732" t="s">
        <v>600</v>
      </c>
      <c r="E120" s="733">
        <v>50113001</v>
      </c>
      <c r="F120" s="732" t="s">
        <v>613</v>
      </c>
      <c r="G120" s="731" t="s">
        <v>614</v>
      </c>
      <c r="H120" s="731">
        <v>154276</v>
      </c>
      <c r="I120" s="731">
        <v>54276</v>
      </c>
      <c r="J120" s="731" t="s">
        <v>821</v>
      </c>
      <c r="K120" s="731" t="s">
        <v>822</v>
      </c>
      <c r="L120" s="734">
        <v>159.25</v>
      </c>
      <c r="M120" s="734">
        <v>2</v>
      </c>
      <c r="N120" s="735">
        <v>318.5</v>
      </c>
    </row>
    <row r="121" spans="1:14" ht="14.45" customHeight="1" x14ac:dyDescent="0.2">
      <c r="A121" s="729" t="s">
        <v>586</v>
      </c>
      <c r="B121" s="730" t="s">
        <v>587</v>
      </c>
      <c r="C121" s="731" t="s">
        <v>599</v>
      </c>
      <c r="D121" s="732" t="s">
        <v>600</v>
      </c>
      <c r="E121" s="733">
        <v>50113001</v>
      </c>
      <c r="F121" s="732" t="s">
        <v>613</v>
      </c>
      <c r="G121" s="731" t="s">
        <v>619</v>
      </c>
      <c r="H121" s="731">
        <v>213477</v>
      </c>
      <c r="I121" s="731">
        <v>213477</v>
      </c>
      <c r="J121" s="731" t="s">
        <v>823</v>
      </c>
      <c r="K121" s="731" t="s">
        <v>824</v>
      </c>
      <c r="L121" s="734">
        <v>3299.9472916666678</v>
      </c>
      <c r="M121" s="734">
        <v>48</v>
      </c>
      <c r="N121" s="735">
        <v>158397.47000000006</v>
      </c>
    </row>
    <row r="122" spans="1:14" ht="14.45" customHeight="1" x14ac:dyDescent="0.2">
      <c r="A122" s="729" t="s">
        <v>586</v>
      </c>
      <c r="B122" s="730" t="s">
        <v>587</v>
      </c>
      <c r="C122" s="731" t="s">
        <v>599</v>
      </c>
      <c r="D122" s="732" t="s">
        <v>600</v>
      </c>
      <c r="E122" s="733">
        <v>50113001</v>
      </c>
      <c r="F122" s="732" t="s">
        <v>613</v>
      </c>
      <c r="G122" s="731" t="s">
        <v>619</v>
      </c>
      <c r="H122" s="731">
        <v>213494</v>
      </c>
      <c r="I122" s="731">
        <v>213494</v>
      </c>
      <c r="J122" s="731" t="s">
        <v>825</v>
      </c>
      <c r="K122" s="731" t="s">
        <v>826</v>
      </c>
      <c r="L122" s="734">
        <v>408.93222222222226</v>
      </c>
      <c r="M122" s="734">
        <v>9</v>
      </c>
      <c r="N122" s="735">
        <v>3680.3900000000003</v>
      </c>
    </row>
    <row r="123" spans="1:14" ht="14.45" customHeight="1" x14ac:dyDescent="0.2">
      <c r="A123" s="729" t="s">
        <v>586</v>
      </c>
      <c r="B123" s="730" t="s">
        <v>587</v>
      </c>
      <c r="C123" s="731" t="s">
        <v>599</v>
      </c>
      <c r="D123" s="732" t="s">
        <v>600</v>
      </c>
      <c r="E123" s="733">
        <v>50113001</v>
      </c>
      <c r="F123" s="732" t="s">
        <v>613</v>
      </c>
      <c r="G123" s="731" t="s">
        <v>619</v>
      </c>
      <c r="H123" s="731">
        <v>213489</v>
      </c>
      <c r="I123" s="731">
        <v>213489</v>
      </c>
      <c r="J123" s="731" t="s">
        <v>825</v>
      </c>
      <c r="K123" s="731" t="s">
        <v>827</v>
      </c>
      <c r="L123" s="734">
        <v>627.45499999999993</v>
      </c>
      <c r="M123" s="734">
        <v>4</v>
      </c>
      <c r="N123" s="735">
        <v>2509.8199999999997</v>
      </c>
    </row>
    <row r="124" spans="1:14" ht="14.45" customHeight="1" x14ac:dyDescent="0.2">
      <c r="A124" s="729" t="s">
        <v>586</v>
      </c>
      <c r="B124" s="730" t="s">
        <v>587</v>
      </c>
      <c r="C124" s="731" t="s">
        <v>599</v>
      </c>
      <c r="D124" s="732" t="s">
        <v>600</v>
      </c>
      <c r="E124" s="733">
        <v>50113001</v>
      </c>
      <c r="F124" s="732" t="s">
        <v>613</v>
      </c>
      <c r="G124" s="731" t="s">
        <v>619</v>
      </c>
      <c r="H124" s="731">
        <v>213480</v>
      </c>
      <c r="I124" s="731">
        <v>213480</v>
      </c>
      <c r="J124" s="731" t="s">
        <v>828</v>
      </c>
      <c r="K124" s="731" t="s">
        <v>827</v>
      </c>
      <c r="L124" s="734">
        <v>1106.2600000000002</v>
      </c>
      <c r="M124" s="734">
        <v>1</v>
      </c>
      <c r="N124" s="735">
        <v>1106.2600000000002</v>
      </c>
    </row>
    <row r="125" spans="1:14" ht="14.45" customHeight="1" x14ac:dyDescent="0.2">
      <c r="A125" s="729" t="s">
        <v>586</v>
      </c>
      <c r="B125" s="730" t="s">
        <v>587</v>
      </c>
      <c r="C125" s="731" t="s">
        <v>599</v>
      </c>
      <c r="D125" s="732" t="s">
        <v>600</v>
      </c>
      <c r="E125" s="733">
        <v>50113001</v>
      </c>
      <c r="F125" s="732" t="s">
        <v>613</v>
      </c>
      <c r="G125" s="731" t="s">
        <v>329</v>
      </c>
      <c r="H125" s="731">
        <v>198219</v>
      </c>
      <c r="I125" s="731">
        <v>98219</v>
      </c>
      <c r="J125" s="731" t="s">
        <v>829</v>
      </c>
      <c r="K125" s="731" t="s">
        <v>830</v>
      </c>
      <c r="L125" s="734">
        <v>59.82</v>
      </c>
      <c r="M125" s="734">
        <v>2</v>
      </c>
      <c r="N125" s="735">
        <v>119.64</v>
      </c>
    </row>
    <row r="126" spans="1:14" ht="14.45" customHeight="1" x14ac:dyDescent="0.2">
      <c r="A126" s="729" t="s">
        <v>586</v>
      </c>
      <c r="B126" s="730" t="s">
        <v>587</v>
      </c>
      <c r="C126" s="731" t="s">
        <v>599</v>
      </c>
      <c r="D126" s="732" t="s">
        <v>600</v>
      </c>
      <c r="E126" s="733">
        <v>50113001</v>
      </c>
      <c r="F126" s="732" t="s">
        <v>613</v>
      </c>
      <c r="G126" s="731" t="s">
        <v>619</v>
      </c>
      <c r="H126" s="731">
        <v>156804</v>
      </c>
      <c r="I126" s="731">
        <v>56804</v>
      </c>
      <c r="J126" s="731" t="s">
        <v>831</v>
      </c>
      <c r="K126" s="731" t="s">
        <v>830</v>
      </c>
      <c r="L126" s="734">
        <v>31.733333333333331</v>
      </c>
      <c r="M126" s="734">
        <v>3</v>
      </c>
      <c r="N126" s="735">
        <v>95.199999999999989</v>
      </c>
    </row>
    <row r="127" spans="1:14" ht="14.45" customHeight="1" x14ac:dyDescent="0.2">
      <c r="A127" s="729" t="s">
        <v>586</v>
      </c>
      <c r="B127" s="730" t="s">
        <v>587</v>
      </c>
      <c r="C127" s="731" t="s">
        <v>599</v>
      </c>
      <c r="D127" s="732" t="s">
        <v>600</v>
      </c>
      <c r="E127" s="733">
        <v>50113001</v>
      </c>
      <c r="F127" s="732" t="s">
        <v>613</v>
      </c>
      <c r="G127" s="731" t="s">
        <v>614</v>
      </c>
      <c r="H127" s="731">
        <v>221744</v>
      </c>
      <c r="I127" s="731">
        <v>221744</v>
      </c>
      <c r="J127" s="731" t="s">
        <v>832</v>
      </c>
      <c r="K127" s="731" t="s">
        <v>833</v>
      </c>
      <c r="L127" s="734">
        <v>33</v>
      </c>
      <c r="M127" s="734">
        <v>1</v>
      </c>
      <c r="N127" s="735">
        <v>33</v>
      </c>
    </row>
    <row r="128" spans="1:14" ht="14.45" customHeight="1" x14ac:dyDescent="0.2">
      <c r="A128" s="729" t="s">
        <v>586</v>
      </c>
      <c r="B128" s="730" t="s">
        <v>587</v>
      </c>
      <c r="C128" s="731" t="s">
        <v>599</v>
      </c>
      <c r="D128" s="732" t="s">
        <v>600</v>
      </c>
      <c r="E128" s="733">
        <v>50113001</v>
      </c>
      <c r="F128" s="732" t="s">
        <v>613</v>
      </c>
      <c r="G128" s="731" t="s">
        <v>614</v>
      </c>
      <c r="H128" s="731">
        <v>198876</v>
      </c>
      <c r="I128" s="731">
        <v>98876</v>
      </c>
      <c r="J128" s="731" t="s">
        <v>834</v>
      </c>
      <c r="K128" s="731" t="s">
        <v>835</v>
      </c>
      <c r="L128" s="734">
        <v>255.2</v>
      </c>
      <c r="M128" s="734">
        <v>2</v>
      </c>
      <c r="N128" s="735">
        <v>510.4</v>
      </c>
    </row>
    <row r="129" spans="1:14" ht="14.45" customHeight="1" x14ac:dyDescent="0.2">
      <c r="A129" s="729" t="s">
        <v>586</v>
      </c>
      <c r="B129" s="730" t="s">
        <v>587</v>
      </c>
      <c r="C129" s="731" t="s">
        <v>599</v>
      </c>
      <c r="D129" s="732" t="s">
        <v>600</v>
      </c>
      <c r="E129" s="733">
        <v>50113001</v>
      </c>
      <c r="F129" s="732" t="s">
        <v>613</v>
      </c>
      <c r="G129" s="731" t="s">
        <v>614</v>
      </c>
      <c r="H129" s="731">
        <v>111242</v>
      </c>
      <c r="I129" s="731">
        <v>11242</v>
      </c>
      <c r="J129" s="731" t="s">
        <v>836</v>
      </c>
      <c r="K129" s="731" t="s">
        <v>837</v>
      </c>
      <c r="L129" s="734">
        <v>145.84</v>
      </c>
      <c r="M129" s="734">
        <v>2</v>
      </c>
      <c r="N129" s="735">
        <v>291.68</v>
      </c>
    </row>
    <row r="130" spans="1:14" ht="14.45" customHeight="1" x14ac:dyDescent="0.2">
      <c r="A130" s="729" t="s">
        <v>586</v>
      </c>
      <c r="B130" s="730" t="s">
        <v>587</v>
      </c>
      <c r="C130" s="731" t="s">
        <v>599</v>
      </c>
      <c r="D130" s="732" t="s">
        <v>600</v>
      </c>
      <c r="E130" s="733">
        <v>50113001</v>
      </c>
      <c r="F130" s="732" t="s">
        <v>613</v>
      </c>
      <c r="G130" s="731" t="s">
        <v>614</v>
      </c>
      <c r="H130" s="731">
        <v>111337</v>
      </c>
      <c r="I130" s="731">
        <v>52421</v>
      </c>
      <c r="J130" s="731" t="s">
        <v>838</v>
      </c>
      <c r="K130" s="731" t="s">
        <v>839</v>
      </c>
      <c r="L130" s="734">
        <v>75.900000000000006</v>
      </c>
      <c r="M130" s="734">
        <v>4</v>
      </c>
      <c r="N130" s="735">
        <v>303.60000000000002</v>
      </c>
    </row>
    <row r="131" spans="1:14" ht="14.45" customHeight="1" x14ac:dyDescent="0.2">
      <c r="A131" s="729" t="s">
        <v>586</v>
      </c>
      <c r="B131" s="730" t="s">
        <v>587</v>
      </c>
      <c r="C131" s="731" t="s">
        <v>599</v>
      </c>
      <c r="D131" s="732" t="s">
        <v>600</v>
      </c>
      <c r="E131" s="733">
        <v>50113001</v>
      </c>
      <c r="F131" s="732" t="s">
        <v>613</v>
      </c>
      <c r="G131" s="731" t="s">
        <v>614</v>
      </c>
      <c r="H131" s="731">
        <v>12026</v>
      </c>
      <c r="I131" s="731">
        <v>12026</v>
      </c>
      <c r="J131" s="731" t="s">
        <v>840</v>
      </c>
      <c r="K131" s="731" t="s">
        <v>841</v>
      </c>
      <c r="L131" s="734">
        <v>20.2</v>
      </c>
      <c r="M131" s="734">
        <v>1</v>
      </c>
      <c r="N131" s="735">
        <v>20.2</v>
      </c>
    </row>
    <row r="132" spans="1:14" ht="14.45" customHeight="1" x14ac:dyDescent="0.2">
      <c r="A132" s="729" t="s">
        <v>586</v>
      </c>
      <c r="B132" s="730" t="s">
        <v>587</v>
      </c>
      <c r="C132" s="731" t="s">
        <v>599</v>
      </c>
      <c r="D132" s="732" t="s">
        <v>600</v>
      </c>
      <c r="E132" s="733">
        <v>50113001</v>
      </c>
      <c r="F132" s="732" t="s">
        <v>613</v>
      </c>
      <c r="G132" s="731" t="s">
        <v>614</v>
      </c>
      <c r="H132" s="731">
        <v>31915</v>
      </c>
      <c r="I132" s="731">
        <v>31915</v>
      </c>
      <c r="J132" s="731" t="s">
        <v>842</v>
      </c>
      <c r="K132" s="731" t="s">
        <v>843</v>
      </c>
      <c r="L132" s="734">
        <v>173.69</v>
      </c>
      <c r="M132" s="734">
        <v>9</v>
      </c>
      <c r="N132" s="735">
        <v>1563.21</v>
      </c>
    </row>
    <row r="133" spans="1:14" ht="14.45" customHeight="1" x14ac:dyDescent="0.2">
      <c r="A133" s="729" t="s">
        <v>586</v>
      </c>
      <c r="B133" s="730" t="s">
        <v>587</v>
      </c>
      <c r="C133" s="731" t="s">
        <v>599</v>
      </c>
      <c r="D133" s="732" t="s">
        <v>600</v>
      </c>
      <c r="E133" s="733">
        <v>50113001</v>
      </c>
      <c r="F133" s="732" t="s">
        <v>613</v>
      </c>
      <c r="G133" s="731" t="s">
        <v>614</v>
      </c>
      <c r="H133" s="731">
        <v>47244</v>
      </c>
      <c r="I133" s="731">
        <v>47244</v>
      </c>
      <c r="J133" s="731" t="s">
        <v>844</v>
      </c>
      <c r="K133" s="731" t="s">
        <v>843</v>
      </c>
      <c r="L133" s="734">
        <v>143</v>
      </c>
      <c r="M133" s="734">
        <v>5</v>
      </c>
      <c r="N133" s="735">
        <v>715</v>
      </c>
    </row>
    <row r="134" spans="1:14" ht="14.45" customHeight="1" x14ac:dyDescent="0.2">
      <c r="A134" s="729" t="s">
        <v>586</v>
      </c>
      <c r="B134" s="730" t="s">
        <v>587</v>
      </c>
      <c r="C134" s="731" t="s">
        <v>599</v>
      </c>
      <c r="D134" s="732" t="s">
        <v>600</v>
      </c>
      <c r="E134" s="733">
        <v>50113001</v>
      </c>
      <c r="F134" s="732" t="s">
        <v>613</v>
      </c>
      <c r="G134" s="731" t="s">
        <v>614</v>
      </c>
      <c r="H134" s="731">
        <v>230425</v>
      </c>
      <c r="I134" s="731">
        <v>230425</v>
      </c>
      <c r="J134" s="731" t="s">
        <v>845</v>
      </c>
      <c r="K134" s="731" t="s">
        <v>846</v>
      </c>
      <c r="L134" s="734">
        <v>73.939999999999984</v>
      </c>
      <c r="M134" s="734">
        <v>1</v>
      </c>
      <c r="N134" s="735">
        <v>73.939999999999984</v>
      </c>
    </row>
    <row r="135" spans="1:14" ht="14.45" customHeight="1" x14ac:dyDescent="0.2">
      <c r="A135" s="729" t="s">
        <v>586</v>
      </c>
      <c r="B135" s="730" t="s">
        <v>587</v>
      </c>
      <c r="C135" s="731" t="s">
        <v>599</v>
      </c>
      <c r="D135" s="732" t="s">
        <v>600</v>
      </c>
      <c r="E135" s="733">
        <v>50113001</v>
      </c>
      <c r="F135" s="732" t="s">
        <v>613</v>
      </c>
      <c r="G135" s="731" t="s">
        <v>614</v>
      </c>
      <c r="H135" s="731">
        <v>848930</v>
      </c>
      <c r="I135" s="731">
        <v>155781</v>
      </c>
      <c r="J135" s="731" t="s">
        <v>847</v>
      </c>
      <c r="K135" s="731" t="s">
        <v>848</v>
      </c>
      <c r="L135" s="734">
        <v>33.170000000000009</v>
      </c>
      <c r="M135" s="734">
        <v>1</v>
      </c>
      <c r="N135" s="735">
        <v>33.170000000000009</v>
      </c>
    </row>
    <row r="136" spans="1:14" ht="14.45" customHeight="1" x14ac:dyDescent="0.2">
      <c r="A136" s="729" t="s">
        <v>586</v>
      </c>
      <c r="B136" s="730" t="s">
        <v>587</v>
      </c>
      <c r="C136" s="731" t="s">
        <v>599</v>
      </c>
      <c r="D136" s="732" t="s">
        <v>600</v>
      </c>
      <c r="E136" s="733">
        <v>50113001</v>
      </c>
      <c r="F136" s="732" t="s">
        <v>613</v>
      </c>
      <c r="G136" s="731" t="s">
        <v>614</v>
      </c>
      <c r="H136" s="731">
        <v>223137</v>
      </c>
      <c r="I136" s="731">
        <v>223137</v>
      </c>
      <c r="J136" s="731" t="s">
        <v>849</v>
      </c>
      <c r="K136" s="731" t="s">
        <v>850</v>
      </c>
      <c r="L136" s="734">
        <v>122.3</v>
      </c>
      <c r="M136" s="734">
        <v>1</v>
      </c>
      <c r="N136" s="735">
        <v>122.3</v>
      </c>
    </row>
    <row r="137" spans="1:14" ht="14.45" customHeight="1" x14ac:dyDescent="0.2">
      <c r="A137" s="729" t="s">
        <v>586</v>
      </c>
      <c r="B137" s="730" t="s">
        <v>587</v>
      </c>
      <c r="C137" s="731" t="s">
        <v>599</v>
      </c>
      <c r="D137" s="732" t="s">
        <v>600</v>
      </c>
      <c r="E137" s="733">
        <v>50113001</v>
      </c>
      <c r="F137" s="732" t="s">
        <v>613</v>
      </c>
      <c r="G137" s="731" t="s">
        <v>614</v>
      </c>
      <c r="H137" s="731">
        <v>193746</v>
      </c>
      <c r="I137" s="731">
        <v>93746</v>
      </c>
      <c r="J137" s="731" t="s">
        <v>851</v>
      </c>
      <c r="K137" s="731" t="s">
        <v>852</v>
      </c>
      <c r="L137" s="734">
        <v>366.21999999999997</v>
      </c>
      <c r="M137" s="734">
        <v>1</v>
      </c>
      <c r="N137" s="735">
        <v>366.21999999999997</v>
      </c>
    </row>
    <row r="138" spans="1:14" ht="14.45" customHeight="1" x14ac:dyDescent="0.2">
      <c r="A138" s="729" t="s">
        <v>586</v>
      </c>
      <c r="B138" s="730" t="s">
        <v>587</v>
      </c>
      <c r="C138" s="731" t="s">
        <v>599</v>
      </c>
      <c r="D138" s="732" t="s">
        <v>600</v>
      </c>
      <c r="E138" s="733">
        <v>50113001</v>
      </c>
      <c r="F138" s="732" t="s">
        <v>613</v>
      </c>
      <c r="G138" s="731" t="s">
        <v>614</v>
      </c>
      <c r="H138" s="731">
        <v>155936</v>
      </c>
      <c r="I138" s="731">
        <v>155936</v>
      </c>
      <c r="J138" s="731" t="s">
        <v>853</v>
      </c>
      <c r="K138" s="731" t="s">
        <v>854</v>
      </c>
      <c r="L138" s="734">
        <v>247.9</v>
      </c>
      <c r="M138" s="734">
        <v>1</v>
      </c>
      <c r="N138" s="735">
        <v>247.9</v>
      </c>
    </row>
    <row r="139" spans="1:14" ht="14.45" customHeight="1" x14ac:dyDescent="0.2">
      <c r="A139" s="729" t="s">
        <v>586</v>
      </c>
      <c r="B139" s="730" t="s">
        <v>587</v>
      </c>
      <c r="C139" s="731" t="s">
        <v>599</v>
      </c>
      <c r="D139" s="732" t="s">
        <v>600</v>
      </c>
      <c r="E139" s="733">
        <v>50113001</v>
      </c>
      <c r="F139" s="732" t="s">
        <v>613</v>
      </c>
      <c r="G139" s="731" t="s">
        <v>614</v>
      </c>
      <c r="H139" s="731">
        <v>849143</v>
      </c>
      <c r="I139" s="731">
        <v>155940</v>
      </c>
      <c r="J139" s="731" t="s">
        <v>855</v>
      </c>
      <c r="K139" s="731" t="s">
        <v>329</v>
      </c>
      <c r="L139" s="734">
        <v>110.94</v>
      </c>
      <c r="M139" s="734">
        <v>1</v>
      </c>
      <c r="N139" s="735">
        <v>110.94</v>
      </c>
    </row>
    <row r="140" spans="1:14" ht="14.45" customHeight="1" x14ac:dyDescent="0.2">
      <c r="A140" s="729" t="s">
        <v>586</v>
      </c>
      <c r="B140" s="730" t="s">
        <v>587</v>
      </c>
      <c r="C140" s="731" t="s">
        <v>599</v>
      </c>
      <c r="D140" s="732" t="s">
        <v>600</v>
      </c>
      <c r="E140" s="733">
        <v>50113001</v>
      </c>
      <c r="F140" s="732" t="s">
        <v>613</v>
      </c>
      <c r="G140" s="731" t="s">
        <v>619</v>
      </c>
      <c r="H140" s="731">
        <v>100308</v>
      </c>
      <c r="I140" s="731">
        <v>100308</v>
      </c>
      <c r="J140" s="731" t="s">
        <v>856</v>
      </c>
      <c r="K140" s="731" t="s">
        <v>857</v>
      </c>
      <c r="L140" s="734">
        <v>39.72999999999999</v>
      </c>
      <c r="M140" s="734">
        <v>8</v>
      </c>
      <c r="N140" s="735">
        <v>317.83999999999992</v>
      </c>
    </row>
    <row r="141" spans="1:14" ht="14.45" customHeight="1" x14ac:dyDescent="0.2">
      <c r="A141" s="729" t="s">
        <v>586</v>
      </c>
      <c r="B141" s="730" t="s">
        <v>587</v>
      </c>
      <c r="C141" s="731" t="s">
        <v>599</v>
      </c>
      <c r="D141" s="732" t="s">
        <v>600</v>
      </c>
      <c r="E141" s="733">
        <v>50113001</v>
      </c>
      <c r="F141" s="732" t="s">
        <v>613</v>
      </c>
      <c r="G141" s="731" t="s">
        <v>614</v>
      </c>
      <c r="H141" s="731">
        <v>214337</v>
      </c>
      <c r="I141" s="731">
        <v>214337</v>
      </c>
      <c r="J141" s="731" t="s">
        <v>858</v>
      </c>
      <c r="K141" s="731" t="s">
        <v>859</v>
      </c>
      <c r="L141" s="734">
        <v>279.01999999999992</v>
      </c>
      <c r="M141" s="734">
        <v>1</v>
      </c>
      <c r="N141" s="735">
        <v>279.01999999999992</v>
      </c>
    </row>
    <row r="142" spans="1:14" ht="14.45" customHeight="1" x14ac:dyDescent="0.2">
      <c r="A142" s="729" t="s">
        <v>586</v>
      </c>
      <c r="B142" s="730" t="s">
        <v>587</v>
      </c>
      <c r="C142" s="731" t="s">
        <v>599</v>
      </c>
      <c r="D142" s="732" t="s">
        <v>600</v>
      </c>
      <c r="E142" s="733">
        <v>50113001</v>
      </c>
      <c r="F142" s="732" t="s">
        <v>613</v>
      </c>
      <c r="G142" s="731" t="s">
        <v>614</v>
      </c>
      <c r="H142" s="731">
        <v>214355</v>
      </c>
      <c r="I142" s="731">
        <v>214355</v>
      </c>
      <c r="J142" s="731" t="s">
        <v>860</v>
      </c>
      <c r="K142" s="731" t="s">
        <v>859</v>
      </c>
      <c r="L142" s="734">
        <v>253.87153846153845</v>
      </c>
      <c r="M142" s="734">
        <v>13</v>
      </c>
      <c r="N142" s="735">
        <v>3300.33</v>
      </c>
    </row>
    <row r="143" spans="1:14" ht="14.45" customHeight="1" x14ac:dyDescent="0.2">
      <c r="A143" s="729" t="s">
        <v>586</v>
      </c>
      <c r="B143" s="730" t="s">
        <v>587</v>
      </c>
      <c r="C143" s="731" t="s">
        <v>599</v>
      </c>
      <c r="D143" s="732" t="s">
        <v>600</v>
      </c>
      <c r="E143" s="733">
        <v>50113001</v>
      </c>
      <c r="F143" s="732" t="s">
        <v>613</v>
      </c>
      <c r="G143" s="731" t="s">
        <v>614</v>
      </c>
      <c r="H143" s="731">
        <v>100858</v>
      </c>
      <c r="I143" s="731">
        <v>858</v>
      </c>
      <c r="J143" s="731" t="s">
        <v>861</v>
      </c>
      <c r="K143" s="731" t="s">
        <v>862</v>
      </c>
      <c r="L143" s="734">
        <v>43.870000000000005</v>
      </c>
      <c r="M143" s="734">
        <v>1</v>
      </c>
      <c r="N143" s="735">
        <v>43.870000000000005</v>
      </c>
    </row>
    <row r="144" spans="1:14" ht="14.45" customHeight="1" x14ac:dyDescent="0.2">
      <c r="A144" s="729" t="s">
        <v>586</v>
      </c>
      <c r="B144" s="730" t="s">
        <v>587</v>
      </c>
      <c r="C144" s="731" t="s">
        <v>599</v>
      </c>
      <c r="D144" s="732" t="s">
        <v>600</v>
      </c>
      <c r="E144" s="733">
        <v>50113001</v>
      </c>
      <c r="F144" s="732" t="s">
        <v>613</v>
      </c>
      <c r="G144" s="731" t="s">
        <v>614</v>
      </c>
      <c r="H144" s="731">
        <v>216572</v>
      </c>
      <c r="I144" s="731">
        <v>216572</v>
      </c>
      <c r="J144" s="731" t="s">
        <v>863</v>
      </c>
      <c r="K144" s="731" t="s">
        <v>864</v>
      </c>
      <c r="L144" s="734">
        <v>38.532575757575756</v>
      </c>
      <c r="M144" s="734">
        <v>66</v>
      </c>
      <c r="N144" s="735">
        <v>2543.15</v>
      </c>
    </row>
    <row r="145" spans="1:14" ht="14.45" customHeight="1" x14ac:dyDescent="0.2">
      <c r="A145" s="729" t="s">
        <v>586</v>
      </c>
      <c r="B145" s="730" t="s">
        <v>587</v>
      </c>
      <c r="C145" s="731" t="s">
        <v>599</v>
      </c>
      <c r="D145" s="732" t="s">
        <v>600</v>
      </c>
      <c r="E145" s="733">
        <v>50113001</v>
      </c>
      <c r="F145" s="732" t="s">
        <v>613</v>
      </c>
      <c r="G145" s="731" t="s">
        <v>614</v>
      </c>
      <c r="H145" s="731">
        <v>100168</v>
      </c>
      <c r="I145" s="731">
        <v>168</v>
      </c>
      <c r="J145" s="731" t="s">
        <v>865</v>
      </c>
      <c r="K145" s="731" t="s">
        <v>866</v>
      </c>
      <c r="L145" s="734">
        <v>43.089999999999996</v>
      </c>
      <c r="M145" s="734">
        <v>1</v>
      </c>
      <c r="N145" s="735">
        <v>43.089999999999996</v>
      </c>
    </row>
    <row r="146" spans="1:14" ht="14.45" customHeight="1" x14ac:dyDescent="0.2">
      <c r="A146" s="729" t="s">
        <v>586</v>
      </c>
      <c r="B146" s="730" t="s">
        <v>587</v>
      </c>
      <c r="C146" s="731" t="s">
        <v>599</v>
      </c>
      <c r="D146" s="732" t="s">
        <v>600</v>
      </c>
      <c r="E146" s="733">
        <v>50113001</v>
      </c>
      <c r="F146" s="732" t="s">
        <v>613</v>
      </c>
      <c r="G146" s="731" t="s">
        <v>614</v>
      </c>
      <c r="H146" s="731">
        <v>223200</v>
      </c>
      <c r="I146" s="731">
        <v>223200</v>
      </c>
      <c r="J146" s="731" t="s">
        <v>867</v>
      </c>
      <c r="K146" s="731" t="s">
        <v>868</v>
      </c>
      <c r="L146" s="734">
        <v>148.69999999999999</v>
      </c>
      <c r="M146" s="734">
        <v>2</v>
      </c>
      <c r="N146" s="735">
        <v>297.39999999999998</v>
      </c>
    </row>
    <row r="147" spans="1:14" ht="14.45" customHeight="1" x14ac:dyDescent="0.2">
      <c r="A147" s="729" t="s">
        <v>586</v>
      </c>
      <c r="B147" s="730" t="s">
        <v>587</v>
      </c>
      <c r="C147" s="731" t="s">
        <v>599</v>
      </c>
      <c r="D147" s="732" t="s">
        <v>600</v>
      </c>
      <c r="E147" s="733">
        <v>50113001</v>
      </c>
      <c r="F147" s="732" t="s">
        <v>613</v>
      </c>
      <c r="G147" s="731" t="s">
        <v>614</v>
      </c>
      <c r="H147" s="731">
        <v>51383</v>
      </c>
      <c r="I147" s="731">
        <v>51383</v>
      </c>
      <c r="J147" s="731" t="s">
        <v>869</v>
      </c>
      <c r="K147" s="731" t="s">
        <v>870</v>
      </c>
      <c r="L147" s="734">
        <v>93.5</v>
      </c>
      <c r="M147" s="734">
        <v>16</v>
      </c>
      <c r="N147" s="735">
        <v>1496</v>
      </c>
    </row>
    <row r="148" spans="1:14" ht="14.45" customHeight="1" x14ac:dyDescent="0.2">
      <c r="A148" s="729" t="s">
        <v>586</v>
      </c>
      <c r="B148" s="730" t="s">
        <v>587</v>
      </c>
      <c r="C148" s="731" t="s">
        <v>599</v>
      </c>
      <c r="D148" s="732" t="s">
        <v>600</v>
      </c>
      <c r="E148" s="733">
        <v>50113001</v>
      </c>
      <c r="F148" s="732" t="s">
        <v>613</v>
      </c>
      <c r="G148" s="731" t="s">
        <v>614</v>
      </c>
      <c r="H148" s="731">
        <v>51366</v>
      </c>
      <c r="I148" s="731">
        <v>51366</v>
      </c>
      <c r="J148" s="731" t="s">
        <v>869</v>
      </c>
      <c r="K148" s="731" t="s">
        <v>871</v>
      </c>
      <c r="L148" s="734">
        <v>171.60000000000002</v>
      </c>
      <c r="M148" s="734">
        <v>208</v>
      </c>
      <c r="N148" s="735">
        <v>35692.800000000003</v>
      </c>
    </row>
    <row r="149" spans="1:14" ht="14.45" customHeight="1" x14ac:dyDescent="0.2">
      <c r="A149" s="729" t="s">
        <v>586</v>
      </c>
      <c r="B149" s="730" t="s">
        <v>587</v>
      </c>
      <c r="C149" s="731" t="s">
        <v>599</v>
      </c>
      <c r="D149" s="732" t="s">
        <v>600</v>
      </c>
      <c r="E149" s="733">
        <v>50113001</v>
      </c>
      <c r="F149" s="732" t="s">
        <v>613</v>
      </c>
      <c r="G149" s="731" t="s">
        <v>614</v>
      </c>
      <c r="H149" s="731">
        <v>51367</v>
      </c>
      <c r="I149" s="731">
        <v>51367</v>
      </c>
      <c r="J149" s="731" t="s">
        <v>869</v>
      </c>
      <c r="K149" s="731" t="s">
        <v>872</v>
      </c>
      <c r="L149" s="734">
        <v>92.950000000000031</v>
      </c>
      <c r="M149" s="734">
        <v>68</v>
      </c>
      <c r="N149" s="735">
        <v>6320.6000000000022</v>
      </c>
    </row>
    <row r="150" spans="1:14" ht="14.45" customHeight="1" x14ac:dyDescent="0.2">
      <c r="A150" s="729" t="s">
        <v>586</v>
      </c>
      <c r="B150" s="730" t="s">
        <v>587</v>
      </c>
      <c r="C150" s="731" t="s">
        <v>599</v>
      </c>
      <c r="D150" s="732" t="s">
        <v>600</v>
      </c>
      <c r="E150" s="733">
        <v>50113001</v>
      </c>
      <c r="F150" s="732" t="s">
        <v>613</v>
      </c>
      <c r="G150" s="731" t="s">
        <v>614</v>
      </c>
      <c r="H150" s="731">
        <v>207897</v>
      </c>
      <c r="I150" s="731">
        <v>207897</v>
      </c>
      <c r="J150" s="731" t="s">
        <v>873</v>
      </c>
      <c r="K150" s="731" t="s">
        <v>874</v>
      </c>
      <c r="L150" s="734">
        <v>44.555789473684207</v>
      </c>
      <c r="M150" s="734">
        <v>38</v>
      </c>
      <c r="N150" s="735">
        <v>1693.12</v>
      </c>
    </row>
    <row r="151" spans="1:14" ht="14.45" customHeight="1" x14ac:dyDescent="0.2">
      <c r="A151" s="729" t="s">
        <v>586</v>
      </c>
      <c r="B151" s="730" t="s">
        <v>587</v>
      </c>
      <c r="C151" s="731" t="s">
        <v>599</v>
      </c>
      <c r="D151" s="732" t="s">
        <v>600</v>
      </c>
      <c r="E151" s="733">
        <v>50113001</v>
      </c>
      <c r="F151" s="732" t="s">
        <v>613</v>
      </c>
      <c r="G151" s="731" t="s">
        <v>614</v>
      </c>
      <c r="H151" s="731">
        <v>207899</v>
      </c>
      <c r="I151" s="731">
        <v>207899</v>
      </c>
      <c r="J151" s="731" t="s">
        <v>873</v>
      </c>
      <c r="K151" s="731" t="s">
        <v>875</v>
      </c>
      <c r="L151" s="734">
        <v>70.589999999999989</v>
      </c>
      <c r="M151" s="734">
        <v>3</v>
      </c>
      <c r="N151" s="735">
        <v>211.76999999999998</v>
      </c>
    </row>
    <row r="152" spans="1:14" ht="14.45" customHeight="1" x14ac:dyDescent="0.2">
      <c r="A152" s="729" t="s">
        <v>586</v>
      </c>
      <c r="B152" s="730" t="s">
        <v>587</v>
      </c>
      <c r="C152" s="731" t="s">
        <v>599</v>
      </c>
      <c r="D152" s="732" t="s">
        <v>600</v>
      </c>
      <c r="E152" s="733">
        <v>50113001</v>
      </c>
      <c r="F152" s="732" t="s">
        <v>613</v>
      </c>
      <c r="G152" s="731" t="s">
        <v>614</v>
      </c>
      <c r="H152" s="731">
        <v>207898</v>
      </c>
      <c r="I152" s="731">
        <v>207898</v>
      </c>
      <c r="J152" s="731" t="s">
        <v>873</v>
      </c>
      <c r="K152" s="731" t="s">
        <v>876</v>
      </c>
      <c r="L152" s="734">
        <v>64.446666666666673</v>
      </c>
      <c r="M152" s="734">
        <v>3</v>
      </c>
      <c r="N152" s="735">
        <v>193.34000000000003</v>
      </c>
    </row>
    <row r="153" spans="1:14" ht="14.45" customHeight="1" x14ac:dyDescent="0.2">
      <c r="A153" s="729" t="s">
        <v>586</v>
      </c>
      <c r="B153" s="730" t="s">
        <v>587</v>
      </c>
      <c r="C153" s="731" t="s">
        <v>599</v>
      </c>
      <c r="D153" s="732" t="s">
        <v>600</v>
      </c>
      <c r="E153" s="733">
        <v>50113001</v>
      </c>
      <c r="F153" s="732" t="s">
        <v>613</v>
      </c>
      <c r="G153" s="731" t="s">
        <v>614</v>
      </c>
      <c r="H153" s="731">
        <v>207900</v>
      </c>
      <c r="I153" s="731">
        <v>207900</v>
      </c>
      <c r="J153" s="731" t="s">
        <v>877</v>
      </c>
      <c r="K153" s="731" t="s">
        <v>878</v>
      </c>
      <c r="L153" s="734">
        <v>85.623000000000005</v>
      </c>
      <c r="M153" s="734">
        <v>10</v>
      </c>
      <c r="N153" s="735">
        <v>856.23</v>
      </c>
    </row>
    <row r="154" spans="1:14" ht="14.45" customHeight="1" x14ac:dyDescent="0.2">
      <c r="A154" s="729" t="s">
        <v>586</v>
      </c>
      <c r="B154" s="730" t="s">
        <v>587</v>
      </c>
      <c r="C154" s="731" t="s">
        <v>599</v>
      </c>
      <c r="D154" s="732" t="s">
        <v>600</v>
      </c>
      <c r="E154" s="733">
        <v>50113001</v>
      </c>
      <c r="F154" s="732" t="s">
        <v>613</v>
      </c>
      <c r="G154" s="731" t="s">
        <v>614</v>
      </c>
      <c r="H154" s="731">
        <v>100296</v>
      </c>
      <c r="I154" s="731">
        <v>100296</v>
      </c>
      <c r="J154" s="731" t="s">
        <v>879</v>
      </c>
      <c r="K154" s="731" t="s">
        <v>880</v>
      </c>
      <c r="L154" s="734">
        <v>28.3</v>
      </c>
      <c r="M154" s="734">
        <v>3</v>
      </c>
      <c r="N154" s="735">
        <v>84.9</v>
      </c>
    </row>
    <row r="155" spans="1:14" ht="14.45" customHeight="1" x14ac:dyDescent="0.2">
      <c r="A155" s="729" t="s">
        <v>586</v>
      </c>
      <c r="B155" s="730" t="s">
        <v>587</v>
      </c>
      <c r="C155" s="731" t="s">
        <v>599</v>
      </c>
      <c r="D155" s="732" t="s">
        <v>600</v>
      </c>
      <c r="E155" s="733">
        <v>50113001</v>
      </c>
      <c r="F155" s="732" t="s">
        <v>613</v>
      </c>
      <c r="G155" s="731" t="s">
        <v>614</v>
      </c>
      <c r="H155" s="731">
        <v>225166</v>
      </c>
      <c r="I155" s="731">
        <v>225166</v>
      </c>
      <c r="J155" s="731" t="s">
        <v>881</v>
      </c>
      <c r="K155" s="731" t="s">
        <v>882</v>
      </c>
      <c r="L155" s="734">
        <v>58.289999999999992</v>
      </c>
      <c r="M155" s="734">
        <v>1</v>
      </c>
      <c r="N155" s="735">
        <v>58.289999999999992</v>
      </c>
    </row>
    <row r="156" spans="1:14" ht="14.45" customHeight="1" x14ac:dyDescent="0.2">
      <c r="A156" s="729" t="s">
        <v>586</v>
      </c>
      <c r="B156" s="730" t="s">
        <v>587</v>
      </c>
      <c r="C156" s="731" t="s">
        <v>599</v>
      </c>
      <c r="D156" s="732" t="s">
        <v>600</v>
      </c>
      <c r="E156" s="733">
        <v>50113001</v>
      </c>
      <c r="F156" s="732" t="s">
        <v>613</v>
      </c>
      <c r="G156" s="731" t="s">
        <v>614</v>
      </c>
      <c r="H156" s="731">
        <v>196696</v>
      </c>
      <c r="I156" s="731">
        <v>96696</v>
      </c>
      <c r="J156" s="731" t="s">
        <v>883</v>
      </c>
      <c r="K156" s="731" t="s">
        <v>884</v>
      </c>
      <c r="L156" s="734">
        <v>46.610000000000007</v>
      </c>
      <c r="M156" s="734">
        <v>1</v>
      </c>
      <c r="N156" s="735">
        <v>46.610000000000007</v>
      </c>
    </row>
    <row r="157" spans="1:14" ht="14.45" customHeight="1" x14ac:dyDescent="0.2">
      <c r="A157" s="729" t="s">
        <v>586</v>
      </c>
      <c r="B157" s="730" t="s">
        <v>587</v>
      </c>
      <c r="C157" s="731" t="s">
        <v>599</v>
      </c>
      <c r="D157" s="732" t="s">
        <v>600</v>
      </c>
      <c r="E157" s="733">
        <v>50113001</v>
      </c>
      <c r="F157" s="732" t="s">
        <v>613</v>
      </c>
      <c r="G157" s="731" t="s">
        <v>614</v>
      </c>
      <c r="H157" s="731">
        <v>241411</v>
      </c>
      <c r="I157" s="731">
        <v>241411</v>
      </c>
      <c r="J157" s="731" t="s">
        <v>885</v>
      </c>
      <c r="K157" s="731" t="s">
        <v>722</v>
      </c>
      <c r="L157" s="734">
        <v>105.99000000000002</v>
      </c>
      <c r="M157" s="734">
        <v>1</v>
      </c>
      <c r="N157" s="735">
        <v>105.99000000000002</v>
      </c>
    </row>
    <row r="158" spans="1:14" ht="14.45" customHeight="1" x14ac:dyDescent="0.2">
      <c r="A158" s="729" t="s">
        <v>586</v>
      </c>
      <c r="B158" s="730" t="s">
        <v>587</v>
      </c>
      <c r="C158" s="731" t="s">
        <v>599</v>
      </c>
      <c r="D158" s="732" t="s">
        <v>600</v>
      </c>
      <c r="E158" s="733">
        <v>50113001</v>
      </c>
      <c r="F158" s="732" t="s">
        <v>613</v>
      </c>
      <c r="G158" s="731" t="s">
        <v>614</v>
      </c>
      <c r="H158" s="731">
        <v>114926</v>
      </c>
      <c r="I158" s="731">
        <v>14926</v>
      </c>
      <c r="J158" s="731" t="s">
        <v>886</v>
      </c>
      <c r="K158" s="731" t="s">
        <v>887</v>
      </c>
      <c r="L158" s="734">
        <v>105.99000000000002</v>
      </c>
      <c r="M158" s="734">
        <v>1</v>
      </c>
      <c r="N158" s="735">
        <v>105.99000000000002</v>
      </c>
    </row>
    <row r="159" spans="1:14" ht="14.45" customHeight="1" x14ac:dyDescent="0.2">
      <c r="A159" s="729" t="s">
        <v>586</v>
      </c>
      <c r="B159" s="730" t="s">
        <v>587</v>
      </c>
      <c r="C159" s="731" t="s">
        <v>599</v>
      </c>
      <c r="D159" s="732" t="s">
        <v>600</v>
      </c>
      <c r="E159" s="733">
        <v>50113001</v>
      </c>
      <c r="F159" s="732" t="s">
        <v>613</v>
      </c>
      <c r="G159" s="731" t="s">
        <v>614</v>
      </c>
      <c r="H159" s="731">
        <v>241410</v>
      </c>
      <c r="I159" s="731">
        <v>241410</v>
      </c>
      <c r="J159" s="731" t="s">
        <v>888</v>
      </c>
      <c r="K159" s="731" t="s">
        <v>889</v>
      </c>
      <c r="L159" s="734">
        <v>410.44000000000011</v>
      </c>
      <c r="M159" s="734">
        <v>1</v>
      </c>
      <c r="N159" s="735">
        <v>410.44000000000011</v>
      </c>
    </row>
    <row r="160" spans="1:14" ht="14.45" customHeight="1" x14ac:dyDescent="0.2">
      <c r="A160" s="729" t="s">
        <v>586</v>
      </c>
      <c r="B160" s="730" t="s">
        <v>587</v>
      </c>
      <c r="C160" s="731" t="s">
        <v>599</v>
      </c>
      <c r="D160" s="732" t="s">
        <v>600</v>
      </c>
      <c r="E160" s="733">
        <v>50113001</v>
      </c>
      <c r="F160" s="732" t="s">
        <v>613</v>
      </c>
      <c r="G160" s="731" t="s">
        <v>614</v>
      </c>
      <c r="H160" s="731">
        <v>208465</v>
      </c>
      <c r="I160" s="731">
        <v>208465</v>
      </c>
      <c r="J160" s="731" t="s">
        <v>890</v>
      </c>
      <c r="K160" s="731" t="s">
        <v>891</v>
      </c>
      <c r="L160" s="734">
        <v>2234.65</v>
      </c>
      <c r="M160" s="734">
        <v>3</v>
      </c>
      <c r="N160" s="735">
        <v>6703.95</v>
      </c>
    </row>
    <row r="161" spans="1:14" ht="14.45" customHeight="1" x14ac:dyDescent="0.2">
      <c r="A161" s="729" t="s">
        <v>586</v>
      </c>
      <c r="B161" s="730" t="s">
        <v>587</v>
      </c>
      <c r="C161" s="731" t="s">
        <v>599</v>
      </c>
      <c r="D161" s="732" t="s">
        <v>600</v>
      </c>
      <c r="E161" s="733">
        <v>50113001</v>
      </c>
      <c r="F161" s="732" t="s">
        <v>613</v>
      </c>
      <c r="G161" s="731" t="s">
        <v>614</v>
      </c>
      <c r="H161" s="731">
        <v>233480</v>
      </c>
      <c r="I161" s="731">
        <v>233480</v>
      </c>
      <c r="J161" s="731" t="s">
        <v>892</v>
      </c>
      <c r="K161" s="731" t="s">
        <v>893</v>
      </c>
      <c r="L161" s="734">
        <v>57.16</v>
      </c>
      <c r="M161" s="734">
        <v>1</v>
      </c>
      <c r="N161" s="735">
        <v>57.16</v>
      </c>
    </row>
    <row r="162" spans="1:14" ht="14.45" customHeight="1" x14ac:dyDescent="0.2">
      <c r="A162" s="729" t="s">
        <v>586</v>
      </c>
      <c r="B162" s="730" t="s">
        <v>587</v>
      </c>
      <c r="C162" s="731" t="s">
        <v>599</v>
      </c>
      <c r="D162" s="732" t="s">
        <v>600</v>
      </c>
      <c r="E162" s="733">
        <v>50113001</v>
      </c>
      <c r="F162" s="732" t="s">
        <v>613</v>
      </c>
      <c r="G162" s="731" t="s">
        <v>614</v>
      </c>
      <c r="H162" s="731">
        <v>233478</v>
      </c>
      <c r="I162" s="731">
        <v>233478</v>
      </c>
      <c r="J162" s="731" t="s">
        <v>894</v>
      </c>
      <c r="K162" s="731" t="s">
        <v>895</v>
      </c>
      <c r="L162" s="734">
        <v>130.54000000000002</v>
      </c>
      <c r="M162" s="734">
        <v>1</v>
      </c>
      <c r="N162" s="735">
        <v>130.54000000000002</v>
      </c>
    </row>
    <row r="163" spans="1:14" ht="14.45" customHeight="1" x14ac:dyDescent="0.2">
      <c r="A163" s="729" t="s">
        <v>586</v>
      </c>
      <c r="B163" s="730" t="s">
        <v>587</v>
      </c>
      <c r="C163" s="731" t="s">
        <v>599</v>
      </c>
      <c r="D163" s="732" t="s">
        <v>600</v>
      </c>
      <c r="E163" s="733">
        <v>50113001</v>
      </c>
      <c r="F163" s="732" t="s">
        <v>613</v>
      </c>
      <c r="G163" s="731" t="s">
        <v>614</v>
      </c>
      <c r="H163" s="731">
        <v>847767</v>
      </c>
      <c r="I163" s="731">
        <v>500140</v>
      </c>
      <c r="J163" s="731" t="s">
        <v>896</v>
      </c>
      <c r="K163" s="731" t="s">
        <v>897</v>
      </c>
      <c r="L163" s="734">
        <v>699.01</v>
      </c>
      <c r="M163" s="734">
        <v>1</v>
      </c>
      <c r="N163" s="735">
        <v>699.01</v>
      </c>
    </row>
    <row r="164" spans="1:14" ht="14.45" customHeight="1" x14ac:dyDescent="0.2">
      <c r="A164" s="729" t="s">
        <v>586</v>
      </c>
      <c r="B164" s="730" t="s">
        <v>587</v>
      </c>
      <c r="C164" s="731" t="s">
        <v>599</v>
      </c>
      <c r="D164" s="732" t="s">
        <v>600</v>
      </c>
      <c r="E164" s="733">
        <v>50113001</v>
      </c>
      <c r="F164" s="732" t="s">
        <v>613</v>
      </c>
      <c r="G164" s="731" t="s">
        <v>614</v>
      </c>
      <c r="H164" s="731">
        <v>101674</v>
      </c>
      <c r="I164" s="731">
        <v>1674</v>
      </c>
      <c r="J164" s="731" t="s">
        <v>898</v>
      </c>
      <c r="K164" s="731" t="s">
        <v>329</v>
      </c>
      <c r="L164" s="734">
        <v>87.98</v>
      </c>
      <c r="M164" s="734">
        <v>3</v>
      </c>
      <c r="N164" s="735">
        <v>263.94</v>
      </c>
    </row>
    <row r="165" spans="1:14" ht="14.45" customHeight="1" x14ac:dyDescent="0.2">
      <c r="A165" s="729" t="s">
        <v>586</v>
      </c>
      <c r="B165" s="730" t="s">
        <v>587</v>
      </c>
      <c r="C165" s="731" t="s">
        <v>599</v>
      </c>
      <c r="D165" s="732" t="s">
        <v>600</v>
      </c>
      <c r="E165" s="733">
        <v>50113001</v>
      </c>
      <c r="F165" s="732" t="s">
        <v>613</v>
      </c>
      <c r="G165" s="731" t="s">
        <v>614</v>
      </c>
      <c r="H165" s="731">
        <v>117189</v>
      </c>
      <c r="I165" s="731">
        <v>17189</v>
      </c>
      <c r="J165" s="731" t="s">
        <v>899</v>
      </c>
      <c r="K165" s="731" t="s">
        <v>900</v>
      </c>
      <c r="L165" s="734">
        <v>64.655000000000001</v>
      </c>
      <c r="M165" s="734">
        <v>2</v>
      </c>
      <c r="N165" s="735">
        <v>129.31</v>
      </c>
    </row>
    <row r="166" spans="1:14" ht="14.45" customHeight="1" x14ac:dyDescent="0.2">
      <c r="A166" s="729" t="s">
        <v>586</v>
      </c>
      <c r="B166" s="730" t="s">
        <v>587</v>
      </c>
      <c r="C166" s="731" t="s">
        <v>599</v>
      </c>
      <c r="D166" s="732" t="s">
        <v>600</v>
      </c>
      <c r="E166" s="733">
        <v>50113001</v>
      </c>
      <c r="F166" s="732" t="s">
        <v>613</v>
      </c>
      <c r="G166" s="731" t="s">
        <v>614</v>
      </c>
      <c r="H166" s="731">
        <v>102486</v>
      </c>
      <c r="I166" s="731">
        <v>2486</v>
      </c>
      <c r="J166" s="731" t="s">
        <v>901</v>
      </c>
      <c r="K166" s="731" t="s">
        <v>902</v>
      </c>
      <c r="L166" s="734">
        <v>122.12</v>
      </c>
      <c r="M166" s="734">
        <v>10</v>
      </c>
      <c r="N166" s="735">
        <v>1221.2</v>
      </c>
    </row>
    <row r="167" spans="1:14" ht="14.45" customHeight="1" x14ac:dyDescent="0.2">
      <c r="A167" s="729" t="s">
        <v>586</v>
      </c>
      <c r="B167" s="730" t="s">
        <v>587</v>
      </c>
      <c r="C167" s="731" t="s">
        <v>599</v>
      </c>
      <c r="D167" s="732" t="s">
        <v>600</v>
      </c>
      <c r="E167" s="733">
        <v>50113001</v>
      </c>
      <c r="F167" s="732" t="s">
        <v>613</v>
      </c>
      <c r="G167" s="731" t="s">
        <v>614</v>
      </c>
      <c r="H167" s="731">
        <v>230426</v>
      </c>
      <c r="I167" s="731">
        <v>230426</v>
      </c>
      <c r="J167" s="731" t="s">
        <v>903</v>
      </c>
      <c r="K167" s="731" t="s">
        <v>904</v>
      </c>
      <c r="L167" s="734">
        <v>78.182666666666663</v>
      </c>
      <c r="M167" s="734">
        <v>15</v>
      </c>
      <c r="N167" s="735">
        <v>1172.74</v>
      </c>
    </row>
    <row r="168" spans="1:14" ht="14.45" customHeight="1" x14ac:dyDescent="0.2">
      <c r="A168" s="729" t="s">
        <v>586</v>
      </c>
      <c r="B168" s="730" t="s">
        <v>587</v>
      </c>
      <c r="C168" s="731" t="s">
        <v>599</v>
      </c>
      <c r="D168" s="732" t="s">
        <v>600</v>
      </c>
      <c r="E168" s="733">
        <v>50113001</v>
      </c>
      <c r="F168" s="732" t="s">
        <v>613</v>
      </c>
      <c r="G168" s="731" t="s">
        <v>619</v>
      </c>
      <c r="H168" s="731">
        <v>237595</v>
      </c>
      <c r="I168" s="731">
        <v>237595</v>
      </c>
      <c r="J168" s="731" t="s">
        <v>905</v>
      </c>
      <c r="K168" s="731" t="s">
        <v>906</v>
      </c>
      <c r="L168" s="734">
        <v>122.90296296296297</v>
      </c>
      <c r="M168" s="734">
        <v>27</v>
      </c>
      <c r="N168" s="735">
        <v>3318.38</v>
      </c>
    </row>
    <row r="169" spans="1:14" ht="14.45" customHeight="1" x14ac:dyDescent="0.2">
      <c r="A169" s="729" t="s">
        <v>586</v>
      </c>
      <c r="B169" s="730" t="s">
        <v>587</v>
      </c>
      <c r="C169" s="731" t="s">
        <v>599</v>
      </c>
      <c r="D169" s="732" t="s">
        <v>600</v>
      </c>
      <c r="E169" s="733">
        <v>50113001</v>
      </c>
      <c r="F169" s="732" t="s">
        <v>613</v>
      </c>
      <c r="G169" s="731" t="s">
        <v>619</v>
      </c>
      <c r="H169" s="731">
        <v>166759</v>
      </c>
      <c r="I169" s="731">
        <v>166759</v>
      </c>
      <c r="J169" s="731" t="s">
        <v>905</v>
      </c>
      <c r="K169" s="731" t="s">
        <v>906</v>
      </c>
      <c r="L169" s="734">
        <v>122.64000000000001</v>
      </c>
      <c r="M169" s="734">
        <v>4</v>
      </c>
      <c r="N169" s="735">
        <v>490.56000000000006</v>
      </c>
    </row>
    <row r="170" spans="1:14" ht="14.45" customHeight="1" x14ac:dyDescent="0.2">
      <c r="A170" s="729" t="s">
        <v>586</v>
      </c>
      <c r="B170" s="730" t="s">
        <v>587</v>
      </c>
      <c r="C170" s="731" t="s">
        <v>599</v>
      </c>
      <c r="D170" s="732" t="s">
        <v>600</v>
      </c>
      <c r="E170" s="733">
        <v>50113001</v>
      </c>
      <c r="F170" s="732" t="s">
        <v>613</v>
      </c>
      <c r="G170" s="731" t="s">
        <v>614</v>
      </c>
      <c r="H170" s="731">
        <v>900881</v>
      </c>
      <c r="I170" s="731">
        <v>0</v>
      </c>
      <c r="J170" s="731" t="s">
        <v>907</v>
      </c>
      <c r="K170" s="731" t="s">
        <v>329</v>
      </c>
      <c r="L170" s="734">
        <v>154.31450425975763</v>
      </c>
      <c r="M170" s="734">
        <v>20</v>
      </c>
      <c r="N170" s="735">
        <v>3086.2900851951526</v>
      </c>
    </row>
    <row r="171" spans="1:14" ht="14.45" customHeight="1" x14ac:dyDescent="0.2">
      <c r="A171" s="729" t="s">
        <v>586</v>
      </c>
      <c r="B171" s="730" t="s">
        <v>587</v>
      </c>
      <c r="C171" s="731" t="s">
        <v>599</v>
      </c>
      <c r="D171" s="732" t="s">
        <v>600</v>
      </c>
      <c r="E171" s="733">
        <v>50113001</v>
      </c>
      <c r="F171" s="732" t="s">
        <v>613</v>
      </c>
      <c r="G171" s="731" t="s">
        <v>614</v>
      </c>
      <c r="H171" s="731">
        <v>900513</v>
      </c>
      <c r="I171" s="731">
        <v>0</v>
      </c>
      <c r="J171" s="731" t="s">
        <v>908</v>
      </c>
      <c r="K171" s="731" t="s">
        <v>329</v>
      </c>
      <c r="L171" s="734">
        <v>69.099675440912506</v>
      </c>
      <c r="M171" s="734">
        <v>7</v>
      </c>
      <c r="N171" s="735">
        <v>483.69772808638754</v>
      </c>
    </row>
    <row r="172" spans="1:14" ht="14.45" customHeight="1" x14ac:dyDescent="0.2">
      <c r="A172" s="729" t="s">
        <v>586</v>
      </c>
      <c r="B172" s="730" t="s">
        <v>587</v>
      </c>
      <c r="C172" s="731" t="s">
        <v>599</v>
      </c>
      <c r="D172" s="732" t="s">
        <v>600</v>
      </c>
      <c r="E172" s="733">
        <v>50113001</v>
      </c>
      <c r="F172" s="732" t="s">
        <v>613</v>
      </c>
      <c r="G172" s="731" t="s">
        <v>614</v>
      </c>
      <c r="H172" s="731">
        <v>841544</v>
      </c>
      <c r="I172" s="731">
        <v>0</v>
      </c>
      <c r="J172" s="731" t="s">
        <v>909</v>
      </c>
      <c r="K172" s="731" t="s">
        <v>329</v>
      </c>
      <c r="L172" s="734">
        <v>101.99097118039403</v>
      </c>
      <c r="M172" s="734">
        <v>2</v>
      </c>
      <c r="N172" s="735">
        <v>203.98194236078805</v>
      </c>
    </row>
    <row r="173" spans="1:14" ht="14.45" customHeight="1" x14ac:dyDescent="0.2">
      <c r="A173" s="729" t="s">
        <v>586</v>
      </c>
      <c r="B173" s="730" t="s">
        <v>587</v>
      </c>
      <c r="C173" s="731" t="s">
        <v>599</v>
      </c>
      <c r="D173" s="732" t="s">
        <v>600</v>
      </c>
      <c r="E173" s="733">
        <v>50113001</v>
      </c>
      <c r="F173" s="732" t="s">
        <v>613</v>
      </c>
      <c r="G173" s="731" t="s">
        <v>614</v>
      </c>
      <c r="H173" s="731">
        <v>921399</v>
      </c>
      <c r="I173" s="731">
        <v>0</v>
      </c>
      <c r="J173" s="731" t="s">
        <v>910</v>
      </c>
      <c r="K173" s="731" t="s">
        <v>329</v>
      </c>
      <c r="L173" s="734">
        <v>123.28134564910633</v>
      </c>
      <c r="M173" s="734">
        <v>2</v>
      </c>
      <c r="N173" s="735">
        <v>246.56269129821266</v>
      </c>
    </row>
    <row r="174" spans="1:14" ht="14.45" customHeight="1" x14ac:dyDescent="0.2">
      <c r="A174" s="729" t="s">
        <v>586</v>
      </c>
      <c r="B174" s="730" t="s">
        <v>587</v>
      </c>
      <c r="C174" s="731" t="s">
        <v>599</v>
      </c>
      <c r="D174" s="732" t="s">
        <v>600</v>
      </c>
      <c r="E174" s="733">
        <v>50113001</v>
      </c>
      <c r="F174" s="732" t="s">
        <v>613</v>
      </c>
      <c r="G174" s="731" t="s">
        <v>614</v>
      </c>
      <c r="H174" s="731">
        <v>500979</v>
      </c>
      <c r="I174" s="731">
        <v>0</v>
      </c>
      <c r="J174" s="731" t="s">
        <v>911</v>
      </c>
      <c r="K174" s="731" t="s">
        <v>329</v>
      </c>
      <c r="L174" s="734">
        <v>99.944948495785482</v>
      </c>
      <c r="M174" s="734">
        <v>19</v>
      </c>
      <c r="N174" s="735">
        <v>1898.9540214199242</v>
      </c>
    </row>
    <row r="175" spans="1:14" ht="14.45" customHeight="1" x14ac:dyDescent="0.2">
      <c r="A175" s="729" t="s">
        <v>586</v>
      </c>
      <c r="B175" s="730" t="s">
        <v>587</v>
      </c>
      <c r="C175" s="731" t="s">
        <v>599</v>
      </c>
      <c r="D175" s="732" t="s">
        <v>600</v>
      </c>
      <c r="E175" s="733">
        <v>50113001</v>
      </c>
      <c r="F175" s="732" t="s">
        <v>613</v>
      </c>
      <c r="G175" s="731" t="s">
        <v>614</v>
      </c>
      <c r="H175" s="731">
        <v>900321</v>
      </c>
      <c r="I175" s="731">
        <v>0</v>
      </c>
      <c r="J175" s="731" t="s">
        <v>912</v>
      </c>
      <c r="K175" s="731" t="s">
        <v>329</v>
      </c>
      <c r="L175" s="734">
        <v>338.37932085856119</v>
      </c>
      <c r="M175" s="734">
        <v>9</v>
      </c>
      <c r="N175" s="735">
        <v>3045.4138877270507</v>
      </c>
    </row>
    <row r="176" spans="1:14" ht="14.45" customHeight="1" x14ac:dyDescent="0.2">
      <c r="A176" s="729" t="s">
        <v>586</v>
      </c>
      <c r="B176" s="730" t="s">
        <v>587</v>
      </c>
      <c r="C176" s="731" t="s">
        <v>599</v>
      </c>
      <c r="D176" s="732" t="s">
        <v>600</v>
      </c>
      <c r="E176" s="733">
        <v>50113001</v>
      </c>
      <c r="F176" s="732" t="s">
        <v>613</v>
      </c>
      <c r="G176" s="731" t="s">
        <v>614</v>
      </c>
      <c r="H176" s="731">
        <v>900520</v>
      </c>
      <c r="I176" s="731">
        <v>0</v>
      </c>
      <c r="J176" s="731" t="s">
        <v>913</v>
      </c>
      <c r="K176" s="731" t="s">
        <v>914</v>
      </c>
      <c r="L176" s="734">
        <v>82.391171007609913</v>
      </c>
      <c r="M176" s="734">
        <v>15</v>
      </c>
      <c r="N176" s="735">
        <v>1235.8675651141486</v>
      </c>
    </row>
    <row r="177" spans="1:14" ht="14.45" customHeight="1" x14ac:dyDescent="0.2">
      <c r="A177" s="729" t="s">
        <v>586</v>
      </c>
      <c r="B177" s="730" t="s">
        <v>587</v>
      </c>
      <c r="C177" s="731" t="s">
        <v>599</v>
      </c>
      <c r="D177" s="732" t="s">
        <v>600</v>
      </c>
      <c r="E177" s="733">
        <v>50113001</v>
      </c>
      <c r="F177" s="732" t="s">
        <v>613</v>
      </c>
      <c r="G177" s="731" t="s">
        <v>614</v>
      </c>
      <c r="H177" s="731">
        <v>900007</v>
      </c>
      <c r="I177" s="731">
        <v>0</v>
      </c>
      <c r="J177" s="731" t="s">
        <v>915</v>
      </c>
      <c r="K177" s="731" t="s">
        <v>329</v>
      </c>
      <c r="L177" s="734">
        <v>73.004834259041047</v>
      </c>
      <c r="M177" s="734">
        <v>3</v>
      </c>
      <c r="N177" s="735">
        <v>219.01450277712314</v>
      </c>
    </row>
    <row r="178" spans="1:14" ht="14.45" customHeight="1" x14ac:dyDescent="0.2">
      <c r="A178" s="729" t="s">
        <v>586</v>
      </c>
      <c r="B178" s="730" t="s">
        <v>587</v>
      </c>
      <c r="C178" s="731" t="s">
        <v>599</v>
      </c>
      <c r="D178" s="732" t="s">
        <v>600</v>
      </c>
      <c r="E178" s="733">
        <v>50113001</v>
      </c>
      <c r="F178" s="732" t="s">
        <v>613</v>
      </c>
      <c r="G178" s="731" t="s">
        <v>614</v>
      </c>
      <c r="H178" s="731">
        <v>498367</v>
      </c>
      <c r="I178" s="731">
        <v>0</v>
      </c>
      <c r="J178" s="731" t="s">
        <v>916</v>
      </c>
      <c r="K178" s="731" t="s">
        <v>329</v>
      </c>
      <c r="L178" s="734">
        <v>174.29650425251214</v>
      </c>
      <c r="M178" s="734">
        <v>1</v>
      </c>
      <c r="N178" s="735">
        <v>174.29650425251214</v>
      </c>
    </row>
    <row r="179" spans="1:14" ht="14.45" customHeight="1" x14ac:dyDescent="0.2">
      <c r="A179" s="729" t="s">
        <v>586</v>
      </c>
      <c r="B179" s="730" t="s">
        <v>587</v>
      </c>
      <c r="C179" s="731" t="s">
        <v>599</v>
      </c>
      <c r="D179" s="732" t="s">
        <v>600</v>
      </c>
      <c r="E179" s="733">
        <v>50113001</v>
      </c>
      <c r="F179" s="732" t="s">
        <v>613</v>
      </c>
      <c r="G179" s="731" t="s">
        <v>614</v>
      </c>
      <c r="H179" s="731">
        <v>900406</v>
      </c>
      <c r="I179" s="731">
        <v>0</v>
      </c>
      <c r="J179" s="731" t="s">
        <v>917</v>
      </c>
      <c r="K179" s="731" t="s">
        <v>329</v>
      </c>
      <c r="L179" s="734">
        <v>72.988208134474405</v>
      </c>
      <c r="M179" s="734">
        <v>4</v>
      </c>
      <c r="N179" s="735">
        <v>291.95283253789762</v>
      </c>
    </row>
    <row r="180" spans="1:14" ht="14.45" customHeight="1" x14ac:dyDescent="0.2">
      <c r="A180" s="729" t="s">
        <v>586</v>
      </c>
      <c r="B180" s="730" t="s">
        <v>587</v>
      </c>
      <c r="C180" s="731" t="s">
        <v>599</v>
      </c>
      <c r="D180" s="732" t="s">
        <v>600</v>
      </c>
      <c r="E180" s="733">
        <v>50113001</v>
      </c>
      <c r="F180" s="732" t="s">
        <v>613</v>
      </c>
      <c r="G180" s="731" t="s">
        <v>614</v>
      </c>
      <c r="H180" s="731">
        <v>921326</v>
      </c>
      <c r="I180" s="731">
        <v>0</v>
      </c>
      <c r="J180" s="731" t="s">
        <v>918</v>
      </c>
      <c r="K180" s="731" t="s">
        <v>329</v>
      </c>
      <c r="L180" s="734">
        <v>175.73969902392307</v>
      </c>
      <c r="M180" s="734">
        <v>8</v>
      </c>
      <c r="N180" s="735">
        <v>1405.9175921913845</v>
      </c>
    </row>
    <row r="181" spans="1:14" ht="14.45" customHeight="1" x14ac:dyDescent="0.2">
      <c r="A181" s="729" t="s">
        <v>586</v>
      </c>
      <c r="B181" s="730" t="s">
        <v>587</v>
      </c>
      <c r="C181" s="731" t="s">
        <v>599</v>
      </c>
      <c r="D181" s="732" t="s">
        <v>600</v>
      </c>
      <c r="E181" s="733">
        <v>50113001</v>
      </c>
      <c r="F181" s="732" t="s">
        <v>613</v>
      </c>
      <c r="G181" s="731" t="s">
        <v>614</v>
      </c>
      <c r="H181" s="731">
        <v>921319</v>
      </c>
      <c r="I181" s="731">
        <v>0</v>
      </c>
      <c r="J181" s="731" t="s">
        <v>919</v>
      </c>
      <c r="K181" s="731" t="s">
        <v>329</v>
      </c>
      <c r="L181" s="734">
        <v>765.63266239485824</v>
      </c>
      <c r="M181" s="734">
        <v>2</v>
      </c>
      <c r="N181" s="735">
        <v>1531.2653247897165</v>
      </c>
    </row>
    <row r="182" spans="1:14" ht="14.45" customHeight="1" x14ac:dyDescent="0.2">
      <c r="A182" s="729" t="s">
        <v>586</v>
      </c>
      <c r="B182" s="730" t="s">
        <v>587</v>
      </c>
      <c r="C182" s="731" t="s">
        <v>599</v>
      </c>
      <c r="D182" s="732" t="s">
        <v>600</v>
      </c>
      <c r="E182" s="733">
        <v>50113001</v>
      </c>
      <c r="F182" s="732" t="s">
        <v>613</v>
      </c>
      <c r="G182" s="731" t="s">
        <v>614</v>
      </c>
      <c r="H182" s="731">
        <v>900564</v>
      </c>
      <c r="I182" s="731">
        <v>0</v>
      </c>
      <c r="J182" s="731" t="s">
        <v>920</v>
      </c>
      <c r="K182" s="731" t="s">
        <v>329</v>
      </c>
      <c r="L182" s="734">
        <v>92.338701317219872</v>
      </c>
      <c r="M182" s="734">
        <v>1</v>
      </c>
      <c r="N182" s="735">
        <v>92.338701317219872</v>
      </c>
    </row>
    <row r="183" spans="1:14" ht="14.45" customHeight="1" x14ac:dyDescent="0.2">
      <c r="A183" s="729" t="s">
        <v>586</v>
      </c>
      <c r="B183" s="730" t="s">
        <v>587</v>
      </c>
      <c r="C183" s="731" t="s">
        <v>599</v>
      </c>
      <c r="D183" s="732" t="s">
        <v>600</v>
      </c>
      <c r="E183" s="733">
        <v>50113001</v>
      </c>
      <c r="F183" s="732" t="s">
        <v>613</v>
      </c>
      <c r="G183" s="731" t="s">
        <v>614</v>
      </c>
      <c r="H183" s="731">
        <v>501840</v>
      </c>
      <c r="I183" s="731">
        <v>0</v>
      </c>
      <c r="J183" s="731" t="s">
        <v>921</v>
      </c>
      <c r="K183" s="731" t="s">
        <v>329</v>
      </c>
      <c r="L183" s="734">
        <v>285.23630218127801</v>
      </c>
      <c r="M183" s="734">
        <v>4</v>
      </c>
      <c r="N183" s="735">
        <v>1140.945208725112</v>
      </c>
    </row>
    <row r="184" spans="1:14" ht="14.45" customHeight="1" x14ac:dyDescent="0.2">
      <c r="A184" s="729" t="s">
        <v>586</v>
      </c>
      <c r="B184" s="730" t="s">
        <v>587</v>
      </c>
      <c r="C184" s="731" t="s">
        <v>599</v>
      </c>
      <c r="D184" s="732" t="s">
        <v>600</v>
      </c>
      <c r="E184" s="733">
        <v>50113001</v>
      </c>
      <c r="F184" s="732" t="s">
        <v>613</v>
      </c>
      <c r="G184" s="731" t="s">
        <v>614</v>
      </c>
      <c r="H184" s="731">
        <v>501841</v>
      </c>
      <c r="I184" s="731">
        <v>0</v>
      </c>
      <c r="J184" s="731" t="s">
        <v>922</v>
      </c>
      <c r="K184" s="731" t="s">
        <v>329</v>
      </c>
      <c r="L184" s="734">
        <v>941.97336984688798</v>
      </c>
      <c r="M184" s="734">
        <v>1</v>
      </c>
      <c r="N184" s="735">
        <v>941.97336984688798</v>
      </c>
    </row>
    <row r="185" spans="1:14" ht="14.45" customHeight="1" x14ac:dyDescent="0.2">
      <c r="A185" s="729" t="s">
        <v>586</v>
      </c>
      <c r="B185" s="730" t="s">
        <v>587</v>
      </c>
      <c r="C185" s="731" t="s">
        <v>599</v>
      </c>
      <c r="D185" s="732" t="s">
        <v>600</v>
      </c>
      <c r="E185" s="733">
        <v>50113001</v>
      </c>
      <c r="F185" s="732" t="s">
        <v>613</v>
      </c>
      <c r="G185" s="731" t="s">
        <v>614</v>
      </c>
      <c r="H185" s="731">
        <v>921459</v>
      </c>
      <c r="I185" s="731">
        <v>0</v>
      </c>
      <c r="J185" s="731" t="s">
        <v>923</v>
      </c>
      <c r="K185" s="731" t="s">
        <v>329</v>
      </c>
      <c r="L185" s="734">
        <v>346.89040120583996</v>
      </c>
      <c r="M185" s="734">
        <v>2</v>
      </c>
      <c r="N185" s="735">
        <v>693.78080241167993</v>
      </c>
    </row>
    <row r="186" spans="1:14" ht="14.45" customHeight="1" x14ac:dyDescent="0.2">
      <c r="A186" s="729" t="s">
        <v>586</v>
      </c>
      <c r="B186" s="730" t="s">
        <v>587</v>
      </c>
      <c r="C186" s="731" t="s">
        <v>599</v>
      </c>
      <c r="D186" s="732" t="s">
        <v>600</v>
      </c>
      <c r="E186" s="733">
        <v>50113001</v>
      </c>
      <c r="F186" s="732" t="s">
        <v>613</v>
      </c>
      <c r="G186" s="731" t="s">
        <v>614</v>
      </c>
      <c r="H186" s="731">
        <v>235808</v>
      </c>
      <c r="I186" s="731">
        <v>235808</v>
      </c>
      <c r="J186" s="731" t="s">
        <v>924</v>
      </c>
      <c r="K186" s="731" t="s">
        <v>925</v>
      </c>
      <c r="L186" s="734">
        <v>89.582222222222214</v>
      </c>
      <c r="M186" s="734">
        <v>9</v>
      </c>
      <c r="N186" s="735">
        <v>806.2399999999999</v>
      </c>
    </row>
    <row r="187" spans="1:14" ht="14.45" customHeight="1" x14ac:dyDescent="0.2">
      <c r="A187" s="729" t="s">
        <v>586</v>
      </c>
      <c r="B187" s="730" t="s">
        <v>587</v>
      </c>
      <c r="C187" s="731" t="s">
        <v>599</v>
      </c>
      <c r="D187" s="732" t="s">
        <v>600</v>
      </c>
      <c r="E187" s="733">
        <v>50113001</v>
      </c>
      <c r="F187" s="732" t="s">
        <v>613</v>
      </c>
      <c r="G187" s="731" t="s">
        <v>614</v>
      </c>
      <c r="H187" s="731">
        <v>990927</v>
      </c>
      <c r="I187" s="731">
        <v>0</v>
      </c>
      <c r="J187" s="731" t="s">
        <v>926</v>
      </c>
      <c r="K187" s="731" t="s">
        <v>329</v>
      </c>
      <c r="L187" s="734">
        <v>140.07</v>
      </c>
      <c r="M187" s="734">
        <v>11</v>
      </c>
      <c r="N187" s="735">
        <v>1540.77</v>
      </c>
    </row>
    <row r="188" spans="1:14" ht="14.45" customHeight="1" x14ac:dyDescent="0.2">
      <c r="A188" s="729" t="s">
        <v>586</v>
      </c>
      <c r="B188" s="730" t="s">
        <v>587</v>
      </c>
      <c r="C188" s="731" t="s">
        <v>599</v>
      </c>
      <c r="D188" s="732" t="s">
        <v>600</v>
      </c>
      <c r="E188" s="733">
        <v>50113001</v>
      </c>
      <c r="F188" s="732" t="s">
        <v>613</v>
      </c>
      <c r="G188" s="731" t="s">
        <v>614</v>
      </c>
      <c r="H188" s="731">
        <v>214081</v>
      </c>
      <c r="I188" s="731">
        <v>214081</v>
      </c>
      <c r="J188" s="731" t="s">
        <v>927</v>
      </c>
      <c r="K188" s="731" t="s">
        <v>928</v>
      </c>
      <c r="L188" s="734">
        <v>399.04</v>
      </c>
      <c r="M188" s="734">
        <v>1</v>
      </c>
      <c r="N188" s="735">
        <v>399.04</v>
      </c>
    </row>
    <row r="189" spans="1:14" ht="14.45" customHeight="1" x14ac:dyDescent="0.2">
      <c r="A189" s="729" t="s">
        <v>586</v>
      </c>
      <c r="B189" s="730" t="s">
        <v>587</v>
      </c>
      <c r="C189" s="731" t="s">
        <v>599</v>
      </c>
      <c r="D189" s="732" t="s">
        <v>600</v>
      </c>
      <c r="E189" s="733">
        <v>50113001</v>
      </c>
      <c r="F189" s="732" t="s">
        <v>613</v>
      </c>
      <c r="G189" s="731" t="s">
        <v>619</v>
      </c>
      <c r="H189" s="731">
        <v>197125</v>
      </c>
      <c r="I189" s="731">
        <v>197125</v>
      </c>
      <c r="J189" s="731" t="s">
        <v>929</v>
      </c>
      <c r="K189" s="731" t="s">
        <v>930</v>
      </c>
      <c r="L189" s="734">
        <v>132.78356947999634</v>
      </c>
      <c r="M189" s="734">
        <v>28</v>
      </c>
      <c r="N189" s="735">
        <v>3717.9399454398977</v>
      </c>
    </row>
    <row r="190" spans="1:14" ht="14.45" customHeight="1" x14ac:dyDescent="0.2">
      <c r="A190" s="729" t="s">
        <v>586</v>
      </c>
      <c r="B190" s="730" t="s">
        <v>587</v>
      </c>
      <c r="C190" s="731" t="s">
        <v>599</v>
      </c>
      <c r="D190" s="732" t="s">
        <v>600</v>
      </c>
      <c r="E190" s="733">
        <v>50113001</v>
      </c>
      <c r="F190" s="732" t="s">
        <v>613</v>
      </c>
      <c r="G190" s="731" t="s">
        <v>614</v>
      </c>
      <c r="H190" s="731">
        <v>188217</v>
      </c>
      <c r="I190" s="731">
        <v>88217</v>
      </c>
      <c r="J190" s="731" t="s">
        <v>931</v>
      </c>
      <c r="K190" s="731" t="s">
        <v>932</v>
      </c>
      <c r="L190" s="734">
        <v>126.41000000000003</v>
      </c>
      <c r="M190" s="734">
        <v>11</v>
      </c>
      <c r="N190" s="735">
        <v>1390.5100000000002</v>
      </c>
    </row>
    <row r="191" spans="1:14" ht="14.45" customHeight="1" x14ac:dyDescent="0.2">
      <c r="A191" s="729" t="s">
        <v>586</v>
      </c>
      <c r="B191" s="730" t="s">
        <v>587</v>
      </c>
      <c r="C191" s="731" t="s">
        <v>599</v>
      </c>
      <c r="D191" s="732" t="s">
        <v>600</v>
      </c>
      <c r="E191" s="733">
        <v>50113001</v>
      </c>
      <c r="F191" s="732" t="s">
        <v>613</v>
      </c>
      <c r="G191" s="731" t="s">
        <v>614</v>
      </c>
      <c r="H191" s="731">
        <v>188219</v>
      </c>
      <c r="I191" s="731">
        <v>88219</v>
      </c>
      <c r="J191" s="731" t="s">
        <v>933</v>
      </c>
      <c r="K191" s="731" t="s">
        <v>934</v>
      </c>
      <c r="L191" s="734">
        <v>141.66749999999999</v>
      </c>
      <c r="M191" s="734">
        <v>8</v>
      </c>
      <c r="N191" s="735">
        <v>1133.3399999999999</v>
      </c>
    </row>
    <row r="192" spans="1:14" ht="14.45" customHeight="1" x14ac:dyDescent="0.2">
      <c r="A192" s="729" t="s">
        <v>586</v>
      </c>
      <c r="B192" s="730" t="s">
        <v>587</v>
      </c>
      <c r="C192" s="731" t="s">
        <v>599</v>
      </c>
      <c r="D192" s="732" t="s">
        <v>600</v>
      </c>
      <c r="E192" s="733">
        <v>50113001</v>
      </c>
      <c r="F192" s="732" t="s">
        <v>613</v>
      </c>
      <c r="G192" s="731" t="s">
        <v>614</v>
      </c>
      <c r="H192" s="731">
        <v>117165</v>
      </c>
      <c r="I192" s="731">
        <v>17165</v>
      </c>
      <c r="J192" s="731" t="s">
        <v>935</v>
      </c>
      <c r="K192" s="731" t="s">
        <v>806</v>
      </c>
      <c r="L192" s="734">
        <v>270.62000000000006</v>
      </c>
      <c r="M192" s="734">
        <v>1</v>
      </c>
      <c r="N192" s="735">
        <v>270.62000000000006</v>
      </c>
    </row>
    <row r="193" spans="1:14" ht="14.45" customHeight="1" x14ac:dyDescent="0.2">
      <c r="A193" s="729" t="s">
        <v>586</v>
      </c>
      <c r="B193" s="730" t="s">
        <v>587</v>
      </c>
      <c r="C193" s="731" t="s">
        <v>599</v>
      </c>
      <c r="D193" s="732" t="s">
        <v>600</v>
      </c>
      <c r="E193" s="733">
        <v>50113001</v>
      </c>
      <c r="F193" s="732" t="s">
        <v>613</v>
      </c>
      <c r="G193" s="731" t="s">
        <v>614</v>
      </c>
      <c r="H193" s="731">
        <v>225971</v>
      </c>
      <c r="I193" s="731">
        <v>225971</v>
      </c>
      <c r="J193" s="731" t="s">
        <v>936</v>
      </c>
      <c r="K193" s="731" t="s">
        <v>937</v>
      </c>
      <c r="L193" s="734">
        <v>103.91000000000004</v>
      </c>
      <c r="M193" s="734">
        <v>1</v>
      </c>
      <c r="N193" s="735">
        <v>103.91000000000004</v>
      </c>
    </row>
    <row r="194" spans="1:14" ht="14.45" customHeight="1" x14ac:dyDescent="0.2">
      <c r="A194" s="729" t="s">
        <v>586</v>
      </c>
      <c r="B194" s="730" t="s">
        <v>587</v>
      </c>
      <c r="C194" s="731" t="s">
        <v>599</v>
      </c>
      <c r="D194" s="732" t="s">
        <v>600</v>
      </c>
      <c r="E194" s="733">
        <v>50113001</v>
      </c>
      <c r="F194" s="732" t="s">
        <v>613</v>
      </c>
      <c r="G194" s="731" t="s">
        <v>614</v>
      </c>
      <c r="H194" s="731">
        <v>991869</v>
      </c>
      <c r="I194" s="731">
        <v>205998</v>
      </c>
      <c r="J194" s="731" t="s">
        <v>938</v>
      </c>
      <c r="K194" s="731" t="s">
        <v>939</v>
      </c>
      <c r="L194" s="734">
        <v>257.97000000000003</v>
      </c>
      <c r="M194" s="734">
        <v>1</v>
      </c>
      <c r="N194" s="735">
        <v>257.97000000000003</v>
      </c>
    </row>
    <row r="195" spans="1:14" ht="14.45" customHeight="1" x14ac:dyDescent="0.2">
      <c r="A195" s="729" t="s">
        <v>586</v>
      </c>
      <c r="B195" s="730" t="s">
        <v>587</v>
      </c>
      <c r="C195" s="731" t="s">
        <v>599</v>
      </c>
      <c r="D195" s="732" t="s">
        <v>600</v>
      </c>
      <c r="E195" s="733">
        <v>50113001</v>
      </c>
      <c r="F195" s="732" t="s">
        <v>613</v>
      </c>
      <c r="G195" s="731" t="s">
        <v>614</v>
      </c>
      <c r="H195" s="731">
        <v>218234</v>
      </c>
      <c r="I195" s="731">
        <v>218234</v>
      </c>
      <c r="J195" s="731" t="s">
        <v>940</v>
      </c>
      <c r="K195" s="731" t="s">
        <v>941</v>
      </c>
      <c r="L195" s="734">
        <v>60.734999999999999</v>
      </c>
      <c r="M195" s="734">
        <v>4</v>
      </c>
      <c r="N195" s="735">
        <v>242.94</v>
      </c>
    </row>
    <row r="196" spans="1:14" ht="14.45" customHeight="1" x14ac:dyDescent="0.2">
      <c r="A196" s="729" t="s">
        <v>586</v>
      </c>
      <c r="B196" s="730" t="s">
        <v>587</v>
      </c>
      <c r="C196" s="731" t="s">
        <v>599</v>
      </c>
      <c r="D196" s="732" t="s">
        <v>600</v>
      </c>
      <c r="E196" s="733">
        <v>50113001</v>
      </c>
      <c r="F196" s="732" t="s">
        <v>613</v>
      </c>
      <c r="G196" s="731" t="s">
        <v>619</v>
      </c>
      <c r="H196" s="731">
        <v>113603</v>
      </c>
      <c r="I196" s="731">
        <v>13603</v>
      </c>
      <c r="J196" s="731" t="s">
        <v>942</v>
      </c>
      <c r="K196" s="731" t="s">
        <v>703</v>
      </c>
      <c r="L196" s="734">
        <v>123.71999999999997</v>
      </c>
      <c r="M196" s="734">
        <v>1</v>
      </c>
      <c r="N196" s="735">
        <v>123.71999999999997</v>
      </c>
    </row>
    <row r="197" spans="1:14" ht="14.45" customHeight="1" x14ac:dyDescent="0.2">
      <c r="A197" s="729" t="s">
        <v>586</v>
      </c>
      <c r="B197" s="730" t="s">
        <v>587</v>
      </c>
      <c r="C197" s="731" t="s">
        <v>599</v>
      </c>
      <c r="D197" s="732" t="s">
        <v>600</v>
      </c>
      <c r="E197" s="733">
        <v>50113001</v>
      </c>
      <c r="F197" s="732" t="s">
        <v>613</v>
      </c>
      <c r="G197" s="731" t="s">
        <v>619</v>
      </c>
      <c r="H197" s="731">
        <v>149909</v>
      </c>
      <c r="I197" s="731">
        <v>49909</v>
      </c>
      <c r="J197" s="731" t="s">
        <v>943</v>
      </c>
      <c r="K197" s="731" t="s">
        <v>944</v>
      </c>
      <c r="L197" s="734">
        <v>27.900000000000006</v>
      </c>
      <c r="M197" s="734">
        <v>3</v>
      </c>
      <c r="N197" s="735">
        <v>83.700000000000017</v>
      </c>
    </row>
    <row r="198" spans="1:14" ht="14.45" customHeight="1" x14ac:dyDescent="0.2">
      <c r="A198" s="729" t="s">
        <v>586</v>
      </c>
      <c r="B198" s="730" t="s">
        <v>587</v>
      </c>
      <c r="C198" s="731" t="s">
        <v>599</v>
      </c>
      <c r="D198" s="732" t="s">
        <v>600</v>
      </c>
      <c r="E198" s="733">
        <v>50113001</v>
      </c>
      <c r="F198" s="732" t="s">
        <v>613</v>
      </c>
      <c r="G198" s="731" t="s">
        <v>614</v>
      </c>
      <c r="H198" s="731">
        <v>192853</v>
      </c>
      <c r="I198" s="731">
        <v>192853</v>
      </c>
      <c r="J198" s="731" t="s">
        <v>945</v>
      </c>
      <c r="K198" s="731" t="s">
        <v>946</v>
      </c>
      <c r="L198" s="734">
        <v>107.55714285714284</v>
      </c>
      <c r="M198" s="734">
        <v>7</v>
      </c>
      <c r="N198" s="735">
        <v>752.89999999999986</v>
      </c>
    </row>
    <row r="199" spans="1:14" ht="14.45" customHeight="1" x14ac:dyDescent="0.2">
      <c r="A199" s="729" t="s">
        <v>586</v>
      </c>
      <c r="B199" s="730" t="s">
        <v>587</v>
      </c>
      <c r="C199" s="731" t="s">
        <v>599</v>
      </c>
      <c r="D199" s="732" t="s">
        <v>600</v>
      </c>
      <c r="E199" s="733">
        <v>50113001</v>
      </c>
      <c r="F199" s="732" t="s">
        <v>613</v>
      </c>
      <c r="G199" s="731" t="s">
        <v>614</v>
      </c>
      <c r="H199" s="731">
        <v>147478</v>
      </c>
      <c r="I199" s="731">
        <v>47478</v>
      </c>
      <c r="J199" s="731" t="s">
        <v>947</v>
      </c>
      <c r="K199" s="731" t="s">
        <v>848</v>
      </c>
      <c r="L199" s="734">
        <v>85.319999999999979</v>
      </c>
      <c r="M199" s="734">
        <v>1</v>
      </c>
      <c r="N199" s="735">
        <v>85.319999999999979</v>
      </c>
    </row>
    <row r="200" spans="1:14" ht="14.45" customHeight="1" x14ac:dyDescent="0.2">
      <c r="A200" s="729" t="s">
        <v>586</v>
      </c>
      <c r="B200" s="730" t="s">
        <v>587</v>
      </c>
      <c r="C200" s="731" t="s">
        <v>599</v>
      </c>
      <c r="D200" s="732" t="s">
        <v>600</v>
      </c>
      <c r="E200" s="733">
        <v>50113001</v>
      </c>
      <c r="F200" s="732" t="s">
        <v>613</v>
      </c>
      <c r="G200" s="731" t="s">
        <v>619</v>
      </c>
      <c r="H200" s="731">
        <v>844554</v>
      </c>
      <c r="I200" s="731">
        <v>114065</v>
      </c>
      <c r="J200" s="731" t="s">
        <v>948</v>
      </c>
      <c r="K200" s="731" t="s">
        <v>949</v>
      </c>
      <c r="L200" s="734">
        <v>18.29</v>
      </c>
      <c r="M200" s="734">
        <v>1</v>
      </c>
      <c r="N200" s="735">
        <v>18.29</v>
      </c>
    </row>
    <row r="201" spans="1:14" ht="14.45" customHeight="1" x14ac:dyDescent="0.2">
      <c r="A201" s="729" t="s">
        <v>586</v>
      </c>
      <c r="B201" s="730" t="s">
        <v>587</v>
      </c>
      <c r="C201" s="731" t="s">
        <v>599</v>
      </c>
      <c r="D201" s="732" t="s">
        <v>600</v>
      </c>
      <c r="E201" s="733">
        <v>50113001</v>
      </c>
      <c r="F201" s="732" t="s">
        <v>613</v>
      </c>
      <c r="G201" s="731" t="s">
        <v>619</v>
      </c>
      <c r="H201" s="731">
        <v>844378</v>
      </c>
      <c r="I201" s="731">
        <v>114067</v>
      </c>
      <c r="J201" s="731" t="s">
        <v>948</v>
      </c>
      <c r="K201" s="731" t="s">
        <v>950</v>
      </c>
      <c r="L201" s="734">
        <v>48.54</v>
      </c>
      <c r="M201" s="734">
        <v>1</v>
      </c>
      <c r="N201" s="735">
        <v>48.54</v>
      </c>
    </row>
    <row r="202" spans="1:14" ht="14.45" customHeight="1" x14ac:dyDescent="0.2">
      <c r="A202" s="729" t="s">
        <v>586</v>
      </c>
      <c r="B202" s="730" t="s">
        <v>587</v>
      </c>
      <c r="C202" s="731" t="s">
        <v>599</v>
      </c>
      <c r="D202" s="732" t="s">
        <v>600</v>
      </c>
      <c r="E202" s="733">
        <v>50113001</v>
      </c>
      <c r="F202" s="732" t="s">
        <v>613</v>
      </c>
      <c r="G202" s="731" t="s">
        <v>619</v>
      </c>
      <c r="H202" s="731">
        <v>115317</v>
      </c>
      <c r="I202" s="731">
        <v>15317</v>
      </c>
      <c r="J202" s="731" t="s">
        <v>951</v>
      </c>
      <c r="K202" s="731" t="s">
        <v>756</v>
      </c>
      <c r="L202" s="734">
        <v>52.59</v>
      </c>
      <c r="M202" s="734">
        <v>1</v>
      </c>
      <c r="N202" s="735">
        <v>52.59</v>
      </c>
    </row>
    <row r="203" spans="1:14" ht="14.45" customHeight="1" x14ac:dyDescent="0.2">
      <c r="A203" s="729" t="s">
        <v>586</v>
      </c>
      <c r="B203" s="730" t="s">
        <v>587</v>
      </c>
      <c r="C203" s="731" t="s">
        <v>599</v>
      </c>
      <c r="D203" s="732" t="s">
        <v>600</v>
      </c>
      <c r="E203" s="733">
        <v>50113001</v>
      </c>
      <c r="F203" s="732" t="s">
        <v>613</v>
      </c>
      <c r="G203" s="731" t="s">
        <v>619</v>
      </c>
      <c r="H203" s="731">
        <v>115316</v>
      </c>
      <c r="I203" s="731">
        <v>15316</v>
      </c>
      <c r="J203" s="731" t="s">
        <v>951</v>
      </c>
      <c r="K203" s="731" t="s">
        <v>703</v>
      </c>
      <c r="L203" s="734">
        <v>19.010000000000002</v>
      </c>
      <c r="M203" s="734">
        <v>1</v>
      </c>
      <c r="N203" s="735">
        <v>19.010000000000002</v>
      </c>
    </row>
    <row r="204" spans="1:14" ht="14.45" customHeight="1" x14ac:dyDescent="0.2">
      <c r="A204" s="729" t="s">
        <v>586</v>
      </c>
      <c r="B204" s="730" t="s">
        <v>587</v>
      </c>
      <c r="C204" s="731" t="s">
        <v>599</v>
      </c>
      <c r="D204" s="732" t="s">
        <v>600</v>
      </c>
      <c r="E204" s="733">
        <v>50113001</v>
      </c>
      <c r="F204" s="732" t="s">
        <v>613</v>
      </c>
      <c r="G204" s="731" t="s">
        <v>614</v>
      </c>
      <c r="H204" s="731">
        <v>26196</v>
      </c>
      <c r="I204" s="731">
        <v>26196</v>
      </c>
      <c r="J204" s="731" t="s">
        <v>952</v>
      </c>
      <c r="K204" s="731" t="s">
        <v>953</v>
      </c>
      <c r="L204" s="734">
        <v>387.42000000000019</v>
      </c>
      <c r="M204" s="734">
        <v>1</v>
      </c>
      <c r="N204" s="735">
        <v>387.42000000000019</v>
      </c>
    </row>
    <row r="205" spans="1:14" ht="14.45" customHeight="1" x14ac:dyDescent="0.2">
      <c r="A205" s="729" t="s">
        <v>586</v>
      </c>
      <c r="B205" s="730" t="s">
        <v>587</v>
      </c>
      <c r="C205" s="731" t="s">
        <v>599</v>
      </c>
      <c r="D205" s="732" t="s">
        <v>600</v>
      </c>
      <c r="E205" s="733">
        <v>50113001</v>
      </c>
      <c r="F205" s="732" t="s">
        <v>613</v>
      </c>
      <c r="G205" s="731" t="s">
        <v>614</v>
      </c>
      <c r="H205" s="731">
        <v>128216</v>
      </c>
      <c r="I205" s="731">
        <v>28216</v>
      </c>
      <c r="J205" s="731" t="s">
        <v>954</v>
      </c>
      <c r="K205" s="731" t="s">
        <v>955</v>
      </c>
      <c r="L205" s="734">
        <v>41.170000000000009</v>
      </c>
      <c r="M205" s="734">
        <v>1</v>
      </c>
      <c r="N205" s="735">
        <v>41.170000000000009</v>
      </c>
    </row>
    <row r="206" spans="1:14" ht="14.45" customHeight="1" x14ac:dyDescent="0.2">
      <c r="A206" s="729" t="s">
        <v>586</v>
      </c>
      <c r="B206" s="730" t="s">
        <v>587</v>
      </c>
      <c r="C206" s="731" t="s">
        <v>599</v>
      </c>
      <c r="D206" s="732" t="s">
        <v>600</v>
      </c>
      <c r="E206" s="733">
        <v>50113001</v>
      </c>
      <c r="F206" s="732" t="s">
        <v>613</v>
      </c>
      <c r="G206" s="731" t="s">
        <v>614</v>
      </c>
      <c r="H206" s="731">
        <v>117992</v>
      </c>
      <c r="I206" s="731">
        <v>17992</v>
      </c>
      <c r="J206" s="731" t="s">
        <v>956</v>
      </c>
      <c r="K206" s="731" t="s">
        <v>957</v>
      </c>
      <c r="L206" s="734">
        <v>86.228461538461517</v>
      </c>
      <c r="M206" s="734">
        <v>26</v>
      </c>
      <c r="N206" s="735">
        <v>2241.9399999999996</v>
      </c>
    </row>
    <row r="207" spans="1:14" ht="14.45" customHeight="1" x14ac:dyDescent="0.2">
      <c r="A207" s="729" t="s">
        <v>586</v>
      </c>
      <c r="B207" s="730" t="s">
        <v>587</v>
      </c>
      <c r="C207" s="731" t="s">
        <v>599</v>
      </c>
      <c r="D207" s="732" t="s">
        <v>600</v>
      </c>
      <c r="E207" s="733">
        <v>50113001</v>
      </c>
      <c r="F207" s="732" t="s">
        <v>613</v>
      </c>
      <c r="G207" s="731" t="s">
        <v>614</v>
      </c>
      <c r="H207" s="731">
        <v>186393</v>
      </c>
      <c r="I207" s="731">
        <v>86393</v>
      </c>
      <c r="J207" s="731" t="s">
        <v>956</v>
      </c>
      <c r="K207" s="731" t="s">
        <v>958</v>
      </c>
      <c r="L207" s="734">
        <v>52.669999999999995</v>
      </c>
      <c r="M207" s="734">
        <v>1</v>
      </c>
      <c r="N207" s="735">
        <v>52.669999999999995</v>
      </c>
    </row>
    <row r="208" spans="1:14" ht="14.45" customHeight="1" x14ac:dyDescent="0.2">
      <c r="A208" s="729" t="s">
        <v>586</v>
      </c>
      <c r="B208" s="730" t="s">
        <v>587</v>
      </c>
      <c r="C208" s="731" t="s">
        <v>599</v>
      </c>
      <c r="D208" s="732" t="s">
        <v>600</v>
      </c>
      <c r="E208" s="733">
        <v>50113001</v>
      </c>
      <c r="F208" s="732" t="s">
        <v>613</v>
      </c>
      <c r="G208" s="731" t="s">
        <v>614</v>
      </c>
      <c r="H208" s="731">
        <v>231541</v>
      </c>
      <c r="I208" s="731">
        <v>231541</v>
      </c>
      <c r="J208" s="731" t="s">
        <v>959</v>
      </c>
      <c r="K208" s="731" t="s">
        <v>960</v>
      </c>
      <c r="L208" s="734">
        <v>80.69</v>
      </c>
      <c r="M208" s="734">
        <v>11</v>
      </c>
      <c r="N208" s="735">
        <v>887.58999999999992</v>
      </c>
    </row>
    <row r="209" spans="1:14" ht="14.45" customHeight="1" x14ac:dyDescent="0.2">
      <c r="A209" s="729" t="s">
        <v>586</v>
      </c>
      <c r="B209" s="730" t="s">
        <v>587</v>
      </c>
      <c r="C209" s="731" t="s">
        <v>599</v>
      </c>
      <c r="D209" s="732" t="s">
        <v>600</v>
      </c>
      <c r="E209" s="733">
        <v>50113001</v>
      </c>
      <c r="F209" s="732" t="s">
        <v>613</v>
      </c>
      <c r="G209" s="731" t="s">
        <v>614</v>
      </c>
      <c r="H209" s="731">
        <v>237329</v>
      </c>
      <c r="I209" s="731">
        <v>237329</v>
      </c>
      <c r="J209" s="731" t="s">
        <v>961</v>
      </c>
      <c r="K209" s="731" t="s">
        <v>962</v>
      </c>
      <c r="L209" s="734">
        <v>109.11500000000002</v>
      </c>
      <c r="M209" s="734">
        <v>12</v>
      </c>
      <c r="N209" s="735">
        <v>1309.3800000000003</v>
      </c>
    </row>
    <row r="210" spans="1:14" ht="14.45" customHeight="1" x14ac:dyDescent="0.2">
      <c r="A210" s="729" t="s">
        <v>586</v>
      </c>
      <c r="B210" s="730" t="s">
        <v>587</v>
      </c>
      <c r="C210" s="731" t="s">
        <v>599</v>
      </c>
      <c r="D210" s="732" t="s">
        <v>600</v>
      </c>
      <c r="E210" s="733">
        <v>50113001</v>
      </c>
      <c r="F210" s="732" t="s">
        <v>613</v>
      </c>
      <c r="G210" s="731" t="s">
        <v>614</v>
      </c>
      <c r="H210" s="731">
        <v>234736</v>
      </c>
      <c r="I210" s="731">
        <v>234736</v>
      </c>
      <c r="J210" s="731" t="s">
        <v>963</v>
      </c>
      <c r="K210" s="731" t="s">
        <v>964</v>
      </c>
      <c r="L210" s="734">
        <v>120.54000000000002</v>
      </c>
      <c r="M210" s="734">
        <v>6</v>
      </c>
      <c r="N210" s="735">
        <v>723.24000000000012</v>
      </c>
    </row>
    <row r="211" spans="1:14" ht="14.45" customHeight="1" x14ac:dyDescent="0.2">
      <c r="A211" s="729" t="s">
        <v>586</v>
      </c>
      <c r="B211" s="730" t="s">
        <v>587</v>
      </c>
      <c r="C211" s="731" t="s">
        <v>599</v>
      </c>
      <c r="D211" s="732" t="s">
        <v>600</v>
      </c>
      <c r="E211" s="733">
        <v>50113001</v>
      </c>
      <c r="F211" s="732" t="s">
        <v>613</v>
      </c>
      <c r="G211" s="731" t="s">
        <v>614</v>
      </c>
      <c r="H211" s="731">
        <v>225891</v>
      </c>
      <c r="I211" s="731">
        <v>225891</v>
      </c>
      <c r="J211" s="731" t="s">
        <v>965</v>
      </c>
      <c r="K211" s="731" t="s">
        <v>966</v>
      </c>
      <c r="L211" s="734">
        <v>316.31</v>
      </c>
      <c r="M211" s="734">
        <v>2</v>
      </c>
      <c r="N211" s="735">
        <v>632.62</v>
      </c>
    </row>
    <row r="212" spans="1:14" ht="14.45" customHeight="1" x14ac:dyDescent="0.2">
      <c r="A212" s="729" t="s">
        <v>586</v>
      </c>
      <c r="B212" s="730" t="s">
        <v>587</v>
      </c>
      <c r="C212" s="731" t="s">
        <v>599</v>
      </c>
      <c r="D212" s="732" t="s">
        <v>600</v>
      </c>
      <c r="E212" s="733">
        <v>50113001</v>
      </c>
      <c r="F212" s="732" t="s">
        <v>613</v>
      </c>
      <c r="G212" s="731" t="s">
        <v>614</v>
      </c>
      <c r="H212" s="731">
        <v>100502</v>
      </c>
      <c r="I212" s="731">
        <v>502</v>
      </c>
      <c r="J212" s="731" t="s">
        <v>967</v>
      </c>
      <c r="K212" s="731" t="s">
        <v>968</v>
      </c>
      <c r="L212" s="734">
        <v>268.94000000000005</v>
      </c>
      <c r="M212" s="734">
        <v>3</v>
      </c>
      <c r="N212" s="735">
        <v>806.82000000000016</v>
      </c>
    </row>
    <row r="213" spans="1:14" ht="14.45" customHeight="1" x14ac:dyDescent="0.2">
      <c r="A213" s="729" t="s">
        <v>586</v>
      </c>
      <c r="B213" s="730" t="s">
        <v>587</v>
      </c>
      <c r="C213" s="731" t="s">
        <v>599</v>
      </c>
      <c r="D213" s="732" t="s">
        <v>600</v>
      </c>
      <c r="E213" s="733">
        <v>50113001</v>
      </c>
      <c r="F213" s="732" t="s">
        <v>613</v>
      </c>
      <c r="G213" s="731" t="s">
        <v>614</v>
      </c>
      <c r="H213" s="731">
        <v>847196</v>
      </c>
      <c r="I213" s="731">
        <v>117258</v>
      </c>
      <c r="J213" s="731" t="s">
        <v>969</v>
      </c>
      <c r="K213" s="731" t="s">
        <v>970</v>
      </c>
      <c r="L213" s="734">
        <v>104.07000000000001</v>
      </c>
      <c r="M213" s="734">
        <v>2</v>
      </c>
      <c r="N213" s="735">
        <v>208.14000000000001</v>
      </c>
    </row>
    <row r="214" spans="1:14" ht="14.45" customHeight="1" x14ac:dyDescent="0.2">
      <c r="A214" s="729" t="s">
        <v>586</v>
      </c>
      <c r="B214" s="730" t="s">
        <v>587</v>
      </c>
      <c r="C214" s="731" t="s">
        <v>599</v>
      </c>
      <c r="D214" s="732" t="s">
        <v>600</v>
      </c>
      <c r="E214" s="733">
        <v>50113001</v>
      </c>
      <c r="F214" s="732" t="s">
        <v>613</v>
      </c>
      <c r="G214" s="731" t="s">
        <v>614</v>
      </c>
      <c r="H214" s="731">
        <v>208560</v>
      </c>
      <c r="I214" s="731">
        <v>208560</v>
      </c>
      <c r="J214" s="731" t="s">
        <v>971</v>
      </c>
      <c r="K214" s="731" t="s">
        <v>972</v>
      </c>
      <c r="L214" s="734">
        <v>193.45</v>
      </c>
      <c r="M214" s="734">
        <v>1</v>
      </c>
      <c r="N214" s="735">
        <v>193.45</v>
      </c>
    </row>
    <row r="215" spans="1:14" ht="14.45" customHeight="1" x14ac:dyDescent="0.2">
      <c r="A215" s="729" t="s">
        <v>586</v>
      </c>
      <c r="B215" s="730" t="s">
        <v>587</v>
      </c>
      <c r="C215" s="731" t="s">
        <v>599</v>
      </c>
      <c r="D215" s="732" t="s">
        <v>600</v>
      </c>
      <c r="E215" s="733">
        <v>50113001</v>
      </c>
      <c r="F215" s="732" t="s">
        <v>613</v>
      </c>
      <c r="G215" s="731" t="s">
        <v>614</v>
      </c>
      <c r="H215" s="731">
        <v>142476</v>
      </c>
      <c r="I215" s="731">
        <v>42476</v>
      </c>
      <c r="J215" s="731" t="s">
        <v>973</v>
      </c>
      <c r="K215" s="731" t="s">
        <v>974</v>
      </c>
      <c r="L215" s="734">
        <v>272.0022222222222</v>
      </c>
      <c r="M215" s="734">
        <v>9</v>
      </c>
      <c r="N215" s="735">
        <v>2448.02</v>
      </c>
    </row>
    <row r="216" spans="1:14" ht="14.45" customHeight="1" x14ac:dyDescent="0.2">
      <c r="A216" s="729" t="s">
        <v>586</v>
      </c>
      <c r="B216" s="730" t="s">
        <v>587</v>
      </c>
      <c r="C216" s="731" t="s">
        <v>599</v>
      </c>
      <c r="D216" s="732" t="s">
        <v>600</v>
      </c>
      <c r="E216" s="733">
        <v>50113001</v>
      </c>
      <c r="F216" s="732" t="s">
        <v>613</v>
      </c>
      <c r="G216" s="731" t="s">
        <v>614</v>
      </c>
      <c r="H216" s="731">
        <v>42477</v>
      </c>
      <c r="I216" s="731">
        <v>42477</v>
      </c>
      <c r="J216" s="731" t="s">
        <v>973</v>
      </c>
      <c r="K216" s="731" t="s">
        <v>975</v>
      </c>
      <c r="L216" s="734">
        <v>504.39</v>
      </c>
      <c r="M216" s="734">
        <v>1</v>
      </c>
      <c r="N216" s="735">
        <v>504.39</v>
      </c>
    </row>
    <row r="217" spans="1:14" ht="14.45" customHeight="1" x14ac:dyDescent="0.2">
      <c r="A217" s="729" t="s">
        <v>586</v>
      </c>
      <c r="B217" s="730" t="s">
        <v>587</v>
      </c>
      <c r="C217" s="731" t="s">
        <v>599</v>
      </c>
      <c r="D217" s="732" t="s">
        <v>600</v>
      </c>
      <c r="E217" s="733">
        <v>50113001</v>
      </c>
      <c r="F217" s="732" t="s">
        <v>613</v>
      </c>
      <c r="G217" s="731" t="s">
        <v>614</v>
      </c>
      <c r="H217" s="731">
        <v>113814</v>
      </c>
      <c r="I217" s="731">
        <v>13814</v>
      </c>
      <c r="J217" s="731" t="s">
        <v>976</v>
      </c>
      <c r="K217" s="731" t="s">
        <v>977</v>
      </c>
      <c r="L217" s="734">
        <v>170.41000000000003</v>
      </c>
      <c r="M217" s="734">
        <v>2</v>
      </c>
      <c r="N217" s="735">
        <v>340.82000000000005</v>
      </c>
    </row>
    <row r="218" spans="1:14" ht="14.45" customHeight="1" x14ac:dyDescent="0.2">
      <c r="A218" s="729" t="s">
        <v>586</v>
      </c>
      <c r="B218" s="730" t="s">
        <v>587</v>
      </c>
      <c r="C218" s="731" t="s">
        <v>599</v>
      </c>
      <c r="D218" s="732" t="s">
        <v>600</v>
      </c>
      <c r="E218" s="733">
        <v>50113001</v>
      </c>
      <c r="F218" s="732" t="s">
        <v>613</v>
      </c>
      <c r="G218" s="731" t="s">
        <v>614</v>
      </c>
      <c r="H218" s="731">
        <v>845376</v>
      </c>
      <c r="I218" s="731">
        <v>107641</v>
      </c>
      <c r="J218" s="731" t="s">
        <v>978</v>
      </c>
      <c r="K218" s="731" t="s">
        <v>979</v>
      </c>
      <c r="L218" s="734">
        <v>119.75999999999993</v>
      </c>
      <c r="M218" s="734">
        <v>1</v>
      </c>
      <c r="N218" s="735">
        <v>119.75999999999993</v>
      </c>
    </row>
    <row r="219" spans="1:14" ht="14.45" customHeight="1" x14ac:dyDescent="0.2">
      <c r="A219" s="729" t="s">
        <v>586</v>
      </c>
      <c r="B219" s="730" t="s">
        <v>587</v>
      </c>
      <c r="C219" s="731" t="s">
        <v>599</v>
      </c>
      <c r="D219" s="732" t="s">
        <v>600</v>
      </c>
      <c r="E219" s="733">
        <v>50113001</v>
      </c>
      <c r="F219" s="732" t="s">
        <v>613</v>
      </c>
      <c r="G219" s="731" t="s">
        <v>614</v>
      </c>
      <c r="H219" s="731">
        <v>207960</v>
      </c>
      <c r="I219" s="731">
        <v>207960</v>
      </c>
      <c r="J219" s="731" t="s">
        <v>980</v>
      </c>
      <c r="K219" s="731" t="s">
        <v>981</v>
      </c>
      <c r="L219" s="734">
        <v>274.98999999999995</v>
      </c>
      <c r="M219" s="734">
        <v>1</v>
      </c>
      <c r="N219" s="735">
        <v>274.98999999999995</v>
      </c>
    </row>
    <row r="220" spans="1:14" ht="14.45" customHeight="1" x14ac:dyDescent="0.2">
      <c r="A220" s="729" t="s">
        <v>586</v>
      </c>
      <c r="B220" s="730" t="s">
        <v>587</v>
      </c>
      <c r="C220" s="731" t="s">
        <v>599</v>
      </c>
      <c r="D220" s="732" t="s">
        <v>600</v>
      </c>
      <c r="E220" s="733">
        <v>50113001</v>
      </c>
      <c r="F220" s="732" t="s">
        <v>613</v>
      </c>
      <c r="G220" s="731" t="s">
        <v>614</v>
      </c>
      <c r="H220" s="731">
        <v>848626</v>
      </c>
      <c r="I220" s="731">
        <v>107944</v>
      </c>
      <c r="J220" s="731" t="s">
        <v>982</v>
      </c>
      <c r="K220" s="731" t="s">
        <v>983</v>
      </c>
      <c r="L220" s="734">
        <v>125.93333333333332</v>
      </c>
      <c r="M220" s="734">
        <v>6</v>
      </c>
      <c r="N220" s="735">
        <v>755.59999999999991</v>
      </c>
    </row>
    <row r="221" spans="1:14" ht="14.45" customHeight="1" x14ac:dyDescent="0.2">
      <c r="A221" s="729" t="s">
        <v>586</v>
      </c>
      <c r="B221" s="730" t="s">
        <v>587</v>
      </c>
      <c r="C221" s="731" t="s">
        <v>599</v>
      </c>
      <c r="D221" s="732" t="s">
        <v>600</v>
      </c>
      <c r="E221" s="733">
        <v>50113001</v>
      </c>
      <c r="F221" s="732" t="s">
        <v>613</v>
      </c>
      <c r="G221" s="731" t="s">
        <v>614</v>
      </c>
      <c r="H221" s="731">
        <v>157525</v>
      </c>
      <c r="I221" s="731">
        <v>57525</v>
      </c>
      <c r="J221" s="731" t="s">
        <v>984</v>
      </c>
      <c r="K221" s="731" t="s">
        <v>985</v>
      </c>
      <c r="L221" s="734">
        <v>97.42000000000003</v>
      </c>
      <c r="M221" s="734">
        <v>2</v>
      </c>
      <c r="N221" s="735">
        <v>194.84000000000006</v>
      </c>
    </row>
    <row r="222" spans="1:14" ht="14.45" customHeight="1" x14ac:dyDescent="0.2">
      <c r="A222" s="729" t="s">
        <v>586</v>
      </c>
      <c r="B222" s="730" t="s">
        <v>587</v>
      </c>
      <c r="C222" s="731" t="s">
        <v>599</v>
      </c>
      <c r="D222" s="732" t="s">
        <v>600</v>
      </c>
      <c r="E222" s="733">
        <v>50113001</v>
      </c>
      <c r="F222" s="732" t="s">
        <v>613</v>
      </c>
      <c r="G222" s="731" t="s">
        <v>619</v>
      </c>
      <c r="H222" s="731">
        <v>103591</v>
      </c>
      <c r="I222" s="731">
        <v>3591</v>
      </c>
      <c r="J222" s="731" t="s">
        <v>986</v>
      </c>
      <c r="K222" s="731" t="s">
        <v>987</v>
      </c>
      <c r="L222" s="734">
        <v>431.64</v>
      </c>
      <c r="M222" s="734">
        <v>1</v>
      </c>
      <c r="N222" s="735">
        <v>431.64</v>
      </c>
    </row>
    <row r="223" spans="1:14" ht="14.45" customHeight="1" x14ac:dyDescent="0.2">
      <c r="A223" s="729" t="s">
        <v>586</v>
      </c>
      <c r="B223" s="730" t="s">
        <v>587</v>
      </c>
      <c r="C223" s="731" t="s">
        <v>599</v>
      </c>
      <c r="D223" s="732" t="s">
        <v>600</v>
      </c>
      <c r="E223" s="733">
        <v>50113001</v>
      </c>
      <c r="F223" s="732" t="s">
        <v>613</v>
      </c>
      <c r="G223" s="731" t="s">
        <v>614</v>
      </c>
      <c r="H223" s="731">
        <v>171031</v>
      </c>
      <c r="I223" s="731">
        <v>171031</v>
      </c>
      <c r="J223" s="731" t="s">
        <v>988</v>
      </c>
      <c r="K223" s="731" t="s">
        <v>989</v>
      </c>
      <c r="L223" s="734">
        <v>86.279999999999987</v>
      </c>
      <c r="M223" s="734">
        <v>2</v>
      </c>
      <c r="N223" s="735">
        <v>172.55999999999997</v>
      </c>
    </row>
    <row r="224" spans="1:14" ht="14.45" customHeight="1" x14ac:dyDescent="0.2">
      <c r="A224" s="729" t="s">
        <v>586</v>
      </c>
      <c r="B224" s="730" t="s">
        <v>587</v>
      </c>
      <c r="C224" s="731" t="s">
        <v>599</v>
      </c>
      <c r="D224" s="732" t="s">
        <v>600</v>
      </c>
      <c r="E224" s="733">
        <v>50113001</v>
      </c>
      <c r="F224" s="732" t="s">
        <v>613</v>
      </c>
      <c r="G224" s="731" t="s">
        <v>329</v>
      </c>
      <c r="H224" s="731">
        <v>229887</v>
      </c>
      <c r="I224" s="731">
        <v>229887</v>
      </c>
      <c r="J224" s="731" t="s">
        <v>990</v>
      </c>
      <c r="K224" s="731" t="s">
        <v>991</v>
      </c>
      <c r="L224" s="734">
        <v>64.8</v>
      </c>
      <c r="M224" s="734">
        <v>1</v>
      </c>
      <c r="N224" s="735">
        <v>64.8</v>
      </c>
    </row>
    <row r="225" spans="1:14" ht="14.45" customHeight="1" x14ac:dyDescent="0.2">
      <c r="A225" s="729" t="s">
        <v>586</v>
      </c>
      <c r="B225" s="730" t="s">
        <v>587</v>
      </c>
      <c r="C225" s="731" t="s">
        <v>599</v>
      </c>
      <c r="D225" s="732" t="s">
        <v>600</v>
      </c>
      <c r="E225" s="733">
        <v>50113001</v>
      </c>
      <c r="F225" s="732" t="s">
        <v>613</v>
      </c>
      <c r="G225" s="731" t="s">
        <v>614</v>
      </c>
      <c r="H225" s="731">
        <v>230353</v>
      </c>
      <c r="I225" s="731">
        <v>230353</v>
      </c>
      <c r="J225" s="731" t="s">
        <v>992</v>
      </c>
      <c r="K225" s="731" t="s">
        <v>993</v>
      </c>
      <c r="L225" s="734">
        <v>1758.33</v>
      </c>
      <c r="M225" s="734">
        <v>1</v>
      </c>
      <c r="N225" s="735">
        <v>1758.33</v>
      </c>
    </row>
    <row r="226" spans="1:14" ht="14.45" customHeight="1" x14ac:dyDescent="0.2">
      <c r="A226" s="729" t="s">
        <v>586</v>
      </c>
      <c r="B226" s="730" t="s">
        <v>587</v>
      </c>
      <c r="C226" s="731" t="s">
        <v>599</v>
      </c>
      <c r="D226" s="732" t="s">
        <v>600</v>
      </c>
      <c r="E226" s="733">
        <v>50113001</v>
      </c>
      <c r="F226" s="732" t="s">
        <v>613</v>
      </c>
      <c r="G226" s="731" t="s">
        <v>619</v>
      </c>
      <c r="H226" s="731">
        <v>191788</v>
      </c>
      <c r="I226" s="731">
        <v>91788</v>
      </c>
      <c r="J226" s="731" t="s">
        <v>994</v>
      </c>
      <c r="K226" s="731" t="s">
        <v>995</v>
      </c>
      <c r="L226" s="734">
        <v>9.1184210526315805</v>
      </c>
      <c r="M226" s="734">
        <v>76</v>
      </c>
      <c r="N226" s="735">
        <v>693.00000000000011</v>
      </c>
    </row>
    <row r="227" spans="1:14" ht="14.45" customHeight="1" x14ac:dyDescent="0.2">
      <c r="A227" s="729" t="s">
        <v>586</v>
      </c>
      <c r="B227" s="730" t="s">
        <v>587</v>
      </c>
      <c r="C227" s="731" t="s">
        <v>599</v>
      </c>
      <c r="D227" s="732" t="s">
        <v>600</v>
      </c>
      <c r="E227" s="733">
        <v>50113001</v>
      </c>
      <c r="F227" s="732" t="s">
        <v>613</v>
      </c>
      <c r="G227" s="731" t="s">
        <v>619</v>
      </c>
      <c r="H227" s="731">
        <v>186656</v>
      </c>
      <c r="I227" s="731">
        <v>86656</v>
      </c>
      <c r="J227" s="731" t="s">
        <v>996</v>
      </c>
      <c r="K227" s="731" t="s">
        <v>997</v>
      </c>
      <c r="L227" s="734">
        <v>29.265000000000008</v>
      </c>
      <c r="M227" s="734">
        <v>2</v>
      </c>
      <c r="N227" s="735">
        <v>58.530000000000015</v>
      </c>
    </row>
    <row r="228" spans="1:14" ht="14.45" customHeight="1" x14ac:dyDescent="0.2">
      <c r="A228" s="729" t="s">
        <v>586</v>
      </c>
      <c r="B228" s="730" t="s">
        <v>587</v>
      </c>
      <c r="C228" s="731" t="s">
        <v>599</v>
      </c>
      <c r="D228" s="732" t="s">
        <v>600</v>
      </c>
      <c r="E228" s="733">
        <v>50113001</v>
      </c>
      <c r="F228" s="732" t="s">
        <v>613</v>
      </c>
      <c r="G228" s="731" t="s">
        <v>619</v>
      </c>
      <c r="H228" s="731">
        <v>184399</v>
      </c>
      <c r="I228" s="731">
        <v>84399</v>
      </c>
      <c r="J228" s="731" t="s">
        <v>998</v>
      </c>
      <c r="K228" s="731" t="s">
        <v>999</v>
      </c>
      <c r="L228" s="734">
        <v>126.20000000000002</v>
      </c>
      <c r="M228" s="734">
        <v>2</v>
      </c>
      <c r="N228" s="735">
        <v>252.40000000000003</v>
      </c>
    </row>
    <row r="229" spans="1:14" ht="14.45" customHeight="1" x14ac:dyDescent="0.2">
      <c r="A229" s="729" t="s">
        <v>586</v>
      </c>
      <c r="B229" s="730" t="s">
        <v>587</v>
      </c>
      <c r="C229" s="731" t="s">
        <v>599</v>
      </c>
      <c r="D229" s="732" t="s">
        <v>600</v>
      </c>
      <c r="E229" s="733">
        <v>50113001</v>
      </c>
      <c r="F229" s="732" t="s">
        <v>613</v>
      </c>
      <c r="G229" s="731" t="s">
        <v>614</v>
      </c>
      <c r="H229" s="731">
        <v>117187</v>
      </c>
      <c r="I229" s="731">
        <v>17187</v>
      </c>
      <c r="J229" s="731" t="s">
        <v>1000</v>
      </c>
      <c r="K229" s="731" t="s">
        <v>1001</v>
      </c>
      <c r="L229" s="734">
        <v>89</v>
      </c>
      <c r="M229" s="734">
        <v>2</v>
      </c>
      <c r="N229" s="735">
        <v>178</v>
      </c>
    </row>
    <row r="230" spans="1:14" ht="14.45" customHeight="1" x14ac:dyDescent="0.2">
      <c r="A230" s="729" t="s">
        <v>586</v>
      </c>
      <c r="B230" s="730" t="s">
        <v>587</v>
      </c>
      <c r="C230" s="731" t="s">
        <v>599</v>
      </c>
      <c r="D230" s="732" t="s">
        <v>600</v>
      </c>
      <c r="E230" s="733">
        <v>50113001</v>
      </c>
      <c r="F230" s="732" t="s">
        <v>613</v>
      </c>
      <c r="G230" s="731" t="s">
        <v>619</v>
      </c>
      <c r="H230" s="731">
        <v>100536</v>
      </c>
      <c r="I230" s="731">
        <v>536</v>
      </c>
      <c r="J230" s="731" t="s">
        <v>1002</v>
      </c>
      <c r="K230" s="731" t="s">
        <v>623</v>
      </c>
      <c r="L230" s="734">
        <v>49.319999999999993</v>
      </c>
      <c r="M230" s="734">
        <v>6</v>
      </c>
      <c r="N230" s="735">
        <v>295.91999999999996</v>
      </c>
    </row>
    <row r="231" spans="1:14" ht="14.45" customHeight="1" x14ac:dyDescent="0.2">
      <c r="A231" s="729" t="s">
        <v>586</v>
      </c>
      <c r="B231" s="730" t="s">
        <v>587</v>
      </c>
      <c r="C231" s="731" t="s">
        <v>599</v>
      </c>
      <c r="D231" s="732" t="s">
        <v>600</v>
      </c>
      <c r="E231" s="733">
        <v>50113001</v>
      </c>
      <c r="F231" s="732" t="s">
        <v>613</v>
      </c>
      <c r="G231" s="731" t="s">
        <v>614</v>
      </c>
      <c r="H231" s="731">
        <v>988466</v>
      </c>
      <c r="I231" s="731">
        <v>192729</v>
      </c>
      <c r="J231" s="731" t="s">
        <v>1003</v>
      </c>
      <c r="K231" s="731" t="s">
        <v>1004</v>
      </c>
      <c r="L231" s="734">
        <v>54.029999999999987</v>
      </c>
      <c r="M231" s="734">
        <v>18</v>
      </c>
      <c r="N231" s="735">
        <v>972.53999999999974</v>
      </c>
    </row>
    <row r="232" spans="1:14" ht="14.45" customHeight="1" x14ac:dyDescent="0.2">
      <c r="A232" s="729" t="s">
        <v>586</v>
      </c>
      <c r="B232" s="730" t="s">
        <v>587</v>
      </c>
      <c r="C232" s="731" t="s">
        <v>599</v>
      </c>
      <c r="D232" s="732" t="s">
        <v>600</v>
      </c>
      <c r="E232" s="733">
        <v>50113001</v>
      </c>
      <c r="F232" s="732" t="s">
        <v>613</v>
      </c>
      <c r="G232" s="731" t="s">
        <v>619</v>
      </c>
      <c r="H232" s="731">
        <v>155823</v>
      </c>
      <c r="I232" s="731">
        <v>55823</v>
      </c>
      <c r="J232" s="731" t="s">
        <v>1005</v>
      </c>
      <c r="K232" s="731" t="s">
        <v>1006</v>
      </c>
      <c r="L232" s="734">
        <v>33.162810437050432</v>
      </c>
      <c r="M232" s="734">
        <v>248</v>
      </c>
      <c r="N232" s="735">
        <v>8224.376988388507</v>
      </c>
    </row>
    <row r="233" spans="1:14" ht="14.45" customHeight="1" x14ac:dyDescent="0.2">
      <c r="A233" s="729" t="s">
        <v>586</v>
      </c>
      <c r="B233" s="730" t="s">
        <v>587</v>
      </c>
      <c r="C233" s="731" t="s">
        <v>599</v>
      </c>
      <c r="D233" s="732" t="s">
        <v>600</v>
      </c>
      <c r="E233" s="733">
        <v>50113001</v>
      </c>
      <c r="F233" s="732" t="s">
        <v>613</v>
      </c>
      <c r="G233" s="731" t="s">
        <v>619</v>
      </c>
      <c r="H233" s="731">
        <v>155824</v>
      </c>
      <c r="I233" s="731">
        <v>55824</v>
      </c>
      <c r="J233" s="731" t="s">
        <v>1005</v>
      </c>
      <c r="K233" s="731" t="s">
        <v>1007</v>
      </c>
      <c r="L233" s="734">
        <v>42.094433962264162</v>
      </c>
      <c r="M233" s="734">
        <v>212</v>
      </c>
      <c r="N233" s="735">
        <v>8924.0200000000023</v>
      </c>
    </row>
    <row r="234" spans="1:14" ht="14.45" customHeight="1" x14ac:dyDescent="0.2">
      <c r="A234" s="729" t="s">
        <v>586</v>
      </c>
      <c r="B234" s="730" t="s">
        <v>587</v>
      </c>
      <c r="C234" s="731" t="s">
        <v>599</v>
      </c>
      <c r="D234" s="732" t="s">
        <v>600</v>
      </c>
      <c r="E234" s="733">
        <v>50113001</v>
      </c>
      <c r="F234" s="732" t="s">
        <v>613</v>
      </c>
      <c r="G234" s="731" t="s">
        <v>619</v>
      </c>
      <c r="H234" s="731">
        <v>126786</v>
      </c>
      <c r="I234" s="731">
        <v>26786</v>
      </c>
      <c r="J234" s="731" t="s">
        <v>1008</v>
      </c>
      <c r="K234" s="731" t="s">
        <v>1009</v>
      </c>
      <c r="L234" s="734">
        <v>405.60999999999996</v>
      </c>
      <c r="M234" s="734">
        <v>1</v>
      </c>
      <c r="N234" s="735">
        <v>405.60999999999996</v>
      </c>
    </row>
    <row r="235" spans="1:14" ht="14.45" customHeight="1" x14ac:dyDescent="0.2">
      <c r="A235" s="729" t="s">
        <v>586</v>
      </c>
      <c r="B235" s="730" t="s">
        <v>587</v>
      </c>
      <c r="C235" s="731" t="s">
        <v>599</v>
      </c>
      <c r="D235" s="732" t="s">
        <v>600</v>
      </c>
      <c r="E235" s="733">
        <v>50113001</v>
      </c>
      <c r="F235" s="732" t="s">
        <v>613</v>
      </c>
      <c r="G235" s="731" t="s">
        <v>614</v>
      </c>
      <c r="H235" s="731">
        <v>208115</v>
      </c>
      <c r="I235" s="731">
        <v>208115</v>
      </c>
      <c r="J235" s="731" t="s">
        <v>1010</v>
      </c>
      <c r="K235" s="731" t="s">
        <v>1011</v>
      </c>
      <c r="L235" s="734">
        <v>169.18</v>
      </c>
      <c r="M235" s="734">
        <v>2</v>
      </c>
      <c r="N235" s="735">
        <v>338.36</v>
      </c>
    </row>
    <row r="236" spans="1:14" ht="14.45" customHeight="1" x14ac:dyDescent="0.2">
      <c r="A236" s="729" t="s">
        <v>586</v>
      </c>
      <c r="B236" s="730" t="s">
        <v>587</v>
      </c>
      <c r="C236" s="731" t="s">
        <v>599</v>
      </c>
      <c r="D236" s="732" t="s">
        <v>600</v>
      </c>
      <c r="E236" s="733">
        <v>50113001</v>
      </c>
      <c r="F236" s="732" t="s">
        <v>613</v>
      </c>
      <c r="G236" s="731" t="s">
        <v>614</v>
      </c>
      <c r="H236" s="731">
        <v>162579</v>
      </c>
      <c r="I236" s="731">
        <v>162579</v>
      </c>
      <c r="J236" s="731" t="s">
        <v>1012</v>
      </c>
      <c r="K236" s="731" t="s">
        <v>1013</v>
      </c>
      <c r="L236" s="734">
        <v>44.88</v>
      </c>
      <c r="M236" s="734">
        <v>6</v>
      </c>
      <c r="N236" s="735">
        <v>269.28000000000003</v>
      </c>
    </row>
    <row r="237" spans="1:14" ht="14.45" customHeight="1" x14ac:dyDescent="0.2">
      <c r="A237" s="729" t="s">
        <v>586</v>
      </c>
      <c r="B237" s="730" t="s">
        <v>587</v>
      </c>
      <c r="C237" s="731" t="s">
        <v>599</v>
      </c>
      <c r="D237" s="732" t="s">
        <v>600</v>
      </c>
      <c r="E237" s="733">
        <v>50113001</v>
      </c>
      <c r="F237" s="732" t="s">
        <v>613</v>
      </c>
      <c r="G237" s="731" t="s">
        <v>614</v>
      </c>
      <c r="H237" s="731">
        <v>100876</v>
      </c>
      <c r="I237" s="731">
        <v>876</v>
      </c>
      <c r="J237" s="731" t="s">
        <v>1014</v>
      </c>
      <c r="K237" s="731" t="s">
        <v>1015</v>
      </c>
      <c r="L237" s="734">
        <v>77.577500000000001</v>
      </c>
      <c r="M237" s="734">
        <v>4</v>
      </c>
      <c r="N237" s="735">
        <v>310.31</v>
      </c>
    </row>
    <row r="238" spans="1:14" ht="14.45" customHeight="1" x14ac:dyDescent="0.2">
      <c r="A238" s="729" t="s">
        <v>586</v>
      </c>
      <c r="B238" s="730" t="s">
        <v>587</v>
      </c>
      <c r="C238" s="731" t="s">
        <v>599</v>
      </c>
      <c r="D238" s="732" t="s">
        <v>600</v>
      </c>
      <c r="E238" s="733">
        <v>50113001</v>
      </c>
      <c r="F238" s="732" t="s">
        <v>613</v>
      </c>
      <c r="G238" s="731" t="s">
        <v>614</v>
      </c>
      <c r="H238" s="731">
        <v>200863</v>
      </c>
      <c r="I238" s="731">
        <v>200863</v>
      </c>
      <c r="J238" s="731" t="s">
        <v>1014</v>
      </c>
      <c r="K238" s="731" t="s">
        <v>1016</v>
      </c>
      <c r="L238" s="734">
        <v>83.527142857142863</v>
      </c>
      <c r="M238" s="734">
        <v>7</v>
      </c>
      <c r="N238" s="735">
        <v>584.69000000000005</v>
      </c>
    </row>
    <row r="239" spans="1:14" ht="14.45" customHeight="1" x14ac:dyDescent="0.2">
      <c r="A239" s="729" t="s">
        <v>586</v>
      </c>
      <c r="B239" s="730" t="s">
        <v>587</v>
      </c>
      <c r="C239" s="731" t="s">
        <v>599</v>
      </c>
      <c r="D239" s="732" t="s">
        <v>600</v>
      </c>
      <c r="E239" s="733">
        <v>50113001</v>
      </c>
      <c r="F239" s="732" t="s">
        <v>613</v>
      </c>
      <c r="G239" s="731" t="s">
        <v>614</v>
      </c>
      <c r="H239" s="731">
        <v>232954</v>
      </c>
      <c r="I239" s="731">
        <v>232954</v>
      </c>
      <c r="J239" s="731" t="s">
        <v>1017</v>
      </c>
      <c r="K239" s="731" t="s">
        <v>1018</v>
      </c>
      <c r="L239" s="734">
        <v>111.41000000000004</v>
      </c>
      <c r="M239" s="734">
        <v>1</v>
      </c>
      <c r="N239" s="735">
        <v>111.41000000000004</v>
      </c>
    </row>
    <row r="240" spans="1:14" ht="14.45" customHeight="1" x14ac:dyDescent="0.2">
      <c r="A240" s="729" t="s">
        <v>586</v>
      </c>
      <c r="B240" s="730" t="s">
        <v>587</v>
      </c>
      <c r="C240" s="731" t="s">
        <v>599</v>
      </c>
      <c r="D240" s="732" t="s">
        <v>600</v>
      </c>
      <c r="E240" s="733">
        <v>50113001</v>
      </c>
      <c r="F240" s="732" t="s">
        <v>613</v>
      </c>
      <c r="G240" s="731" t="s">
        <v>619</v>
      </c>
      <c r="H240" s="731">
        <v>180367</v>
      </c>
      <c r="I240" s="731">
        <v>180367</v>
      </c>
      <c r="J240" s="731" t="s">
        <v>1019</v>
      </c>
      <c r="K240" s="731" t="s">
        <v>1020</v>
      </c>
      <c r="L240" s="734">
        <v>399.76</v>
      </c>
      <c r="M240" s="734">
        <v>1</v>
      </c>
      <c r="N240" s="735">
        <v>399.76</v>
      </c>
    </row>
    <row r="241" spans="1:14" ht="14.45" customHeight="1" x14ac:dyDescent="0.2">
      <c r="A241" s="729" t="s">
        <v>586</v>
      </c>
      <c r="B241" s="730" t="s">
        <v>587</v>
      </c>
      <c r="C241" s="731" t="s">
        <v>599</v>
      </c>
      <c r="D241" s="732" t="s">
        <v>600</v>
      </c>
      <c r="E241" s="733">
        <v>50113001</v>
      </c>
      <c r="F241" s="732" t="s">
        <v>613</v>
      </c>
      <c r="G241" s="731" t="s">
        <v>614</v>
      </c>
      <c r="H241" s="731">
        <v>187406</v>
      </c>
      <c r="I241" s="731">
        <v>187406</v>
      </c>
      <c r="J241" s="731" t="s">
        <v>1021</v>
      </c>
      <c r="K241" s="731" t="s">
        <v>1022</v>
      </c>
      <c r="L241" s="734">
        <v>192.89999999999998</v>
      </c>
      <c r="M241" s="734">
        <v>2</v>
      </c>
      <c r="N241" s="735">
        <v>385.79999999999995</v>
      </c>
    </row>
    <row r="242" spans="1:14" ht="14.45" customHeight="1" x14ac:dyDescent="0.2">
      <c r="A242" s="729" t="s">
        <v>586</v>
      </c>
      <c r="B242" s="730" t="s">
        <v>587</v>
      </c>
      <c r="C242" s="731" t="s">
        <v>599</v>
      </c>
      <c r="D242" s="732" t="s">
        <v>600</v>
      </c>
      <c r="E242" s="733">
        <v>50113001</v>
      </c>
      <c r="F242" s="732" t="s">
        <v>613</v>
      </c>
      <c r="G242" s="731" t="s">
        <v>329</v>
      </c>
      <c r="H242" s="731">
        <v>232609</v>
      </c>
      <c r="I242" s="731">
        <v>232609</v>
      </c>
      <c r="J242" s="731" t="s">
        <v>1023</v>
      </c>
      <c r="K242" s="731" t="s">
        <v>1024</v>
      </c>
      <c r="L242" s="734">
        <v>25.08</v>
      </c>
      <c r="M242" s="734">
        <v>6</v>
      </c>
      <c r="N242" s="735">
        <v>150.47999999999999</v>
      </c>
    </row>
    <row r="243" spans="1:14" ht="14.45" customHeight="1" x14ac:dyDescent="0.2">
      <c r="A243" s="729" t="s">
        <v>586</v>
      </c>
      <c r="B243" s="730" t="s">
        <v>587</v>
      </c>
      <c r="C243" s="731" t="s">
        <v>599</v>
      </c>
      <c r="D243" s="732" t="s">
        <v>600</v>
      </c>
      <c r="E243" s="733">
        <v>50113001</v>
      </c>
      <c r="F243" s="732" t="s">
        <v>613</v>
      </c>
      <c r="G243" s="731" t="s">
        <v>614</v>
      </c>
      <c r="H243" s="731">
        <v>224053</v>
      </c>
      <c r="I243" s="731">
        <v>224053</v>
      </c>
      <c r="J243" s="731" t="s">
        <v>1025</v>
      </c>
      <c r="K243" s="731" t="s">
        <v>1026</v>
      </c>
      <c r="L243" s="734">
        <v>1129.4622222222222</v>
      </c>
      <c r="M243" s="734">
        <v>27</v>
      </c>
      <c r="N243" s="735">
        <v>30495.479999999996</v>
      </c>
    </row>
    <row r="244" spans="1:14" ht="14.45" customHeight="1" x14ac:dyDescent="0.2">
      <c r="A244" s="729" t="s">
        <v>586</v>
      </c>
      <c r="B244" s="730" t="s">
        <v>587</v>
      </c>
      <c r="C244" s="731" t="s">
        <v>599</v>
      </c>
      <c r="D244" s="732" t="s">
        <v>600</v>
      </c>
      <c r="E244" s="733">
        <v>50113001</v>
      </c>
      <c r="F244" s="732" t="s">
        <v>613</v>
      </c>
      <c r="G244" s="731" t="s">
        <v>619</v>
      </c>
      <c r="H244" s="731">
        <v>850729</v>
      </c>
      <c r="I244" s="731">
        <v>157875</v>
      </c>
      <c r="J244" s="731" t="s">
        <v>1027</v>
      </c>
      <c r="K244" s="731" t="s">
        <v>1028</v>
      </c>
      <c r="L244" s="734">
        <v>249.01516111144795</v>
      </c>
      <c r="M244" s="734">
        <v>31</v>
      </c>
      <c r="N244" s="735">
        <v>7719.4699944548865</v>
      </c>
    </row>
    <row r="245" spans="1:14" ht="14.45" customHeight="1" x14ac:dyDescent="0.2">
      <c r="A245" s="729" t="s">
        <v>586</v>
      </c>
      <c r="B245" s="730" t="s">
        <v>587</v>
      </c>
      <c r="C245" s="731" t="s">
        <v>599</v>
      </c>
      <c r="D245" s="732" t="s">
        <v>600</v>
      </c>
      <c r="E245" s="733">
        <v>50113001</v>
      </c>
      <c r="F245" s="732" t="s">
        <v>613</v>
      </c>
      <c r="G245" s="731" t="s">
        <v>614</v>
      </c>
      <c r="H245" s="731">
        <v>207820</v>
      </c>
      <c r="I245" s="731">
        <v>207820</v>
      </c>
      <c r="J245" s="731" t="s">
        <v>1029</v>
      </c>
      <c r="K245" s="731" t="s">
        <v>1030</v>
      </c>
      <c r="L245" s="734">
        <v>32.063783783783791</v>
      </c>
      <c r="M245" s="734">
        <v>148</v>
      </c>
      <c r="N245" s="735">
        <v>4745.4400000000005</v>
      </c>
    </row>
    <row r="246" spans="1:14" ht="14.45" customHeight="1" x14ac:dyDescent="0.2">
      <c r="A246" s="729" t="s">
        <v>586</v>
      </c>
      <c r="B246" s="730" t="s">
        <v>587</v>
      </c>
      <c r="C246" s="731" t="s">
        <v>599</v>
      </c>
      <c r="D246" s="732" t="s">
        <v>600</v>
      </c>
      <c r="E246" s="733">
        <v>50113001</v>
      </c>
      <c r="F246" s="732" t="s">
        <v>613</v>
      </c>
      <c r="G246" s="731" t="s">
        <v>614</v>
      </c>
      <c r="H246" s="731">
        <v>207819</v>
      </c>
      <c r="I246" s="731">
        <v>207819</v>
      </c>
      <c r="J246" s="731" t="s">
        <v>1031</v>
      </c>
      <c r="K246" s="731" t="s">
        <v>1032</v>
      </c>
      <c r="L246" s="734">
        <v>22.53</v>
      </c>
      <c r="M246" s="734">
        <v>36</v>
      </c>
      <c r="N246" s="735">
        <v>811.08</v>
      </c>
    </row>
    <row r="247" spans="1:14" ht="14.45" customHeight="1" x14ac:dyDescent="0.2">
      <c r="A247" s="729" t="s">
        <v>586</v>
      </c>
      <c r="B247" s="730" t="s">
        <v>587</v>
      </c>
      <c r="C247" s="731" t="s">
        <v>599</v>
      </c>
      <c r="D247" s="732" t="s">
        <v>600</v>
      </c>
      <c r="E247" s="733">
        <v>50113001</v>
      </c>
      <c r="F247" s="732" t="s">
        <v>613</v>
      </c>
      <c r="G247" s="731" t="s">
        <v>614</v>
      </c>
      <c r="H247" s="731">
        <v>232603</v>
      </c>
      <c r="I247" s="731">
        <v>232603</v>
      </c>
      <c r="J247" s="731" t="s">
        <v>1033</v>
      </c>
      <c r="K247" s="731" t="s">
        <v>1034</v>
      </c>
      <c r="L247" s="734">
        <v>118.578</v>
      </c>
      <c r="M247" s="734">
        <v>10</v>
      </c>
      <c r="N247" s="735">
        <v>1185.78</v>
      </c>
    </row>
    <row r="248" spans="1:14" ht="14.45" customHeight="1" x14ac:dyDescent="0.2">
      <c r="A248" s="729" t="s">
        <v>586</v>
      </c>
      <c r="B248" s="730" t="s">
        <v>587</v>
      </c>
      <c r="C248" s="731" t="s">
        <v>599</v>
      </c>
      <c r="D248" s="732" t="s">
        <v>600</v>
      </c>
      <c r="E248" s="733">
        <v>50113001</v>
      </c>
      <c r="F248" s="732" t="s">
        <v>613</v>
      </c>
      <c r="G248" s="731" t="s">
        <v>614</v>
      </c>
      <c r="H248" s="731">
        <v>203215</v>
      </c>
      <c r="I248" s="731">
        <v>203215</v>
      </c>
      <c r="J248" s="731" t="s">
        <v>1035</v>
      </c>
      <c r="K248" s="731" t="s">
        <v>1036</v>
      </c>
      <c r="L248" s="734">
        <v>98.629999999999967</v>
      </c>
      <c r="M248" s="734">
        <v>1</v>
      </c>
      <c r="N248" s="735">
        <v>98.629999999999967</v>
      </c>
    </row>
    <row r="249" spans="1:14" ht="14.45" customHeight="1" x14ac:dyDescent="0.2">
      <c r="A249" s="729" t="s">
        <v>586</v>
      </c>
      <c r="B249" s="730" t="s">
        <v>587</v>
      </c>
      <c r="C249" s="731" t="s">
        <v>599</v>
      </c>
      <c r="D249" s="732" t="s">
        <v>600</v>
      </c>
      <c r="E249" s="733">
        <v>50113001</v>
      </c>
      <c r="F249" s="732" t="s">
        <v>613</v>
      </c>
      <c r="G249" s="731" t="s">
        <v>614</v>
      </c>
      <c r="H249" s="731">
        <v>173196</v>
      </c>
      <c r="I249" s="731">
        <v>173196</v>
      </c>
      <c r="J249" s="731" t="s">
        <v>1037</v>
      </c>
      <c r="K249" s="731" t="s">
        <v>1038</v>
      </c>
      <c r="L249" s="734">
        <v>135.74</v>
      </c>
      <c r="M249" s="734">
        <v>1</v>
      </c>
      <c r="N249" s="735">
        <v>135.74</v>
      </c>
    </row>
    <row r="250" spans="1:14" ht="14.45" customHeight="1" x14ac:dyDescent="0.2">
      <c r="A250" s="729" t="s">
        <v>586</v>
      </c>
      <c r="B250" s="730" t="s">
        <v>587</v>
      </c>
      <c r="C250" s="731" t="s">
        <v>599</v>
      </c>
      <c r="D250" s="732" t="s">
        <v>600</v>
      </c>
      <c r="E250" s="733">
        <v>50113001</v>
      </c>
      <c r="F250" s="732" t="s">
        <v>613</v>
      </c>
      <c r="G250" s="731" t="s">
        <v>614</v>
      </c>
      <c r="H250" s="731">
        <v>237532</v>
      </c>
      <c r="I250" s="731">
        <v>237532</v>
      </c>
      <c r="J250" s="731" t="s">
        <v>1039</v>
      </c>
      <c r="K250" s="731" t="s">
        <v>1040</v>
      </c>
      <c r="L250" s="734">
        <v>100.61</v>
      </c>
      <c r="M250" s="734">
        <v>1</v>
      </c>
      <c r="N250" s="735">
        <v>100.61</v>
      </c>
    </row>
    <row r="251" spans="1:14" ht="14.45" customHeight="1" x14ac:dyDescent="0.2">
      <c r="A251" s="729" t="s">
        <v>586</v>
      </c>
      <c r="B251" s="730" t="s">
        <v>587</v>
      </c>
      <c r="C251" s="731" t="s">
        <v>599</v>
      </c>
      <c r="D251" s="732" t="s">
        <v>600</v>
      </c>
      <c r="E251" s="733">
        <v>50113001</v>
      </c>
      <c r="F251" s="732" t="s">
        <v>613</v>
      </c>
      <c r="G251" s="731" t="s">
        <v>614</v>
      </c>
      <c r="H251" s="731">
        <v>102963</v>
      </c>
      <c r="I251" s="731">
        <v>2963</v>
      </c>
      <c r="J251" s="731" t="s">
        <v>1041</v>
      </c>
      <c r="K251" s="731" t="s">
        <v>1042</v>
      </c>
      <c r="L251" s="734">
        <v>121.83000000000006</v>
      </c>
      <c r="M251" s="734">
        <v>1</v>
      </c>
      <c r="N251" s="735">
        <v>121.83000000000006</v>
      </c>
    </row>
    <row r="252" spans="1:14" ht="14.45" customHeight="1" x14ac:dyDescent="0.2">
      <c r="A252" s="729" t="s">
        <v>586</v>
      </c>
      <c r="B252" s="730" t="s">
        <v>587</v>
      </c>
      <c r="C252" s="731" t="s">
        <v>599</v>
      </c>
      <c r="D252" s="732" t="s">
        <v>600</v>
      </c>
      <c r="E252" s="733">
        <v>50113001</v>
      </c>
      <c r="F252" s="732" t="s">
        <v>613</v>
      </c>
      <c r="G252" s="731" t="s">
        <v>614</v>
      </c>
      <c r="H252" s="731">
        <v>100269</v>
      </c>
      <c r="I252" s="731">
        <v>269</v>
      </c>
      <c r="J252" s="731" t="s">
        <v>1043</v>
      </c>
      <c r="K252" s="731" t="s">
        <v>1044</v>
      </c>
      <c r="L252" s="734">
        <v>50.899999999999984</v>
      </c>
      <c r="M252" s="734">
        <v>14</v>
      </c>
      <c r="N252" s="735">
        <v>712.5999999999998</v>
      </c>
    </row>
    <row r="253" spans="1:14" ht="14.45" customHeight="1" x14ac:dyDescent="0.2">
      <c r="A253" s="729" t="s">
        <v>586</v>
      </c>
      <c r="B253" s="730" t="s">
        <v>587</v>
      </c>
      <c r="C253" s="731" t="s">
        <v>599</v>
      </c>
      <c r="D253" s="732" t="s">
        <v>600</v>
      </c>
      <c r="E253" s="733">
        <v>50113001</v>
      </c>
      <c r="F253" s="732" t="s">
        <v>613</v>
      </c>
      <c r="G253" s="731" t="s">
        <v>619</v>
      </c>
      <c r="H253" s="731">
        <v>844651</v>
      </c>
      <c r="I253" s="731">
        <v>101205</v>
      </c>
      <c r="J253" s="731" t="s">
        <v>1045</v>
      </c>
      <c r="K253" s="731" t="s">
        <v>1046</v>
      </c>
      <c r="L253" s="734">
        <v>76.45</v>
      </c>
      <c r="M253" s="734">
        <v>3</v>
      </c>
      <c r="N253" s="735">
        <v>229.35000000000002</v>
      </c>
    </row>
    <row r="254" spans="1:14" ht="14.45" customHeight="1" x14ac:dyDescent="0.2">
      <c r="A254" s="729" t="s">
        <v>586</v>
      </c>
      <c r="B254" s="730" t="s">
        <v>587</v>
      </c>
      <c r="C254" s="731" t="s">
        <v>599</v>
      </c>
      <c r="D254" s="732" t="s">
        <v>600</v>
      </c>
      <c r="E254" s="733">
        <v>50113001</v>
      </c>
      <c r="F254" s="732" t="s">
        <v>613</v>
      </c>
      <c r="G254" s="731" t="s">
        <v>329</v>
      </c>
      <c r="H254" s="731">
        <v>233016</v>
      </c>
      <c r="I254" s="731">
        <v>233016</v>
      </c>
      <c r="J254" s="731" t="s">
        <v>1047</v>
      </c>
      <c r="K254" s="731" t="s">
        <v>1048</v>
      </c>
      <c r="L254" s="734">
        <v>106.26</v>
      </c>
      <c r="M254" s="734">
        <v>60</v>
      </c>
      <c r="N254" s="735">
        <v>6375.6</v>
      </c>
    </row>
    <row r="255" spans="1:14" ht="14.45" customHeight="1" x14ac:dyDescent="0.2">
      <c r="A255" s="729" t="s">
        <v>586</v>
      </c>
      <c r="B255" s="730" t="s">
        <v>587</v>
      </c>
      <c r="C255" s="731" t="s">
        <v>599</v>
      </c>
      <c r="D255" s="732" t="s">
        <v>600</v>
      </c>
      <c r="E255" s="733">
        <v>50113001</v>
      </c>
      <c r="F255" s="732" t="s">
        <v>613</v>
      </c>
      <c r="G255" s="731" t="s">
        <v>614</v>
      </c>
      <c r="H255" s="731">
        <v>207692</v>
      </c>
      <c r="I255" s="731">
        <v>207692</v>
      </c>
      <c r="J255" s="731" t="s">
        <v>1049</v>
      </c>
      <c r="K255" s="731" t="s">
        <v>1050</v>
      </c>
      <c r="L255" s="734">
        <v>40.190000000000012</v>
      </c>
      <c r="M255" s="734">
        <v>1</v>
      </c>
      <c r="N255" s="735">
        <v>40.190000000000012</v>
      </c>
    </row>
    <row r="256" spans="1:14" ht="14.45" customHeight="1" x14ac:dyDescent="0.2">
      <c r="A256" s="729" t="s">
        <v>586</v>
      </c>
      <c r="B256" s="730" t="s">
        <v>587</v>
      </c>
      <c r="C256" s="731" t="s">
        <v>599</v>
      </c>
      <c r="D256" s="732" t="s">
        <v>600</v>
      </c>
      <c r="E256" s="733">
        <v>50113001</v>
      </c>
      <c r="F256" s="732" t="s">
        <v>613</v>
      </c>
      <c r="G256" s="731" t="s">
        <v>614</v>
      </c>
      <c r="H256" s="731">
        <v>230759</v>
      </c>
      <c r="I256" s="731">
        <v>230759</v>
      </c>
      <c r="J256" s="731" t="s">
        <v>1051</v>
      </c>
      <c r="K256" s="731" t="s">
        <v>1052</v>
      </c>
      <c r="L256" s="734">
        <v>16.73</v>
      </c>
      <c r="M256" s="734">
        <v>2</v>
      </c>
      <c r="N256" s="735">
        <v>33.46</v>
      </c>
    </row>
    <row r="257" spans="1:14" ht="14.45" customHeight="1" x14ac:dyDescent="0.2">
      <c r="A257" s="729" t="s">
        <v>586</v>
      </c>
      <c r="B257" s="730" t="s">
        <v>587</v>
      </c>
      <c r="C257" s="731" t="s">
        <v>599</v>
      </c>
      <c r="D257" s="732" t="s">
        <v>600</v>
      </c>
      <c r="E257" s="733">
        <v>50113001</v>
      </c>
      <c r="F257" s="732" t="s">
        <v>613</v>
      </c>
      <c r="G257" s="731" t="s">
        <v>619</v>
      </c>
      <c r="H257" s="731">
        <v>130652</v>
      </c>
      <c r="I257" s="731">
        <v>30652</v>
      </c>
      <c r="J257" s="731" t="s">
        <v>1053</v>
      </c>
      <c r="K257" s="731" t="s">
        <v>1054</v>
      </c>
      <c r="L257" s="734">
        <v>114.02000000000001</v>
      </c>
      <c r="M257" s="734">
        <v>1</v>
      </c>
      <c r="N257" s="735">
        <v>114.02000000000001</v>
      </c>
    </row>
    <row r="258" spans="1:14" ht="14.45" customHeight="1" x14ac:dyDescent="0.2">
      <c r="A258" s="729" t="s">
        <v>586</v>
      </c>
      <c r="B258" s="730" t="s">
        <v>587</v>
      </c>
      <c r="C258" s="731" t="s">
        <v>599</v>
      </c>
      <c r="D258" s="732" t="s">
        <v>600</v>
      </c>
      <c r="E258" s="733">
        <v>50113001</v>
      </c>
      <c r="F258" s="732" t="s">
        <v>613</v>
      </c>
      <c r="G258" s="731" t="s">
        <v>614</v>
      </c>
      <c r="H258" s="731">
        <v>159358</v>
      </c>
      <c r="I258" s="731">
        <v>59358</v>
      </c>
      <c r="J258" s="731" t="s">
        <v>1055</v>
      </c>
      <c r="K258" s="731" t="s">
        <v>1056</v>
      </c>
      <c r="L258" s="734">
        <v>336.27</v>
      </c>
      <c r="M258" s="734">
        <v>20</v>
      </c>
      <c r="N258" s="735">
        <v>6725.4</v>
      </c>
    </row>
    <row r="259" spans="1:14" ht="14.45" customHeight="1" x14ac:dyDescent="0.2">
      <c r="A259" s="729" t="s">
        <v>586</v>
      </c>
      <c r="B259" s="730" t="s">
        <v>587</v>
      </c>
      <c r="C259" s="731" t="s">
        <v>599</v>
      </c>
      <c r="D259" s="732" t="s">
        <v>600</v>
      </c>
      <c r="E259" s="733">
        <v>50113001</v>
      </c>
      <c r="F259" s="732" t="s">
        <v>613</v>
      </c>
      <c r="G259" s="731" t="s">
        <v>614</v>
      </c>
      <c r="H259" s="731">
        <v>845467</v>
      </c>
      <c r="I259" s="731">
        <v>114360</v>
      </c>
      <c r="J259" s="731" t="s">
        <v>1057</v>
      </c>
      <c r="K259" s="731" t="s">
        <v>1058</v>
      </c>
      <c r="L259" s="734">
        <v>67.66</v>
      </c>
      <c r="M259" s="734">
        <v>1</v>
      </c>
      <c r="N259" s="735">
        <v>67.66</v>
      </c>
    </row>
    <row r="260" spans="1:14" ht="14.45" customHeight="1" x14ac:dyDescent="0.2">
      <c r="A260" s="729" t="s">
        <v>586</v>
      </c>
      <c r="B260" s="730" t="s">
        <v>587</v>
      </c>
      <c r="C260" s="731" t="s">
        <v>599</v>
      </c>
      <c r="D260" s="732" t="s">
        <v>600</v>
      </c>
      <c r="E260" s="733">
        <v>50113001</v>
      </c>
      <c r="F260" s="732" t="s">
        <v>613</v>
      </c>
      <c r="G260" s="731" t="s">
        <v>614</v>
      </c>
      <c r="H260" s="731">
        <v>145567</v>
      </c>
      <c r="I260" s="731">
        <v>145567</v>
      </c>
      <c r="J260" s="731" t="s">
        <v>1059</v>
      </c>
      <c r="K260" s="731" t="s">
        <v>625</v>
      </c>
      <c r="L260" s="734">
        <v>63.069999999999993</v>
      </c>
      <c r="M260" s="734">
        <v>1</v>
      </c>
      <c r="N260" s="735">
        <v>63.069999999999993</v>
      </c>
    </row>
    <row r="261" spans="1:14" ht="14.45" customHeight="1" x14ac:dyDescent="0.2">
      <c r="A261" s="729" t="s">
        <v>586</v>
      </c>
      <c r="B261" s="730" t="s">
        <v>587</v>
      </c>
      <c r="C261" s="731" t="s">
        <v>599</v>
      </c>
      <c r="D261" s="732" t="s">
        <v>600</v>
      </c>
      <c r="E261" s="733">
        <v>50113001</v>
      </c>
      <c r="F261" s="732" t="s">
        <v>613</v>
      </c>
      <c r="G261" s="731" t="s">
        <v>614</v>
      </c>
      <c r="H261" s="731">
        <v>235813</v>
      </c>
      <c r="I261" s="731">
        <v>235813</v>
      </c>
      <c r="J261" s="731" t="s">
        <v>1060</v>
      </c>
      <c r="K261" s="731" t="s">
        <v>1061</v>
      </c>
      <c r="L261" s="734">
        <v>119.84999999999998</v>
      </c>
      <c r="M261" s="734">
        <v>3</v>
      </c>
      <c r="N261" s="735">
        <v>359.54999999999995</v>
      </c>
    </row>
    <row r="262" spans="1:14" ht="14.45" customHeight="1" x14ac:dyDescent="0.2">
      <c r="A262" s="729" t="s">
        <v>586</v>
      </c>
      <c r="B262" s="730" t="s">
        <v>587</v>
      </c>
      <c r="C262" s="731" t="s">
        <v>599</v>
      </c>
      <c r="D262" s="732" t="s">
        <v>600</v>
      </c>
      <c r="E262" s="733">
        <v>50113001</v>
      </c>
      <c r="F262" s="732" t="s">
        <v>613</v>
      </c>
      <c r="G262" s="731" t="s">
        <v>614</v>
      </c>
      <c r="H262" s="731">
        <v>208649</v>
      </c>
      <c r="I262" s="731">
        <v>208649</v>
      </c>
      <c r="J262" s="731" t="s">
        <v>1062</v>
      </c>
      <c r="K262" s="731" t="s">
        <v>1063</v>
      </c>
      <c r="L262" s="734">
        <v>73.95</v>
      </c>
      <c r="M262" s="734">
        <v>1</v>
      </c>
      <c r="N262" s="735">
        <v>73.95</v>
      </c>
    </row>
    <row r="263" spans="1:14" ht="14.45" customHeight="1" x14ac:dyDescent="0.2">
      <c r="A263" s="729" t="s">
        <v>586</v>
      </c>
      <c r="B263" s="730" t="s">
        <v>587</v>
      </c>
      <c r="C263" s="731" t="s">
        <v>599</v>
      </c>
      <c r="D263" s="732" t="s">
        <v>600</v>
      </c>
      <c r="E263" s="733">
        <v>50113001</v>
      </c>
      <c r="F263" s="732" t="s">
        <v>613</v>
      </c>
      <c r="G263" s="731" t="s">
        <v>614</v>
      </c>
      <c r="H263" s="731">
        <v>191032</v>
      </c>
      <c r="I263" s="731">
        <v>91032</v>
      </c>
      <c r="J263" s="731" t="s">
        <v>1064</v>
      </c>
      <c r="K263" s="731" t="s">
        <v>1065</v>
      </c>
      <c r="L263" s="734">
        <v>29.573333333333334</v>
      </c>
      <c r="M263" s="734">
        <v>3</v>
      </c>
      <c r="N263" s="735">
        <v>88.72</v>
      </c>
    </row>
    <row r="264" spans="1:14" ht="14.45" customHeight="1" x14ac:dyDescent="0.2">
      <c r="A264" s="729" t="s">
        <v>586</v>
      </c>
      <c r="B264" s="730" t="s">
        <v>587</v>
      </c>
      <c r="C264" s="731" t="s">
        <v>599</v>
      </c>
      <c r="D264" s="732" t="s">
        <v>600</v>
      </c>
      <c r="E264" s="733">
        <v>50113001</v>
      </c>
      <c r="F264" s="732" t="s">
        <v>613</v>
      </c>
      <c r="G264" s="731" t="s">
        <v>614</v>
      </c>
      <c r="H264" s="731">
        <v>180058</v>
      </c>
      <c r="I264" s="731">
        <v>80058</v>
      </c>
      <c r="J264" s="731" t="s">
        <v>1066</v>
      </c>
      <c r="K264" s="731" t="s">
        <v>1067</v>
      </c>
      <c r="L264" s="734">
        <v>123.26999999999998</v>
      </c>
      <c r="M264" s="734">
        <v>1</v>
      </c>
      <c r="N264" s="735">
        <v>123.26999999999998</v>
      </c>
    </row>
    <row r="265" spans="1:14" ht="14.45" customHeight="1" x14ac:dyDescent="0.2">
      <c r="A265" s="729" t="s">
        <v>586</v>
      </c>
      <c r="B265" s="730" t="s">
        <v>587</v>
      </c>
      <c r="C265" s="731" t="s">
        <v>599</v>
      </c>
      <c r="D265" s="732" t="s">
        <v>600</v>
      </c>
      <c r="E265" s="733">
        <v>50113001</v>
      </c>
      <c r="F265" s="732" t="s">
        <v>613</v>
      </c>
      <c r="G265" s="731" t="s">
        <v>614</v>
      </c>
      <c r="H265" s="731">
        <v>218094</v>
      </c>
      <c r="I265" s="731">
        <v>218094</v>
      </c>
      <c r="J265" s="731" t="s">
        <v>1068</v>
      </c>
      <c r="K265" s="731" t="s">
        <v>1069</v>
      </c>
      <c r="L265" s="734">
        <v>112.87</v>
      </c>
      <c r="M265" s="734">
        <v>1</v>
      </c>
      <c r="N265" s="735">
        <v>112.87</v>
      </c>
    </row>
    <row r="266" spans="1:14" ht="14.45" customHeight="1" x14ac:dyDescent="0.2">
      <c r="A266" s="729" t="s">
        <v>586</v>
      </c>
      <c r="B266" s="730" t="s">
        <v>587</v>
      </c>
      <c r="C266" s="731" t="s">
        <v>599</v>
      </c>
      <c r="D266" s="732" t="s">
        <v>600</v>
      </c>
      <c r="E266" s="733">
        <v>50113001</v>
      </c>
      <c r="F266" s="732" t="s">
        <v>613</v>
      </c>
      <c r="G266" s="731" t="s">
        <v>619</v>
      </c>
      <c r="H266" s="731">
        <v>208204</v>
      </c>
      <c r="I266" s="731">
        <v>208204</v>
      </c>
      <c r="J266" s="731" t="s">
        <v>1070</v>
      </c>
      <c r="K266" s="731" t="s">
        <v>1071</v>
      </c>
      <c r="L266" s="734">
        <v>48.93</v>
      </c>
      <c r="M266" s="734">
        <v>1</v>
      </c>
      <c r="N266" s="735">
        <v>48.93</v>
      </c>
    </row>
    <row r="267" spans="1:14" ht="14.45" customHeight="1" x14ac:dyDescent="0.2">
      <c r="A267" s="729" t="s">
        <v>586</v>
      </c>
      <c r="B267" s="730" t="s">
        <v>587</v>
      </c>
      <c r="C267" s="731" t="s">
        <v>599</v>
      </c>
      <c r="D267" s="732" t="s">
        <v>600</v>
      </c>
      <c r="E267" s="733">
        <v>50113001</v>
      </c>
      <c r="F267" s="732" t="s">
        <v>613</v>
      </c>
      <c r="G267" s="731" t="s">
        <v>614</v>
      </c>
      <c r="H267" s="731">
        <v>173246</v>
      </c>
      <c r="I267" s="731">
        <v>173246</v>
      </c>
      <c r="J267" s="731" t="s">
        <v>1072</v>
      </c>
      <c r="K267" s="731" t="s">
        <v>1073</v>
      </c>
      <c r="L267" s="734">
        <v>112.30529411764708</v>
      </c>
      <c r="M267" s="734">
        <v>34</v>
      </c>
      <c r="N267" s="735">
        <v>3818.3800000000006</v>
      </c>
    </row>
    <row r="268" spans="1:14" ht="14.45" customHeight="1" x14ac:dyDescent="0.2">
      <c r="A268" s="729" t="s">
        <v>586</v>
      </c>
      <c r="B268" s="730" t="s">
        <v>587</v>
      </c>
      <c r="C268" s="731" t="s">
        <v>599</v>
      </c>
      <c r="D268" s="732" t="s">
        <v>600</v>
      </c>
      <c r="E268" s="733">
        <v>50113001</v>
      </c>
      <c r="F268" s="732" t="s">
        <v>613</v>
      </c>
      <c r="G268" s="731" t="s">
        <v>614</v>
      </c>
      <c r="H268" s="731">
        <v>159940</v>
      </c>
      <c r="I268" s="731">
        <v>59940</v>
      </c>
      <c r="J268" s="731" t="s">
        <v>1074</v>
      </c>
      <c r="K268" s="731" t="s">
        <v>1075</v>
      </c>
      <c r="L268" s="734">
        <v>112.05999999999997</v>
      </c>
      <c r="M268" s="734">
        <v>1</v>
      </c>
      <c r="N268" s="735">
        <v>112.05999999999997</v>
      </c>
    </row>
    <row r="269" spans="1:14" ht="14.45" customHeight="1" x14ac:dyDescent="0.2">
      <c r="A269" s="729" t="s">
        <v>586</v>
      </c>
      <c r="B269" s="730" t="s">
        <v>587</v>
      </c>
      <c r="C269" s="731" t="s">
        <v>599</v>
      </c>
      <c r="D269" s="732" t="s">
        <v>600</v>
      </c>
      <c r="E269" s="733">
        <v>50113001</v>
      </c>
      <c r="F269" s="732" t="s">
        <v>613</v>
      </c>
      <c r="G269" s="731" t="s">
        <v>619</v>
      </c>
      <c r="H269" s="731">
        <v>109709</v>
      </c>
      <c r="I269" s="731">
        <v>9709</v>
      </c>
      <c r="J269" s="731" t="s">
        <v>1076</v>
      </c>
      <c r="K269" s="731" t="s">
        <v>1077</v>
      </c>
      <c r="L269" s="734">
        <v>64.899999999999991</v>
      </c>
      <c r="M269" s="734">
        <v>4</v>
      </c>
      <c r="N269" s="735">
        <v>259.59999999999997</v>
      </c>
    </row>
    <row r="270" spans="1:14" ht="14.45" customHeight="1" x14ac:dyDescent="0.2">
      <c r="A270" s="729" t="s">
        <v>586</v>
      </c>
      <c r="B270" s="730" t="s">
        <v>587</v>
      </c>
      <c r="C270" s="731" t="s">
        <v>599</v>
      </c>
      <c r="D270" s="732" t="s">
        <v>600</v>
      </c>
      <c r="E270" s="733">
        <v>50113001</v>
      </c>
      <c r="F270" s="732" t="s">
        <v>613</v>
      </c>
      <c r="G270" s="731" t="s">
        <v>619</v>
      </c>
      <c r="H270" s="731">
        <v>194882</v>
      </c>
      <c r="I270" s="731">
        <v>94882</v>
      </c>
      <c r="J270" s="731" t="s">
        <v>1076</v>
      </c>
      <c r="K270" s="731" t="s">
        <v>1078</v>
      </c>
      <c r="L270" s="734">
        <v>171.66</v>
      </c>
      <c r="M270" s="734">
        <v>4</v>
      </c>
      <c r="N270" s="735">
        <v>686.64</v>
      </c>
    </row>
    <row r="271" spans="1:14" ht="14.45" customHeight="1" x14ac:dyDescent="0.2">
      <c r="A271" s="729" t="s">
        <v>586</v>
      </c>
      <c r="B271" s="730" t="s">
        <v>587</v>
      </c>
      <c r="C271" s="731" t="s">
        <v>599</v>
      </c>
      <c r="D271" s="732" t="s">
        <v>600</v>
      </c>
      <c r="E271" s="733">
        <v>50113001</v>
      </c>
      <c r="F271" s="732" t="s">
        <v>613</v>
      </c>
      <c r="G271" s="731" t="s">
        <v>614</v>
      </c>
      <c r="H271" s="731">
        <v>119654</v>
      </c>
      <c r="I271" s="731">
        <v>119654</v>
      </c>
      <c r="J271" s="731" t="s">
        <v>1079</v>
      </c>
      <c r="K271" s="731" t="s">
        <v>1080</v>
      </c>
      <c r="L271" s="734">
        <v>254.00999999999996</v>
      </c>
      <c r="M271" s="734">
        <v>4</v>
      </c>
      <c r="N271" s="735">
        <v>1016.0399999999998</v>
      </c>
    </row>
    <row r="272" spans="1:14" ht="14.45" customHeight="1" x14ac:dyDescent="0.2">
      <c r="A272" s="729" t="s">
        <v>586</v>
      </c>
      <c r="B272" s="730" t="s">
        <v>587</v>
      </c>
      <c r="C272" s="731" t="s">
        <v>599</v>
      </c>
      <c r="D272" s="732" t="s">
        <v>600</v>
      </c>
      <c r="E272" s="733">
        <v>50113001</v>
      </c>
      <c r="F272" s="732" t="s">
        <v>613</v>
      </c>
      <c r="G272" s="731" t="s">
        <v>614</v>
      </c>
      <c r="H272" s="731">
        <v>848866</v>
      </c>
      <c r="I272" s="731">
        <v>119654</v>
      </c>
      <c r="J272" s="731" t="s">
        <v>1079</v>
      </c>
      <c r="K272" s="731" t="s">
        <v>1080</v>
      </c>
      <c r="L272" s="734">
        <v>255.10000000000005</v>
      </c>
      <c r="M272" s="734">
        <v>5</v>
      </c>
      <c r="N272" s="735">
        <v>1275.5000000000002</v>
      </c>
    </row>
    <row r="273" spans="1:14" ht="14.45" customHeight="1" x14ac:dyDescent="0.2">
      <c r="A273" s="729" t="s">
        <v>586</v>
      </c>
      <c r="B273" s="730" t="s">
        <v>587</v>
      </c>
      <c r="C273" s="731" t="s">
        <v>599</v>
      </c>
      <c r="D273" s="732" t="s">
        <v>600</v>
      </c>
      <c r="E273" s="733">
        <v>50113001</v>
      </c>
      <c r="F273" s="732" t="s">
        <v>613</v>
      </c>
      <c r="G273" s="731" t="s">
        <v>614</v>
      </c>
      <c r="H273" s="731">
        <v>119653</v>
      </c>
      <c r="I273" s="731">
        <v>119653</v>
      </c>
      <c r="J273" s="731" t="s">
        <v>1079</v>
      </c>
      <c r="K273" s="731" t="s">
        <v>1081</v>
      </c>
      <c r="L273" s="734">
        <v>157.19</v>
      </c>
      <c r="M273" s="734">
        <v>2</v>
      </c>
      <c r="N273" s="735">
        <v>314.38</v>
      </c>
    </row>
    <row r="274" spans="1:14" ht="14.45" customHeight="1" x14ac:dyDescent="0.2">
      <c r="A274" s="729" t="s">
        <v>586</v>
      </c>
      <c r="B274" s="730" t="s">
        <v>587</v>
      </c>
      <c r="C274" s="731" t="s">
        <v>599</v>
      </c>
      <c r="D274" s="732" t="s">
        <v>600</v>
      </c>
      <c r="E274" s="733">
        <v>50113001</v>
      </c>
      <c r="F274" s="732" t="s">
        <v>613</v>
      </c>
      <c r="G274" s="731" t="s">
        <v>614</v>
      </c>
      <c r="H274" s="731">
        <v>230919</v>
      </c>
      <c r="I274" s="731">
        <v>230919</v>
      </c>
      <c r="J274" s="731" t="s">
        <v>1082</v>
      </c>
      <c r="K274" s="731" t="s">
        <v>1083</v>
      </c>
      <c r="L274" s="734">
        <v>82.039999999999992</v>
      </c>
      <c r="M274" s="734">
        <v>6</v>
      </c>
      <c r="N274" s="735">
        <v>492.23999999999995</v>
      </c>
    </row>
    <row r="275" spans="1:14" ht="14.45" customHeight="1" x14ac:dyDescent="0.2">
      <c r="A275" s="729" t="s">
        <v>586</v>
      </c>
      <c r="B275" s="730" t="s">
        <v>587</v>
      </c>
      <c r="C275" s="731" t="s">
        <v>599</v>
      </c>
      <c r="D275" s="732" t="s">
        <v>600</v>
      </c>
      <c r="E275" s="733">
        <v>50113001</v>
      </c>
      <c r="F275" s="732" t="s">
        <v>613</v>
      </c>
      <c r="G275" s="731" t="s">
        <v>614</v>
      </c>
      <c r="H275" s="731">
        <v>234945</v>
      </c>
      <c r="I275" s="731">
        <v>234945</v>
      </c>
      <c r="J275" s="731" t="s">
        <v>1084</v>
      </c>
      <c r="K275" s="731" t="s">
        <v>1085</v>
      </c>
      <c r="L275" s="734">
        <v>44.9</v>
      </c>
      <c r="M275" s="734">
        <v>2</v>
      </c>
      <c r="N275" s="735">
        <v>89.8</v>
      </c>
    </row>
    <row r="276" spans="1:14" ht="14.45" customHeight="1" x14ac:dyDescent="0.2">
      <c r="A276" s="729" t="s">
        <v>586</v>
      </c>
      <c r="B276" s="730" t="s">
        <v>587</v>
      </c>
      <c r="C276" s="731" t="s">
        <v>599</v>
      </c>
      <c r="D276" s="732" t="s">
        <v>600</v>
      </c>
      <c r="E276" s="733">
        <v>50113001</v>
      </c>
      <c r="F276" s="732" t="s">
        <v>613</v>
      </c>
      <c r="G276" s="731" t="s">
        <v>614</v>
      </c>
      <c r="H276" s="731">
        <v>397057</v>
      </c>
      <c r="I276" s="731">
        <v>0</v>
      </c>
      <c r="J276" s="731" t="s">
        <v>1086</v>
      </c>
      <c r="K276" s="731" t="s">
        <v>329</v>
      </c>
      <c r="L276" s="734">
        <v>57.470000000000006</v>
      </c>
      <c r="M276" s="734">
        <v>5</v>
      </c>
      <c r="N276" s="735">
        <v>287.35000000000002</v>
      </c>
    </row>
    <row r="277" spans="1:14" ht="14.45" customHeight="1" x14ac:dyDescent="0.2">
      <c r="A277" s="729" t="s">
        <v>586</v>
      </c>
      <c r="B277" s="730" t="s">
        <v>587</v>
      </c>
      <c r="C277" s="731" t="s">
        <v>599</v>
      </c>
      <c r="D277" s="732" t="s">
        <v>600</v>
      </c>
      <c r="E277" s="733">
        <v>50113001</v>
      </c>
      <c r="F277" s="732" t="s">
        <v>613</v>
      </c>
      <c r="G277" s="731" t="s">
        <v>614</v>
      </c>
      <c r="H277" s="731">
        <v>225261</v>
      </c>
      <c r="I277" s="731">
        <v>225261</v>
      </c>
      <c r="J277" s="731" t="s">
        <v>1087</v>
      </c>
      <c r="K277" s="731" t="s">
        <v>1088</v>
      </c>
      <c r="L277" s="734">
        <v>57.720000000000013</v>
      </c>
      <c r="M277" s="734">
        <v>14</v>
      </c>
      <c r="N277" s="735">
        <v>808.08000000000015</v>
      </c>
    </row>
    <row r="278" spans="1:14" ht="14.45" customHeight="1" x14ac:dyDescent="0.2">
      <c r="A278" s="729" t="s">
        <v>586</v>
      </c>
      <c r="B278" s="730" t="s">
        <v>587</v>
      </c>
      <c r="C278" s="731" t="s">
        <v>599</v>
      </c>
      <c r="D278" s="732" t="s">
        <v>600</v>
      </c>
      <c r="E278" s="733">
        <v>50113001</v>
      </c>
      <c r="F278" s="732" t="s">
        <v>613</v>
      </c>
      <c r="G278" s="731" t="s">
        <v>614</v>
      </c>
      <c r="H278" s="731">
        <v>100610</v>
      </c>
      <c r="I278" s="731">
        <v>610</v>
      </c>
      <c r="J278" s="731" t="s">
        <v>1089</v>
      </c>
      <c r="K278" s="731" t="s">
        <v>1090</v>
      </c>
      <c r="L278" s="734">
        <v>72.42</v>
      </c>
      <c r="M278" s="734">
        <v>8</v>
      </c>
      <c r="N278" s="735">
        <v>579.36</v>
      </c>
    </row>
    <row r="279" spans="1:14" ht="14.45" customHeight="1" x14ac:dyDescent="0.2">
      <c r="A279" s="729" t="s">
        <v>586</v>
      </c>
      <c r="B279" s="730" t="s">
        <v>587</v>
      </c>
      <c r="C279" s="731" t="s">
        <v>599</v>
      </c>
      <c r="D279" s="732" t="s">
        <v>600</v>
      </c>
      <c r="E279" s="733">
        <v>50113001</v>
      </c>
      <c r="F279" s="732" t="s">
        <v>613</v>
      </c>
      <c r="G279" s="731" t="s">
        <v>614</v>
      </c>
      <c r="H279" s="731">
        <v>100612</v>
      </c>
      <c r="I279" s="731">
        <v>612</v>
      </c>
      <c r="J279" s="731" t="s">
        <v>1091</v>
      </c>
      <c r="K279" s="731" t="s">
        <v>661</v>
      </c>
      <c r="L279" s="734">
        <v>67.580000000000013</v>
      </c>
      <c r="M279" s="734">
        <v>1</v>
      </c>
      <c r="N279" s="735">
        <v>67.580000000000013</v>
      </c>
    </row>
    <row r="280" spans="1:14" ht="14.45" customHeight="1" x14ac:dyDescent="0.2">
      <c r="A280" s="729" t="s">
        <v>586</v>
      </c>
      <c r="B280" s="730" t="s">
        <v>587</v>
      </c>
      <c r="C280" s="731" t="s">
        <v>599</v>
      </c>
      <c r="D280" s="732" t="s">
        <v>600</v>
      </c>
      <c r="E280" s="733">
        <v>50113001</v>
      </c>
      <c r="F280" s="732" t="s">
        <v>613</v>
      </c>
      <c r="G280" s="731" t="s">
        <v>614</v>
      </c>
      <c r="H280" s="731">
        <v>192160</v>
      </c>
      <c r="I280" s="731">
        <v>92160</v>
      </c>
      <c r="J280" s="731" t="s">
        <v>1092</v>
      </c>
      <c r="K280" s="731" t="s">
        <v>1093</v>
      </c>
      <c r="L280" s="734">
        <v>66.08</v>
      </c>
      <c r="M280" s="734">
        <v>1</v>
      </c>
      <c r="N280" s="735">
        <v>66.08</v>
      </c>
    </row>
    <row r="281" spans="1:14" ht="14.45" customHeight="1" x14ac:dyDescent="0.2">
      <c r="A281" s="729" t="s">
        <v>586</v>
      </c>
      <c r="B281" s="730" t="s">
        <v>587</v>
      </c>
      <c r="C281" s="731" t="s">
        <v>599</v>
      </c>
      <c r="D281" s="732" t="s">
        <v>600</v>
      </c>
      <c r="E281" s="733">
        <v>50113001</v>
      </c>
      <c r="F281" s="732" t="s">
        <v>613</v>
      </c>
      <c r="G281" s="731" t="s">
        <v>619</v>
      </c>
      <c r="H281" s="731">
        <v>189664</v>
      </c>
      <c r="I281" s="731">
        <v>189664</v>
      </c>
      <c r="J281" s="731" t="s">
        <v>1094</v>
      </c>
      <c r="K281" s="731" t="s">
        <v>1095</v>
      </c>
      <c r="L281" s="734">
        <v>0</v>
      </c>
      <c r="M281" s="734">
        <v>0</v>
      </c>
      <c r="N281" s="735">
        <v>0</v>
      </c>
    </row>
    <row r="282" spans="1:14" ht="14.45" customHeight="1" x14ac:dyDescent="0.2">
      <c r="A282" s="729" t="s">
        <v>586</v>
      </c>
      <c r="B282" s="730" t="s">
        <v>587</v>
      </c>
      <c r="C282" s="731" t="s">
        <v>599</v>
      </c>
      <c r="D282" s="732" t="s">
        <v>600</v>
      </c>
      <c r="E282" s="733">
        <v>50113001</v>
      </c>
      <c r="F282" s="732" t="s">
        <v>613</v>
      </c>
      <c r="G282" s="731" t="s">
        <v>329</v>
      </c>
      <c r="H282" s="731">
        <v>219591</v>
      </c>
      <c r="I282" s="731">
        <v>219591</v>
      </c>
      <c r="J282" s="731" t="s">
        <v>1096</v>
      </c>
      <c r="K282" s="731" t="s">
        <v>1097</v>
      </c>
      <c r="L282" s="734">
        <v>89.3</v>
      </c>
      <c r="M282" s="734">
        <v>3</v>
      </c>
      <c r="N282" s="735">
        <v>267.89999999999998</v>
      </c>
    </row>
    <row r="283" spans="1:14" ht="14.45" customHeight="1" x14ac:dyDescent="0.2">
      <c r="A283" s="729" t="s">
        <v>586</v>
      </c>
      <c r="B283" s="730" t="s">
        <v>587</v>
      </c>
      <c r="C283" s="731" t="s">
        <v>599</v>
      </c>
      <c r="D283" s="732" t="s">
        <v>600</v>
      </c>
      <c r="E283" s="733">
        <v>50113001</v>
      </c>
      <c r="F283" s="732" t="s">
        <v>613</v>
      </c>
      <c r="G283" s="731" t="s">
        <v>614</v>
      </c>
      <c r="H283" s="731">
        <v>152957</v>
      </c>
      <c r="I283" s="731">
        <v>152957</v>
      </c>
      <c r="J283" s="731" t="s">
        <v>1098</v>
      </c>
      <c r="K283" s="731" t="s">
        <v>1099</v>
      </c>
      <c r="L283" s="734">
        <v>74.989999999999966</v>
      </c>
      <c r="M283" s="734">
        <v>1</v>
      </c>
      <c r="N283" s="735">
        <v>74.989999999999966</v>
      </c>
    </row>
    <row r="284" spans="1:14" ht="14.45" customHeight="1" x14ac:dyDescent="0.2">
      <c r="A284" s="729" t="s">
        <v>586</v>
      </c>
      <c r="B284" s="730" t="s">
        <v>587</v>
      </c>
      <c r="C284" s="731" t="s">
        <v>599</v>
      </c>
      <c r="D284" s="732" t="s">
        <v>600</v>
      </c>
      <c r="E284" s="733">
        <v>50113001</v>
      </c>
      <c r="F284" s="732" t="s">
        <v>613</v>
      </c>
      <c r="G284" s="731" t="s">
        <v>614</v>
      </c>
      <c r="H284" s="731">
        <v>172034</v>
      </c>
      <c r="I284" s="731">
        <v>172034</v>
      </c>
      <c r="J284" s="731" t="s">
        <v>1100</v>
      </c>
      <c r="K284" s="731" t="s">
        <v>1101</v>
      </c>
      <c r="L284" s="734">
        <v>23.13</v>
      </c>
      <c r="M284" s="734">
        <v>1</v>
      </c>
      <c r="N284" s="735">
        <v>23.13</v>
      </c>
    </row>
    <row r="285" spans="1:14" ht="14.45" customHeight="1" x14ac:dyDescent="0.2">
      <c r="A285" s="729" t="s">
        <v>586</v>
      </c>
      <c r="B285" s="730" t="s">
        <v>587</v>
      </c>
      <c r="C285" s="731" t="s">
        <v>599</v>
      </c>
      <c r="D285" s="732" t="s">
        <v>600</v>
      </c>
      <c r="E285" s="733">
        <v>50113001</v>
      </c>
      <c r="F285" s="732" t="s">
        <v>613</v>
      </c>
      <c r="G285" s="731" t="s">
        <v>614</v>
      </c>
      <c r="H285" s="731">
        <v>189677</v>
      </c>
      <c r="I285" s="731">
        <v>189677</v>
      </c>
      <c r="J285" s="731" t="s">
        <v>1102</v>
      </c>
      <c r="K285" s="731" t="s">
        <v>1103</v>
      </c>
      <c r="L285" s="734">
        <v>65.809999999999974</v>
      </c>
      <c r="M285" s="734">
        <v>2</v>
      </c>
      <c r="N285" s="735">
        <v>131.61999999999995</v>
      </c>
    </row>
    <row r="286" spans="1:14" ht="14.45" customHeight="1" x14ac:dyDescent="0.2">
      <c r="A286" s="729" t="s">
        <v>586</v>
      </c>
      <c r="B286" s="730" t="s">
        <v>587</v>
      </c>
      <c r="C286" s="731" t="s">
        <v>599</v>
      </c>
      <c r="D286" s="732" t="s">
        <v>600</v>
      </c>
      <c r="E286" s="733">
        <v>50113001</v>
      </c>
      <c r="F286" s="732" t="s">
        <v>613</v>
      </c>
      <c r="G286" s="731" t="s">
        <v>614</v>
      </c>
      <c r="H286" s="731">
        <v>189684</v>
      </c>
      <c r="I286" s="731">
        <v>189684</v>
      </c>
      <c r="J286" s="731" t="s">
        <v>1104</v>
      </c>
      <c r="K286" s="731" t="s">
        <v>1103</v>
      </c>
      <c r="L286" s="734">
        <v>93.58</v>
      </c>
      <c r="M286" s="734">
        <v>1</v>
      </c>
      <c r="N286" s="735">
        <v>93.58</v>
      </c>
    </row>
    <row r="287" spans="1:14" ht="14.45" customHeight="1" x14ac:dyDescent="0.2">
      <c r="A287" s="729" t="s">
        <v>586</v>
      </c>
      <c r="B287" s="730" t="s">
        <v>587</v>
      </c>
      <c r="C287" s="731" t="s">
        <v>599</v>
      </c>
      <c r="D287" s="732" t="s">
        <v>600</v>
      </c>
      <c r="E287" s="733">
        <v>50113001</v>
      </c>
      <c r="F287" s="732" t="s">
        <v>613</v>
      </c>
      <c r="G287" s="731" t="s">
        <v>614</v>
      </c>
      <c r="H287" s="731">
        <v>990345</v>
      </c>
      <c r="I287" s="731">
        <v>0</v>
      </c>
      <c r="J287" s="731" t="s">
        <v>1105</v>
      </c>
      <c r="K287" s="731" t="s">
        <v>329</v>
      </c>
      <c r="L287" s="734">
        <v>79.02</v>
      </c>
      <c r="M287" s="734">
        <v>2</v>
      </c>
      <c r="N287" s="735">
        <v>158.04</v>
      </c>
    </row>
    <row r="288" spans="1:14" ht="14.45" customHeight="1" x14ac:dyDescent="0.2">
      <c r="A288" s="729" t="s">
        <v>586</v>
      </c>
      <c r="B288" s="730" t="s">
        <v>587</v>
      </c>
      <c r="C288" s="731" t="s">
        <v>599</v>
      </c>
      <c r="D288" s="732" t="s">
        <v>600</v>
      </c>
      <c r="E288" s="733">
        <v>50113001</v>
      </c>
      <c r="F288" s="732" t="s">
        <v>613</v>
      </c>
      <c r="G288" s="731" t="s">
        <v>614</v>
      </c>
      <c r="H288" s="731">
        <v>232165</v>
      </c>
      <c r="I288" s="731">
        <v>232165</v>
      </c>
      <c r="J288" s="731" t="s">
        <v>1106</v>
      </c>
      <c r="K288" s="731" t="s">
        <v>1107</v>
      </c>
      <c r="L288" s="734">
        <v>144.42000000000002</v>
      </c>
      <c r="M288" s="734">
        <v>1</v>
      </c>
      <c r="N288" s="735">
        <v>144.42000000000002</v>
      </c>
    </row>
    <row r="289" spans="1:14" ht="14.45" customHeight="1" x14ac:dyDescent="0.2">
      <c r="A289" s="729" t="s">
        <v>586</v>
      </c>
      <c r="B289" s="730" t="s">
        <v>587</v>
      </c>
      <c r="C289" s="731" t="s">
        <v>599</v>
      </c>
      <c r="D289" s="732" t="s">
        <v>600</v>
      </c>
      <c r="E289" s="733">
        <v>50113001</v>
      </c>
      <c r="F289" s="732" t="s">
        <v>613</v>
      </c>
      <c r="G289" s="731" t="s">
        <v>614</v>
      </c>
      <c r="H289" s="731">
        <v>148578</v>
      </c>
      <c r="I289" s="731">
        <v>48578</v>
      </c>
      <c r="J289" s="731" t="s">
        <v>1108</v>
      </c>
      <c r="K289" s="731" t="s">
        <v>1109</v>
      </c>
      <c r="L289" s="734">
        <v>55.136000000000003</v>
      </c>
      <c r="M289" s="734">
        <v>5</v>
      </c>
      <c r="N289" s="735">
        <v>275.68</v>
      </c>
    </row>
    <row r="290" spans="1:14" ht="14.45" customHeight="1" x14ac:dyDescent="0.2">
      <c r="A290" s="729" t="s">
        <v>586</v>
      </c>
      <c r="B290" s="730" t="s">
        <v>587</v>
      </c>
      <c r="C290" s="731" t="s">
        <v>599</v>
      </c>
      <c r="D290" s="732" t="s">
        <v>600</v>
      </c>
      <c r="E290" s="733">
        <v>50113001</v>
      </c>
      <c r="F290" s="732" t="s">
        <v>613</v>
      </c>
      <c r="G290" s="731" t="s">
        <v>614</v>
      </c>
      <c r="H290" s="731">
        <v>848632</v>
      </c>
      <c r="I290" s="731">
        <v>125315</v>
      </c>
      <c r="J290" s="731" t="s">
        <v>1108</v>
      </c>
      <c r="K290" s="731" t="s">
        <v>1110</v>
      </c>
      <c r="L290" s="734">
        <v>58.150000000000013</v>
      </c>
      <c r="M290" s="734">
        <v>5</v>
      </c>
      <c r="N290" s="735">
        <v>290.75000000000006</v>
      </c>
    </row>
    <row r="291" spans="1:14" ht="14.45" customHeight="1" x14ac:dyDescent="0.2">
      <c r="A291" s="729" t="s">
        <v>586</v>
      </c>
      <c r="B291" s="730" t="s">
        <v>587</v>
      </c>
      <c r="C291" s="731" t="s">
        <v>599</v>
      </c>
      <c r="D291" s="732" t="s">
        <v>600</v>
      </c>
      <c r="E291" s="733">
        <v>50113001</v>
      </c>
      <c r="F291" s="732" t="s">
        <v>613</v>
      </c>
      <c r="G291" s="731" t="s">
        <v>614</v>
      </c>
      <c r="H291" s="731">
        <v>225172</v>
      </c>
      <c r="I291" s="731">
        <v>225172</v>
      </c>
      <c r="J291" s="731" t="s">
        <v>1111</v>
      </c>
      <c r="K291" s="731" t="s">
        <v>1112</v>
      </c>
      <c r="L291" s="734">
        <v>58.77</v>
      </c>
      <c r="M291" s="734">
        <v>1</v>
      </c>
      <c r="N291" s="735">
        <v>58.77</v>
      </c>
    </row>
    <row r="292" spans="1:14" ht="14.45" customHeight="1" x14ac:dyDescent="0.2">
      <c r="A292" s="729" t="s">
        <v>586</v>
      </c>
      <c r="B292" s="730" t="s">
        <v>587</v>
      </c>
      <c r="C292" s="731" t="s">
        <v>599</v>
      </c>
      <c r="D292" s="732" t="s">
        <v>600</v>
      </c>
      <c r="E292" s="733">
        <v>50113001</v>
      </c>
      <c r="F292" s="732" t="s">
        <v>613</v>
      </c>
      <c r="G292" s="731" t="s">
        <v>619</v>
      </c>
      <c r="H292" s="731">
        <v>187804</v>
      </c>
      <c r="I292" s="731">
        <v>187804</v>
      </c>
      <c r="J292" s="731" t="s">
        <v>1113</v>
      </c>
      <c r="K292" s="731" t="s">
        <v>1114</v>
      </c>
      <c r="L292" s="734">
        <v>94.729999999999976</v>
      </c>
      <c r="M292" s="734">
        <v>1</v>
      </c>
      <c r="N292" s="735">
        <v>94.729999999999976</v>
      </c>
    </row>
    <row r="293" spans="1:14" ht="14.45" customHeight="1" x14ac:dyDescent="0.2">
      <c r="A293" s="729" t="s">
        <v>586</v>
      </c>
      <c r="B293" s="730" t="s">
        <v>587</v>
      </c>
      <c r="C293" s="731" t="s">
        <v>599</v>
      </c>
      <c r="D293" s="732" t="s">
        <v>600</v>
      </c>
      <c r="E293" s="733">
        <v>50113001</v>
      </c>
      <c r="F293" s="732" t="s">
        <v>613</v>
      </c>
      <c r="G293" s="731" t="s">
        <v>614</v>
      </c>
      <c r="H293" s="731">
        <v>221998</v>
      </c>
      <c r="I293" s="731">
        <v>221998</v>
      </c>
      <c r="J293" s="731" t="s">
        <v>1115</v>
      </c>
      <c r="K293" s="731" t="s">
        <v>1116</v>
      </c>
      <c r="L293" s="734">
        <v>22.409999999999997</v>
      </c>
      <c r="M293" s="734">
        <v>3</v>
      </c>
      <c r="N293" s="735">
        <v>67.22999999999999</v>
      </c>
    </row>
    <row r="294" spans="1:14" ht="14.45" customHeight="1" x14ac:dyDescent="0.2">
      <c r="A294" s="729" t="s">
        <v>586</v>
      </c>
      <c r="B294" s="730" t="s">
        <v>587</v>
      </c>
      <c r="C294" s="731" t="s">
        <v>599</v>
      </c>
      <c r="D294" s="732" t="s">
        <v>600</v>
      </c>
      <c r="E294" s="733">
        <v>50113001</v>
      </c>
      <c r="F294" s="732" t="s">
        <v>613</v>
      </c>
      <c r="G294" s="731" t="s">
        <v>614</v>
      </c>
      <c r="H294" s="731">
        <v>201134</v>
      </c>
      <c r="I294" s="731">
        <v>201134</v>
      </c>
      <c r="J294" s="731" t="s">
        <v>1117</v>
      </c>
      <c r="K294" s="731" t="s">
        <v>1118</v>
      </c>
      <c r="L294" s="734">
        <v>68.48</v>
      </c>
      <c r="M294" s="734">
        <v>3</v>
      </c>
      <c r="N294" s="735">
        <v>205.44</v>
      </c>
    </row>
    <row r="295" spans="1:14" ht="14.45" customHeight="1" x14ac:dyDescent="0.2">
      <c r="A295" s="729" t="s">
        <v>586</v>
      </c>
      <c r="B295" s="730" t="s">
        <v>587</v>
      </c>
      <c r="C295" s="731" t="s">
        <v>599</v>
      </c>
      <c r="D295" s="732" t="s">
        <v>600</v>
      </c>
      <c r="E295" s="733">
        <v>50113001</v>
      </c>
      <c r="F295" s="732" t="s">
        <v>613</v>
      </c>
      <c r="G295" s="731" t="s">
        <v>614</v>
      </c>
      <c r="H295" s="731">
        <v>201137</v>
      </c>
      <c r="I295" s="731">
        <v>201137</v>
      </c>
      <c r="J295" s="731" t="s">
        <v>1119</v>
      </c>
      <c r="K295" s="731" t="s">
        <v>1120</v>
      </c>
      <c r="L295" s="734">
        <v>24.839999999999996</v>
      </c>
      <c r="M295" s="734">
        <v>4</v>
      </c>
      <c r="N295" s="735">
        <v>99.359999999999985</v>
      </c>
    </row>
    <row r="296" spans="1:14" ht="14.45" customHeight="1" x14ac:dyDescent="0.2">
      <c r="A296" s="729" t="s">
        <v>586</v>
      </c>
      <c r="B296" s="730" t="s">
        <v>587</v>
      </c>
      <c r="C296" s="731" t="s">
        <v>599</v>
      </c>
      <c r="D296" s="732" t="s">
        <v>600</v>
      </c>
      <c r="E296" s="733">
        <v>50113001</v>
      </c>
      <c r="F296" s="732" t="s">
        <v>613</v>
      </c>
      <c r="G296" s="731" t="s">
        <v>614</v>
      </c>
      <c r="H296" s="731">
        <v>215851</v>
      </c>
      <c r="I296" s="731">
        <v>215851</v>
      </c>
      <c r="J296" s="731" t="s">
        <v>1121</v>
      </c>
      <c r="K296" s="731" t="s">
        <v>1122</v>
      </c>
      <c r="L296" s="734">
        <v>290.05999999999995</v>
      </c>
      <c r="M296" s="734">
        <v>2</v>
      </c>
      <c r="N296" s="735">
        <v>580.11999999999989</v>
      </c>
    </row>
    <row r="297" spans="1:14" ht="14.45" customHeight="1" x14ac:dyDescent="0.2">
      <c r="A297" s="729" t="s">
        <v>586</v>
      </c>
      <c r="B297" s="730" t="s">
        <v>587</v>
      </c>
      <c r="C297" s="731" t="s">
        <v>599</v>
      </c>
      <c r="D297" s="732" t="s">
        <v>600</v>
      </c>
      <c r="E297" s="733">
        <v>50113001</v>
      </c>
      <c r="F297" s="732" t="s">
        <v>613</v>
      </c>
      <c r="G297" s="731" t="s">
        <v>614</v>
      </c>
      <c r="H297" s="731">
        <v>190973</v>
      </c>
      <c r="I297" s="731">
        <v>190973</v>
      </c>
      <c r="J297" s="731" t="s">
        <v>1123</v>
      </c>
      <c r="K297" s="731" t="s">
        <v>703</v>
      </c>
      <c r="L297" s="734">
        <v>224.37</v>
      </c>
      <c r="M297" s="734">
        <v>1</v>
      </c>
      <c r="N297" s="735">
        <v>224.37</v>
      </c>
    </row>
    <row r="298" spans="1:14" ht="14.45" customHeight="1" x14ac:dyDescent="0.2">
      <c r="A298" s="729" t="s">
        <v>586</v>
      </c>
      <c r="B298" s="730" t="s">
        <v>587</v>
      </c>
      <c r="C298" s="731" t="s">
        <v>599</v>
      </c>
      <c r="D298" s="732" t="s">
        <v>600</v>
      </c>
      <c r="E298" s="733">
        <v>50113001</v>
      </c>
      <c r="F298" s="732" t="s">
        <v>613</v>
      </c>
      <c r="G298" s="731" t="s">
        <v>614</v>
      </c>
      <c r="H298" s="731">
        <v>190958</v>
      </c>
      <c r="I298" s="731">
        <v>190958</v>
      </c>
      <c r="J298" s="731" t="s">
        <v>1124</v>
      </c>
      <c r="K298" s="731" t="s">
        <v>703</v>
      </c>
      <c r="L298" s="734">
        <v>140.72000000000003</v>
      </c>
      <c r="M298" s="734">
        <v>1</v>
      </c>
      <c r="N298" s="735">
        <v>140.72000000000003</v>
      </c>
    </row>
    <row r="299" spans="1:14" ht="14.45" customHeight="1" x14ac:dyDescent="0.2">
      <c r="A299" s="729" t="s">
        <v>586</v>
      </c>
      <c r="B299" s="730" t="s">
        <v>587</v>
      </c>
      <c r="C299" s="731" t="s">
        <v>599</v>
      </c>
      <c r="D299" s="732" t="s">
        <v>600</v>
      </c>
      <c r="E299" s="733">
        <v>50113001</v>
      </c>
      <c r="F299" s="732" t="s">
        <v>613</v>
      </c>
      <c r="G299" s="731" t="s">
        <v>619</v>
      </c>
      <c r="H299" s="731">
        <v>56972</v>
      </c>
      <c r="I299" s="731">
        <v>56972</v>
      </c>
      <c r="J299" s="731" t="s">
        <v>1125</v>
      </c>
      <c r="K299" s="731" t="s">
        <v>1126</v>
      </c>
      <c r="L299" s="734">
        <v>15.13</v>
      </c>
      <c r="M299" s="734">
        <v>2</v>
      </c>
      <c r="N299" s="735">
        <v>30.26</v>
      </c>
    </row>
    <row r="300" spans="1:14" ht="14.45" customHeight="1" x14ac:dyDescent="0.2">
      <c r="A300" s="729" t="s">
        <v>586</v>
      </c>
      <c r="B300" s="730" t="s">
        <v>587</v>
      </c>
      <c r="C300" s="731" t="s">
        <v>599</v>
      </c>
      <c r="D300" s="732" t="s">
        <v>600</v>
      </c>
      <c r="E300" s="733">
        <v>50113001</v>
      </c>
      <c r="F300" s="732" t="s">
        <v>613</v>
      </c>
      <c r="G300" s="731" t="s">
        <v>619</v>
      </c>
      <c r="H300" s="731">
        <v>56976</v>
      </c>
      <c r="I300" s="731">
        <v>56976</v>
      </c>
      <c r="J300" s="731" t="s">
        <v>1127</v>
      </c>
      <c r="K300" s="731" t="s">
        <v>1128</v>
      </c>
      <c r="L300" s="734">
        <v>12.223333333333334</v>
      </c>
      <c r="M300" s="734">
        <v>3</v>
      </c>
      <c r="N300" s="735">
        <v>36.67</v>
      </c>
    </row>
    <row r="301" spans="1:14" ht="14.45" customHeight="1" x14ac:dyDescent="0.2">
      <c r="A301" s="729" t="s">
        <v>586</v>
      </c>
      <c r="B301" s="730" t="s">
        <v>587</v>
      </c>
      <c r="C301" s="731" t="s">
        <v>599</v>
      </c>
      <c r="D301" s="732" t="s">
        <v>600</v>
      </c>
      <c r="E301" s="733">
        <v>50113001</v>
      </c>
      <c r="F301" s="732" t="s">
        <v>613</v>
      </c>
      <c r="G301" s="731" t="s">
        <v>614</v>
      </c>
      <c r="H301" s="731">
        <v>146444</v>
      </c>
      <c r="I301" s="731">
        <v>46444</v>
      </c>
      <c r="J301" s="731" t="s">
        <v>1129</v>
      </c>
      <c r="K301" s="731" t="s">
        <v>1130</v>
      </c>
      <c r="L301" s="734">
        <v>298.35999999999996</v>
      </c>
      <c r="M301" s="734">
        <v>1</v>
      </c>
      <c r="N301" s="735">
        <v>298.35999999999996</v>
      </c>
    </row>
    <row r="302" spans="1:14" ht="14.45" customHeight="1" x14ac:dyDescent="0.2">
      <c r="A302" s="729" t="s">
        <v>586</v>
      </c>
      <c r="B302" s="730" t="s">
        <v>587</v>
      </c>
      <c r="C302" s="731" t="s">
        <v>599</v>
      </c>
      <c r="D302" s="732" t="s">
        <v>600</v>
      </c>
      <c r="E302" s="733">
        <v>50113001</v>
      </c>
      <c r="F302" s="732" t="s">
        <v>613</v>
      </c>
      <c r="G302" s="731" t="s">
        <v>619</v>
      </c>
      <c r="H302" s="731">
        <v>150309</v>
      </c>
      <c r="I302" s="731">
        <v>50309</v>
      </c>
      <c r="J302" s="731" t="s">
        <v>1131</v>
      </c>
      <c r="K302" s="731" t="s">
        <v>1132</v>
      </c>
      <c r="L302" s="734">
        <v>20.49</v>
      </c>
      <c r="M302" s="734">
        <v>2</v>
      </c>
      <c r="N302" s="735">
        <v>40.98</v>
      </c>
    </row>
    <row r="303" spans="1:14" ht="14.45" customHeight="1" x14ac:dyDescent="0.2">
      <c r="A303" s="729" t="s">
        <v>586</v>
      </c>
      <c r="B303" s="730" t="s">
        <v>587</v>
      </c>
      <c r="C303" s="731" t="s">
        <v>599</v>
      </c>
      <c r="D303" s="732" t="s">
        <v>600</v>
      </c>
      <c r="E303" s="733">
        <v>50113001</v>
      </c>
      <c r="F303" s="732" t="s">
        <v>613</v>
      </c>
      <c r="G303" s="731" t="s">
        <v>619</v>
      </c>
      <c r="H303" s="731">
        <v>150311</v>
      </c>
      <c r="I303" s="731">
        <v>50311</v>
      </c>
      <c r="J303" s="731" t="s">
        <v>1131</v>
      </c>
      <c r="K303" s="731" t="s">
        <v>1133</v>
      </c>
      <c r="L303" s="734">
        <v>103.93000000000004</v>
      </c>
      <c r="M303" s="734">
        <v>1</v>
      </c>
      <c r="N303" s="735">
        <v>103.93000000000004</v>
      </c>
    </row>
    <row r="304" spans="1:14" ht="14.45" customHeight="1" x14ac:dyDescent="0.2">
      <c r="A304" s="729" t="s">
        <v>586</v>
      </c>
      <c r="B304" s="730" t="s">
        <v>587</v>
      </c>
      <c r="C304" s="731" t="s">
        <v>599</v>
      </c>
      <c r="D304" s="732" t="s">
        <v>600</v>
      </c>
      <c r="E304" s="733">
        <v>50113001</v>
      </c>
      <c r="F304" s="732" t="s">
        <v>613</v>
      </c>
      <c r="G304" s="731" t="s">
        <v>619</v>
      </c>
      <c r="H304" s="731">
        <v>150316</v>
      </c>
      <c r="I304" s="731">
        <v>50316</v>
      </c>
      <c r="J304" s="731" t="s">
        <v>1134</v>
      </c>
      <c r="K304" s="731" t="s">
        <v>625</v>
      </c>
      <c r="L304" s="734">
        <v>52.248000000000005</v>
      </c>
      <c r="M304" s="734">
        <v>5</v>
      </c>
      <c r="N304" s="735">
        <v>261.24</v>
      </c>
    </row>
    <row r="305" spans="1:14" ht="14.45" customHeight="1" x14ac:dyDescent="0.2">
      <c r="A305" s="729" t="s">
        <v>586</v>
      </c>
      <c r="B305" s="730" t="s">
        <v>587</v>
      </c>
      <c r="C305" s="731" t="s">
        <v>599</v>
      </c>
      <c r="D305" s="732" t="s">
        <v>600</v>
      </c>
      <c r="E305" s="733">
        <v>50113001</v>
      </c>
      <c r="F305" s="732" t="s">
        <v>613</v>
      </c>
      <c r="G305" s="731" t="s">
        <v>619</v>
      </c>
      <c r="H305" s="731">
        <v>150318</v>
      </c>
      <c r="I305" s="731">
        <v>50318</v>
      </c>
      <c r="J305" s="731" t="s">
        <v>1134</v>
      </c>
      <c r="K305" s="731" t="s">
        <v>1135</v>
      </c>
      <c r="L305" s="734">
        <v>121.95</v>
      </c>
      <c r="M305" s="734">
        <v>1</v>
      </c>
      <c r="N305" s="735">
        <v>121.95</v>
      </c>
    </row>
    <row r="306" spans="1:14" ht="14.45" customHeight="1" x14ac:dyDescent="0.2">
      <c r="A306" s="729" t="s">
        <v>586</v>
      </c>
      <c r="B306" s="730" t="s">
        <v>587</v>
      </c>
      <c r="C306" s="731" t="s">
        <v>599</v>
      </c>
      <c r="D306" s="732" t="s">
        <v>600</v>
      </c>
      <c r="E306" s="733">
        <v>50113001</v>
      </c>
      <c r="F306" s="732" t="s">
        <v>613</v>
      </c>
      <c r="G306" s="731" t="s">
        <v>614</v>
      </c>
      <c r="H306" s="731">
        <v>850592</v>
      </c>
      <c r="I306" s="731">
        <v>148309</v>
      </c>
      <c r="J306" s="731" t="s">
        <v>1136</v>
      </c>
      <c r="K306" s="731" t="s">
        <v>1137</v>
      </c>
      <c r="L306" s="734">
        <v>189.87</v>
      </c>
      <c r="M306" s="734">
        <v>2</v>
      </c>
      <c r="N306" s="735">
        <v>379.74</v>
      </c>
    </row>
    <row r="307" spans="1:14" ht="14.45" customHeight="1" x14ac:dyDescent="0.2">
      <c r="A307" s="729" t="s">
        <v>586</v>
      </c>
      <c r="B307" s="730" t="s">
        <v>587</v>
      </c>
      <c r="C307" s="731" t="s">
        <v>599</v>
      </c>
      <c r="D307" s="732" t="s">
        <v>600</v>
      </c>
      <c r="E307" s="733">
        <v>50113001</v>
      </c>
      <c r="F307" s="732" t="s">
        <v>613</v>
      </c>
      <c r="G307" s="731" t="s">
        <v>614</v>
      </c>
      <c r="H307" s="731">
        <v>148306</v>
      </c>
      <c r="I307" s="731">
        <v>148306</v>
      </c>
      <c r="J307" s="731" t="s">
        <v>1136</v>
      </c>
      <c r="K307" s="731" t="s">
        <v>732</v>
      </c>
      <c r="L307" s="734">
        <v>97.88600000000001</v>
      </c>
      <c r="M307" s="734">
        <v>5</v>
      </c>
      <c r="N307" s="735">
        <v>489.43000000000006</v>
      </c>
    </row>
    <row r="308" spans="1:14" ht="14.45" customHeight="1" x14ac:dyDescent="0.2">
      <c r="A308" s="729" t="s">
        <v>586</v>
      </c>
      <c r="B308" s="730" t="s">
        <v>587</v>
      </c>
      <c r="C308" s="731" t="s">
        <v>599</v>
      </c>
      <c r="D308" s="732" t="s">
        <v>600</v>
      </c>
      <c r="E308" s="733">
        <v>50113001</v>
      </c>
      <c r="F308" s="732" t="s">
        <v>613</v>
      </c>
      <c r="G308" s="731" t="s">
        <v>619</v>
      </c>
      <c r="H308" s="731">
        <v>233735</v>
      </c>
      <c r="I308" s="731">
        <v>233735</v>
      </c>
      <c r="J308" s="731" t="s">
        <v>1138</v>
      </c>
      <c r="K308" s="731" t="s">
        <v>1139</v>
      </c>
      <c r="L308" s="734">
        <v>301.44000000000005</v>
      </c>
      <c r="M308" s="734">
        <v>1</v>
      </c>
      <c r="N308" s="735">
        <v>301.44000000000005</v>
      </c>
    </row>
    <row r="309" spans="1:14" ht="14.45" customHeight="1" x14ac:dyDescent="0.2">
      <c r="A309" s="729" t="s">
        <v>586</v>
      </c>
      <c r="B309" s="730" t="s">
        <v>587</v>
      </c>
      <c r="C309" s="731" t="s">
        <v>599</v>
      </c>
      <c r="D309" s="732" t="s">
        <v>600</v>
      </c>
      <c r="E309" s="733">
        <v>50113001</v>
      </c>
      <c r="F309" s="732" t="s">
        <v>613</v>
      </c>
      <c r="G309" s="731" t="s">
        <v>614</v>
      </c>
      <c r="H309" s="731">
        <v>121731</v>
      </c>
      <c r="I309" s="731">
        <v>21731</v>
      </c>
      <c r="J309" s="731" t="s">
        <v>1140</v>
      </c>
      <c r="K309" s="731" t="s">
        <v>1141</v>
      </c>
      <c r="L309" s="734">
        <v>84.74</v>
      </c>
      <c r="M309" s="734">
        <v>2</v>
      </c>
      <c r="N309" s="735">
        <v>169.48</v>
      </c>
    </row>
    <row r="310" spans="1:14" ht="14.45" customHeight="1" x14ac:dyDescent="0.2">
      <c r="A310" s="729" t="s">
        <v>586</v>
      </c>
      <c r="B310" s="730" t="s">
        <v>587</v>
      </c>
      <c r="C310" s="731" t="s">
        <v>599</v>
      </c>
      <c r="D310" s="732" t="s">
        <v>600</v>
      </c>
      <c r="E310" s="733">
        <v>50113001</v>
      </c>
      <c r="F310" s="732" t="s">
        <v>613</v>
      </c>
      <c r="G310" s="731" t="s">
        <v>614</v>
      </c>
      <c r="H310" s="731">
        <v>103550</v>
      </c>
      <c r="I310" s="731">
        <v>3550</v>
      </c>
      <c r="J310" s="731" t="s">
        <v>1142</v>
      </c>
      <c r="K310" s="731" t="s">
        <v>866</v>
      </c>
      <c r="L310" s="734">
        <v>39.81</v>
      </c>
      <c r="M310" s="734">
        <v>3</v>
      </c>
      <c r="N310" s="735">
        <v>119.43</v>
      </c>
    </row>
    <row r="311" spans="1:14" ht="14.45" customHeight="1" x14ac:dyDescent="0.2">
      <c r="A311" s="729" t="s">
        <v>586</v>
      </c>
      <c r="B311" s="730" t="s">
        <v>587</v>
      </c>
      <c r="C311" s="731" t="s">
        <v>599</v>
      </c>
      <c r="D311" s="732" t="s">
        <v>600</v>
      </c>
      <c r="E311" s="733">
        <v>50113001</v>
      </c>
      <c r="F311" s="732" t="s">
        <v>613</v>
      </c>
      <c r="G311" s="731" t="s">
        <v>614</v>
      </c>
      <c r="H311" s="731">
        <v>146754</v>
      </c>
      <c r="I311" s="731">
        <v>46754</v>
      </c>
      <c r="J311" s="731" t="s">
        <v>1143</v>
      </c>
      <c r="K311" s="731" t="s">
        <v>1144</v>
      </c>
      <c r="L311" s="734">
        <v>116.49000000000001</v>
      </c>
      <c r="M311" s="734">
        <v>9</v>
      </c>
      <c r="N311" s="735">
        <v>1048.4100000000001</v>
      </c>
    </row>
    <row r="312" spans="1:14" ht="14.45" customHeight="1" x14ac:dyDescent="0.2">
      <c r="A312" s="729" t="s">
        <v>586</v>
      </c>
      <c r="B312" s="730" t="s">
        <v>587</v>
      </c>
      <c r="C312" s="731" t="s">
        <v>599</v>
      </c>
      <c r="D312" s="732" t="s">
        <v>600</v>
      </c>
      <c r="E312" s="733">
        <v>50113001</v>
      </c>
      <c r="F312" s="732" t="s">
        <v>613</v>
      </c>
      <c r="G312" s="731" t="s">
        <v>614</v>
      </c>
      <c r="H312" s="731">
        <v>146755</v>
      </c>
      <c r="I312" s="731">
        <v>46755</v>
      </c>
      <c r="J312" s="731" t="s">
        <v>1145</v>
      </c>
      <c r="K312" s="731" t="s">
        <v>1146</v>
      </c>
      <c r="L312" s="734">
        <v>83.59</v>
      </c>
      <c r="M312" s="734">
        <v>2</v>
      </c>
      <c r="N312" s="735">
        <v>167.18</v>
      </c>
    </row>
    <row r="313" spans="1:14" ht="14.45" customHeight="1" x14ac:dyDescent="0.2">
      <c r="A313" s="729" t="s">
        <v>586</v>
      </c>
      <c r="B313" s="730" t="s">
        <v>587</v>
      </c>
      <c r="C313" s="731" t="s">
        <v>599</v>
      </c>
      <c r="D313" s="732" t="s">
        <v>600</v>
      </c>
      <c r="E313" s="733">
        <v>50113001</v>
      </c>
      <c r="F313" s="732" t="s">
        <v>613</v>
      </c>
      <c r="G313" s="731" t="s">
        <v>614</v>
      </c>
      <c r="H313" s="731">
        <v>225453</v>
      </c>
      <c r="I313" s="731">
        <v>225453</v>
      </c>
      <c r="J313" s="731" t="s">
        <v>1147</v>
      </c>
      <c r="K313" s="731" t="s">
        <v>1148</v>
      </c>
      <c r="L313" s="734">
        <v>387.81</v>
      </c>
      <c r="M313" s="734">
        <v>1</v>
      </c>
      <c r="N313" s="735">
        <v>387.81</v>
      </c>
    </row>
    <row r="314" spans="1:14" ht="14.45" customHeight="1" x14ac:dyDescent="0.2">
      <c r="A314" s="729" t="s">
        <v>586</v>
      </c>
      <c r="B314" s="730" t="s">
        <v>587</v>
      </c>
      <c r="C314" s="731" t="s">
        <v>599</v>
      </c>
      <c r="D314" s="732" t="s">
        <v>600</v>
      </c>
      <c r="E314" s="733">
        <v>50113001</v>
      </c>
      <c r="F314" s="732" t="s">
        <v>613</v>
      </c>
      <c r="G314" s="731" t="s">
        <v>614</v>
      </c>
      <c r="H314" s="731">
        <v>243240</v>
      </c>
      <c r="I314" s="731">
        <v>243240</v>
      </c>
      <c r="J314" s="731" t="s">
        <v>1149</v>
      </c>
      <c r="K314" s="731" t="s">
        <v>1150</v>
      </c>
      <c r="L314" s="734">
        <v>80.760000000000005</v>
      </c>
      <c r="M314" s="734">
        <v>1</v>
      </c>
      <c r="N314" s="735">
        <v>80.760000000000005</v>
      </c>
    </row>
    <row r="315" spans="1:14" ht="14.45" customHeight="1" x14ac:dyDescent="0.2">
      <c r="A315" s="729" t="s">
        <v>586</v>
      </c>
      <c r="B315" s="730" t="s">
        <v>587</v>
      </c>
      <c r="C315" s="731" t="s">
        <v>599</v>
      </c>
      <c r="D315" s="732" t="s">
        <v>600</v>
      </c>
      <c r="E315" s="733">
        <v>50113001</v>
      </c>
      <c r="F315" s="732" t="s">
        <v>613</v>
      </c>
      <c r="G315" s="731" t="s">
        <v>614</v>
      </c>
      <c r="H315" s="731">
        <v>100643</v>
      </c>
      <c r="I315" s="731">
        <v>643</v>
      </c>
      <c r="J315" s="731" t="s">
        <v>1151</v>
      </c>
      <c r="K315" s="731" t="s">
        <v>1152</v>
      </c>
      <c r="L315" s="734">
        <v>63.020000000000017</v>
      </c>
      <c r="M315" s="734">
        <v>1</v>
      </c>
      <c r="N315" s="735">
        <v>63.020000000000017</v>
      </c>
    </row>
    <row r="316" spans="1:14" ht="14.45" customHeight="1" x14ac:dyDescent="0.2">
      <c r="A316" s="729" t="s">
        <v>586</v>
      </c>
      <c r="B316" s="730" t="s">
        <v>587</v>
      </c>
      <c r="C316" s="731" t="s">
        <v>599</v>
      </c>
      <c r="D316" s="732" t="s">
        <v>600</v>
      </c>
      <c r="E316" s="733">
        <v>50113001</v>
      </c>
      <c r="F316" s="732" t="s">
        <v>613</v>
      </c>
      <c r="G316" s="731" t="s">
        <v>614</v>
      </c>
      <c r="H316" s="731">
        <v>100641</v>
      </c>
      <c r="I316" s="731">
        <v>641</v>
      </c>
      <c r="J316" s="731" t="s">
        <v>1153</v>
      </c>
      <c r="K316" s="731" t="s">
        <v>1154</v>
      </c>
      <c r="L316" s="734">
        <v>31.21</v>
      </c>
      <c r="M316" s="734">
        <v>1</v>
      </c>
      <c r="N316" s="735">
        <v>31.21</v>
      </c>
    </row>
    <row r="317" spans="1:14" ht="14.45" customHeight="1" x14ac:dyDescent="0.2">
      <c r="A317" s="729" t="s">
        <v>586</v>
      </c>
      <c r="B317" s="730" t="s">
        <v>587</v>
      </c>
      <c r="C317" s="731" t="s">
        <v>599</v>
      </c>
      <c r="D317" s="732" t="s">
        <v>600</v>
      </c>
      <c r="E317" s="733">
        <v>50113001</v>
      </c>
      <c r="F317" s="732" t="s">
        <v>613</v>
      </c>
      <c r="G317" s="731" t="s">
        <v>619</v>
      </c>
      <c r="H317" s="731">
        <v>192342</v>
      </c>
      <c r="I317" s="731">
        <v>192342</v>
      </c>
      <c r="J317" s="731" t="s">
        <v>1155</v>
      </c>
      <c r="K317" s="731" t="s">
        <v>1156</v>
      </c>
      <c r="L317" s="734">
        <v>137.36999999999998</v>
      </c>
      <c r="M317" s="734">
        <v>1</v>
      </c>
      <c r="N317" s="735">
        <v>137.36999999999998</v>
      </c>
    </row>
    <row r="318" spans="1:14" ht="14.45" customHeight="1" x14ac:dyDescent="0.2">
      <c r="A318" s="729" t="s">
        <v>586</v>
      </c>
      <c r="B318" s="730" t="s">
        <v>587</v>
      </c>
      <c r="C318" s="731" t="s">
        <v>599</v>
      </c>
      <c r="D318" s="732" t="s">
        <v>600</v>
      </c>
      <c r="E318" s="733">
        <v>50113001</v>
      </c>
      <c r="F318" s="732" t="s">
        <v>613</v>
      </c>
      <c r="G318" s="731" t="s">
        <v>614</v>
      </c>
      <c r="H318" s="731">
        <v>200901</v>
      </c>
      <c r="I318" s="731">
        <v>200901</v>
      </c>
      <c r="J318" s="731" t="s">
        <v>1157</v>
      </c>
      <c r="K318" s="731" t="s">
        <v>1158</v>
      </c>
      <c r="L318" s="734">
        <v>161.72500000000002</v>
      </c>
      <c r="M318" s="734">
        <v>4</v>
      </c>
      <c r="N318" s="735">
        <v>646.90000000000009</v>
      </c>
    </row>
    <row r="319" spans="1:14" ht="14.45" customHeight="1" x14ac:dyDescent="0.2">
      <c r="A319" s="729" t="s">
        <v>586</v>
      </c>
      <c r="B319" s="730" t="s">
        <v>587</v>
      </c>
      <c r="C319" s="731" t="s">
        <v>599</v>
      </c>
      <c r="D319" s="732" t="s">
        <v>600</v>
      </c>
      <c r="E319" s="733">
        <v>50113001</v>
      </c>
      <c r="F319" s="732" t="s">
        <v>613</v>
      </c>
      <c r="G319" s="731" t="s">
        <v>614</v>
      </c>
      <c r="H319" s="731">
        <v>142953</v>
      </c>
      <c r="I319" s="731">
        <v>42953</v>
      </c>
      <c r="J319" s="731" t="s">
        <v>1159</v>
      </c>
      <c r="K319" s="731" t="s">
        <v>1160</v>
      </c>
      <c r="L319" s="734">
        <v>78.794999999999987</v>
      </c>
      <c r="M319" s="734">
        <v>8</v>
      </c>
      <c r="N319" s="735">
        <v>630.3599999999999</v>
      </c>
    </row>
    <row r="320" spans="1:14" ht="14.45" customHeight="1" x14ac:dyDescent="0.2">
      <c r="A320" s="729" t="s">
        <v>586</v>
      </c>
      <c r="B320" s="730" t="s">
        <v>587</v>
      </c>
      <c r="C320" s="731" t="s">
        <v>599</v>
      </c>
      <c r="D320" s="732" t="s">
        <v>600</v>
      </c>
      <c r="E320" s="733">
        <v>50113001</v>
      </c>
      <c r="F320" s="732" t="s">
        <v>613</v>
      </c>
      <c r="G320" s="731" t="s">
        <v>614</v>
      </c>
      <c r="H320" s="731">
        <v>201608</v>
      </c>
      <c r="I320" s="731">
        <v>201608</v>
      </c>
      <c r="J320" s="731" t="s">
        <v>1161</v>
      </c>
      <c r="K320" s="731" t="s">
        <v>1162</v>
      </c>
      <c r="L320" s="734">
        <v>36.066470588235291</v>
      </c>
      <c r="M320" s="734">
        <v>17</v>
      </c>
      <c r="N320" s="735">
        <v>613.13</v>
      </c>
    </row>
    <row r="321" spans="1:14" ht="14.45" customHeight="1" x14ac:dyDescent="0.2">
      <c r="A321" s="729" t="s">
        <v>586</v>
      </c>
      <c r="B321" s="730" t="s">
        <v>587</v>
      </c>
      <c r="C321" s="731" t="s">
        <v>599</v>
      </c>
      <c r="D321" s="732" t="s">
        <v>600</v>
      </c>
      <c r="E321" s="733">
        <v>50113001</v>
      </c>
      <c r="F321" s="732" t="s">
        <v>613</v>
      </c>
      <c r="G321" s="731" t="s">
        <v>614</v>
      </c>
      <c r="H321" s="731">
        <v>117926</v>
      </c>
      <c r="I321" s="731">
        <v>201609</v>
      </c>
      <c r="J321" s="731" t="s">
        <v>1161</v>
      </c>
      <c r="K321" s="731" t="s">
        <v>1163</v>
      </c>
      <c r="L321" s="734">
        <v>44.746000000000002</v>
      </c>
      <c r="M321" s="734">
        <v>15</v>
      </c>
      <c r="N321" s="735">
        <v>671.19</v>
      </c>
    </row>
    <row r="322" spans="1:14" ht="14.45" customHeight="1" x14ac:dyDescent="0.2">
      <c r="A322" s="729" t="s">
        <v>586</v>
      </c>
      <c r="B322" s="730" t="s">
        <v>587</v>
      </c>
      <c r="C322" s="731" t="s">
        <v>599</v>
      </c>
      <c r="D322" s="732" t="s">
        <v>600</v>
      </c>
      <c r="E322" s="733">
        <v>50113001</v>
      </c>
      <c r="F322" s="732" t="s">
        <v>613</v>
      </c>
      <c r="G322" s="731" t="s">
        <v>614</v>
      </c>
      <c r="H322" s="731">
        <v>846281</v>
      </c>
      <c r="I322" s="731">
        <v>107611</v>
      </c>
      <c r="J322" s="731" t="s">
        <v>1164</v>
      </c>
      <c r="K322" s="731" t="s">
        <v>1165</v>
      </c>
      <c r="L322" s="734">
        <v>211.79000000000005</v>
      </c>
      <c r="M322" s="734">
        <v>6</v>
      </c>
      <c r="N322" s="735">
        <v>1270.7400000000002</v>
      </c>
    </row>
    <row r="323" spans="1:14" ht="14.45" customHeight="1" x14ac:dyDescent="0.2">
      <c r="A323" s="729" t="s">
        <v>586</v>
      </c>
      <c r="B323" s="730" t="s">
        <v>587</v>
      </c>
      <c r="C323" s="731" t="s">
        <v>599</v>
      </c>
      <c r="D323" s="732" t="s">
        <v>600</v>
      </c>
      <c r="E323" s="733">
        <v>50113001</v>
      </c>
      <c r="F323" s="732" t="s">
        <v>613</v>
      </c>
      <c r="G323" s="731" t="s">
        <v>614</v>
      </c>
      <c r="H323" s="731">
        <v>130521</v>
      </c>
      <c r="I323" s="731">
        <v>30521</v>
      </c>
      <c r="J323" s="731" t="s">
        <v>1166</v>
      </c>
      <c r="K323" s="731" t="s">
        <v>1167</v>
      </c>
      <c r="L323" s="734">
        <v>268.95</v>
      </c>
      <c r="M323" s="734">
        <v>1</v>
      </c>
      <c r="N323" s="735">
        <v>268.95</v>
      </c>
    </row>
    <row r="324" spans="1:14" ht="14.45" customHeight="1" x14ac:dyDescent="0.2">
      <c r="A324" s="729" t="s">
        <v>586</v>
      </c>
      <c r="B324" s="730" t="s">
        <v>587</v>
      </c>
      <c r="C324" s="731" t="s">
        <v>599</v>
      </c>
      <c r="D324" s="732" t="s">
        <v>600</v>
      </c>
      <c r="E324" s="733">
        <v>50113001</v>
      </c>
      <c r="F324" s="732" t="s">
        <v>613</v>
      </c>
      <c r="G324" s="731" t="s">
        <v>619</v>
      </c>
      <c r="H324" s="731">
        <v>166030</v>
      </c>
      <c r="I324" s="731">
        <v>66030</v>
      </c>
      <c r="J324" s="731" t="s">
        <v>1168</v>
      </c>
      <c r="K324" s="731" t="s">
        <v>1169</v>
      </c>
      <c r="L324" s="734">
        <v>29.863142857142858</v>
      </c>
      <c r="M324" s="734">
        <v>35</v>
      </c>
      <c r="N324" s="735">
        <v>1045.21</v>
      </c>
    </row>
    <row r="325" spans="1:14" ht="14.45" customHeight="1" x14ac:dyDescent="0.2">
      <c r="A325" s="729" t="s">
        <v>586</v>
      </c>
      <c r="B325" s="730" t="s">
        <v>587</v>
      </c>
      <c r="C325" s="731" t="s">
        <v>599</v>
      </c>
      <c r="D325" s="732" t="s">
        <v>600</v>
      </c>
      <c r="E325" s="733">
        <v>50113001</v>
      </c>
      <c r="F325" s="732" t="s">
        <v>613</v>
      </c>
      <c r="G325" s="731" t="s">
        <v>619</v>
      </c>
      <c r="H325" s="731">
        <v>105496</v>
      </c>
      <c r="I325" s="731">
        <v>5496</v>
      </c>
      <c r="J325" s="731" t="s">
        <v>1168</v>
      </c>
      <c r="K325" s="731" t="s">
        <v>1170</v>
      </c>
      <c r="L325" s="734">
        <v>75.185000000000002</v>
      </c>
      <c r="M325" s="734">
        <v>2</v>
      </c>
      <c r="N325" s="735">
        <v>150.37</v>
      </c>
    </row>
    <row r="326" spans="1:14" ht="14.45" customHeight="1" x14ac:dyDescent="0.2">
      <c r="A326" s="729" t="s">
        <v>586</v>
      </c>
      <c r="B326" s="730" t="s">
        <v>587</v>
      </c>
      <c r="C326" s="731" t="s">
        <v>599</v>
      </c>
      <c r="D326" s="732" t="s">
        <v>600</v>
      </c>
      <c r="E326" s="733">
        <v>50113001</v>
      </c>
      <c r="F326" s="732" t="s">
        <v>613</v>
      </c>
      <c r="G326" s="731" t="s">
        <v>619</v>
      </c>
      <c r="H326" s="731">
        <v>233360</v>
      </c>
      <c r="I326" s="731">
        <v>233360</v>
      </c>
      <c r="J326" s="731" t="s">
        <v>1171</v>
      </c>
      <c r="K326" s="731" t="s">
        <v>1172</v>
      </c>
      <c r="L326" s="734">
        <v>22.017804878048782</v>
      </c>
      <c r="M326" s="734">
        <v>41</v>
      </c>
      <c r="N326" s="735">
        <v>902.73</v>
      </c>
    </row>
    <row r="327" spans="1:14" ht="14.45" customHeight="1" x14ac:dyDescent="0.2">
      <c r="A327" s="729" t="s">
        <v>586</v>
      </c>
      <c r="B327" s="730" t="s">
        <v>587</v>
      </c>
      <c r="C327" s="731" t="s">
        <v>599</v>
      </c>
      <c r="D327" s="732" t="s">
        <v>600</v>
      </c>
      <c r="E327" s="733">
        <v>50113001</v>
      </c>
      <c r="F327" s="732" t="s">
        <v>613</v>
      </c>
      <c r="G327" s="731" t="s">
        <v>619</v>
      </c>
      <c r="H327" s="731">
        <v>233366</v>
      </c>
      <c r="I327" s="731">
        <v>233366</v>
      </c>
      <c r="J327" s="731" t="s">
        <v>1171</v>
      </c>
      <c r="K327" s="731" t="s">
        <v>1173</v>
      </c>
      <c r="L327" s="734">
        <v>45.588888888888896</v>
      </c>
      <c r="M327" s="734">
        <v>9</v>
      </c>
      <c r="N327" s="735">
        <v>410.30000000000007</v>
      </c>
    </row>
    <row r="328" spans="1:14" ht="14.45" customHeight="1" x14ac:dyDescent="0.2">
      <c r="A328" s="729" t="s">
        <v>586</v>
      </c>
      <c r="B328" s="730" t="s">
        <v>587</v>
      </c>
      <c r="C328" s="731" t="s">
        <v>599</v>
      </c>
      <c r="D328" s="732" t="s">
        <v>600</v>
      </c>
      <c r="E328" s="733">
        <v>50113002</v>
      </c>
      <c r="F328" s="732" t="s">
        <v>1174</v>
      </c>
      <c r="G328" s="731" t="s">
        <v>614</v>
      </c>
      <c r="H328" s="731">
        <v>149415</v>
      </c>
      <c r="I328" s="731">
        <v>49415</v>
      </c>
      <c r="J328" s="731" t="s">
        <v>1175</v>
      </c>
      <c r="K328" s="731" t="s">
        <v>1176</v>
      </c>
      <c r="L328" s="734">
        <v>1728.2500000000005</v>
      </c>
      <c r="M328" s="734">
        <v>1</v>
      </c>
      <c r="N328" s="735">
        <v>1728.2500000000005</v>
      </c>
    </row>
    <row r="329" spans="1:14" ht="14.45" customHeight="1" x14ac:dyDescent="0.2">
      <c r="A329" s="729" t="s">
        <v>586</v>
      </c>
      <c r="B329" s="730" t="s">
        <v>587</v>
      </c>
      <c r="C329" s="731" t="s">
        <v>599</v>
      </c>
      <c r="D329" s="732" t="s">
        <v>600</v>
      </c>
      <c r="E329" s="733">
        <v>50113006</v>
      </c>
      <c r="F329" s="732" t="s">
        <v>1177</v>
      </c>
      <c r="G329" s="731" t="s">
        <v>619</v>
      </c>
      <c r="H329" s="731">
        <v>33850</v>
      </c>
      <c r="I329" s="731">
        <v>33850</v>
      </c>
      <c r="J329" s="731" t="s">
        <v>1178</v>
      </c>
      <c r="K329" s="731" t="s">
        <v>1179</v>
      </c>
      <c r="L329" s="734">
        <v>107.71</v>
      </c>
      <c r="M329" s="734">
        <v>4</v>
      </c>
      <c r="N329" s="735">
        <v>430.84</v>
      </c>
    </row>
    <row r="330" spans="1:14" ht="14.45" customHeight="1" x14ac:dyDescent="0.2">
      <c r="A330" s="729" t="s">
        <v>586</v>
      </c>
      <c r="B330" s="730" t="s">
        <v>587</v>
      </c>
      <c r="C330" s="731" t="s">
        <v>599</v>
      </c>
      <c r="D330" s="732" t="s">
        <v>600</v>
      </c>
      <c r="E330" s="733">
        <v>50113006</v>
      </c>
      <c r="F330" s="732" t="s">
        <v>1177</v>
      </c>
      <c r="G330" s="731" t="s">
        <v>619</v>
      </c>
      <c r="H330" s="731">
        <v>33852</v>
      </c>
      <c r="I330" s="731">
        <v>33852</v>
      </c>
      <c r="J330" s="731" t="s">
        <v>1180</v>
      </c>
      <c r="K330" s="731" t="s">
        <v>1179</v>
      </c>
      <c r="L330" s="734">
        <v>107.71</v>
      </c>
      <c r="M330" s="734">
        <v>2</v>
      </c>
      <c r="N330" s="735">
        <v>215.42</v>
      </c>
    </row>
    <row r="331" spans="1:14" ht="14.45" customHeight="1" x14ac:dyDescent="0.2">
      <c r="A331" s="729" t="s">
        <v>586</v>
      </c>
      <c r="B331" s="730" t="s">
        <v>587</v>
      </c>
      <c r="C331" s="731" t="s">
        <v>599</v>
      </c>
      <c r="D331" s="732" t="s">
        <v>600</v>
      </c>
      <c r="E331" s="733">
        <v>50113006</v>
      </c>
      <c r="F331" s="732" t="s">
        <v>1177</v>
      </c>
      <c r="G331" s="731" t="s">
        <v>619</v>
      </c>
      <c r="H331" s="731">
        <v>33851</v>
      </c>
      <c r="I331" s="731">
        <v>33851</v>
      </c>
      <c r="J331" s="731" t="s">
        <v>1181</v>
      </c>
      <c r="K331" s="731" t="s">
        <v>1179</v>
      </c>
      <c r="L331" s="734">
        <v>107.71000000000001</v>
      </c>
      <c r="M331" s="734">
        <v>5</v>
      </c>
      <c r="N331" s="735">
        <v>538.55000000000007</v>
      </c>
    </row>
    <row r="332" spans="1:14" ht="14.45" customHeight="1" x14ac:dyDescent="0.2">
      <c r="A332" s="729" t="s">
        <v>586</v>
      </c>
      <c r="B332" s="730" t="s">
        <v>587</v>
      </c>
      <c r="C332" s="731" t="s">
        <v>599</v>
      </c>
      <c r="D332" s="732" t="s">
        <v>600</v>
      </c>
      <c r="E332" s="733">
        <v>50113006</v>
      </c>
      <c r="F332" s="732" t="s">
        <v>1177</v>
      </c>
      <c r="G332" s="731" t="s">
        <v>619</v>
      </c>
      <c r="H332" s="731">
        <v>133220</v>
      </c>
      <c r="I332" s="731">
        <v>33220</v>
      </c>
      <c r="J332" s="731" t="s">
        <v>1182</v>
      </c>
      <c r="K332" s="731" t="s">
        <v>1183</v>
      </c>
      <c r="L332" s="734">
        <v>195.75000000000006</v>
      </c>
      <c r="M332" s="734">
        <v>1</v>
      </c>
      <c r="N332" s="735">
        <v>195.75000000000006</v>
      </c>
    </row>
    <row r="333" spans="1:14" ht="14.45" customHeight="1" x14ac:dyDescent="0.2">
      <c r="A333" s="729" t="s">
        <v>586</v>
      </c>
      <c r="B333" s="730" t="s">
        <v>587</v>
      </c>
      <c r="C333" s="731" t="s">
        <v>599</v>
      </c>
      <c r="D333" s="732" t="s">
        <v>600</v>
      </c>
      <c r="E333" s="733">
        <v>50113008</v>
      </c>
      <c r="F333" s="732" t="s">
        <v>1184</v>
      </c>
      <c r="G333" s="731"/>
      <c r="H333" s="731"/>
      <c r="I333" s="731">
        <v>62465</v>
      </c>
      <c r="J333" s="731" t="s">
        <v>1185</v>
      </c>
      <c r="K333" s="731" t="s">
        <v>1186</v>
      </c>
      <c r="L333" s="734">
        <v>17457.19921875</v>
      </c>
      <c r="M333" s="734">
        <v>1</v>
      </c>
      <c r="N333" s="735">
        <v>17457.19921875</v>
      </c>
    </row>
    <row r="334" spans="1:14" ht="14.45" customHeight="1" x14ac:dyDescent="0.2">
      <c r="A334" s="729" t="s">
        <v>586</v>
      </c>
      <c r="B334" s="730" t="s">
        <v>587</v>
      </c>
      <c r="C334" s="731" t="s">
        <v>599</v>
      </c>
      <c r="D334" s="732" t="s">
        <v>600</v>
      </c>
      <c r="E334" s="733">
        <v>50113008</v>
      </c>
      <c r="F334" s="732" t="s">
        <v>1184</v>
      </c>
      <c r="G334" s="731"/>
      <c r="H334" s="731"/>
      <c r="I334" s="731">
        <v>210089</v>
      </c>
      <c r="J334" s="731" t="s">
        <v>1187</v>
      </c>
      <c r="K334" s="731" t="s">
        <v>1188</v>
      </c>
      <c r="L334" s="734">
        <v>7183</v>
      </c>
      <c r="M334" s="734">
        <v>9</v>
      </c>
      <c r="N334" s="735">
        <v>64647</v>
      </c>
    </row>
    <row r="335" spans="1:14" ht="14.45" customHeight="1" x14ac:dyDescent="0.2">
      <c r="A335" s="729" t="s">
        <v>586</v>
      </c>
      <c r="B335" s="730" t="s">
        <v>587</v>
      </c>
      <c r="C335" s="731" t="s">
        <v>599</v>
      </c>
      <c r="D335" s="732" t="s">
        <v>600</v>
      </c>
      <c r="E335" s="733">
        <v>50113008</v>
      </c>
      <c r="F335" s="732" t="s">
        <v>1184</v>
      </c>
      <c r="G335" s="731"/>
      <c r="H335" s="731"/>
      <c r="I335" s="731">
        <v>230687</v>
      </c>
      <c r="J335" s="731" t="s">
        <v>1189</v>
      </c>
      <c r="K335" s="731" t="s">
        <v>1190</v>
      </c>
      <c r="L335" s="734">
        <v>4305.39990234375</v>
      </c>
      <c r="M335" s="734">
        <v>5</v>
      </c>
      <c r="N335" s="735">
        <v>21526.99951171875</v>
      </c>
    </row>
    <row r="336" spans="1:14" ht="14.45" customHeight="1" x14ac:dyDescent="0.2">
      <c r="A336" s="729" t="s">
        <v>586</v>
      </c>
      <c r="B336" s="730" t="s">
        <v>587</v>
      </c>
      <c r="C336" s="731" t="s">
        <v>599</v>
      </c>
      <c r="D336" s="732" t="s">
        <v>600</v>
      </c>
      <c r="E336" s="733">
        <v>50113008</v>
      </c>
      <c r="F336" s="732" t="s">
        <v>1184</v>
      </c>
      <c r="G336" s="731"/>
      <c r="H336" s="731"/>
      <c r="I336" s="731">
        <v>230686</v>
      </c>
      <c r="J336" s="731" t="s">
        <v>1189</v>
      </c>
      <c r="K336" s="731" t="s">
        <v>1191</v>
      </c>
      <c r="L336" s="734">
        <v>8610.7998046875</v>
      </c>
      <c r="M336" s="734">
        <v>1</v>
      </c>
      <c r="N336" s="735">
        <v>8610.7998046875</v>
      </c>
    </row>
    <row r="337" spans="1:14" ht="14.45" customHeight="1" x14ac:dyDescent="0.2">
      <c r="A337" s="729" t="s">
        <v>586</v>
      </c>
      <c r="B337" s="730" t="s">
        <v>587</v>
      </c>
      <c r="C337" s="731" t="s">
        <v>599</v>
      </c>
      <c r="D337" s="732" t="s">
        <v>600</v>
      </c>
      <c r="E337" s="733">
        <v>50113008</v>
      </c>
      <c r="F337" s="732" t="s">
        <v>1184</v>
      </c>
      <c r="G337" s="731"/>
      <c r="H337" s="731"/>
      <c r="I337" s="731">
        <v>214076</v>
      </c>
      <c r="J337" s="731" t="s">
        <v>1192</v>
      </c>
      <c r="K337" s="731" t="s">
        <v>1193</v>
      </c>
      <c r="L337" s="734">
        <v>1971.419921875</v>
      </c>
      <c r="M337" s="734">
        <v>36</v>
      </c>
      <c r="N337" s="735">
        <v>70971.1171875</v>
      </c>
    </row>
    <row r="338" spans="1:14" ht="14.45" customHeight="1" x14ac:dyDescent="0.2">
      <c r="A338" s="729" t="s">
        <v>586</v>
      </c>
      <c r="B338" s="730" t="s">
        <v>587</v>
      </c>
      <c r="C338" s="731" t="s">
        <v>599</v>
      </c>
      <c r="D338" s="732" t="s">
        <v>600</v>
      </c>
      <c r="E338" s="733">
        <v>50113008</v>
      </c>
      <c r="F338" s="732" t="s">
        <v>1184</v>
      </c>
      <c r="G338" s="731"/>
      <c r="H338" s="731"/>
      <c r="I338" s="731">
        <v>230489</v>
      </c>
      <c r="J338" s="731" t="s">
        <v>1192</v>
      </c>
      <c r="K338" s="731" t="s">
        <v>1193</v>
      </c>
      <c r="L338" s="734">
        <v>657.1400146484375</v>
      </c>
      <c r="M338" s="734">
        <v>108</v>
      </c>
      <c r="N338" s="735">
        <v>70971.12158203125</v>
      </c>
    </row>
    <row r="339" spans="1:14" ht="14.45" customHeight="1" x14ac:dyDescent="0.2">
      <c r="A339" s="729" t="s">
        <v>586</v>
      </c>
      <c r="B339" s="730" t="s">
        <v>587</v>
      </c>
      <c r="C339" s="731" t="s">
        <v>599</v>
      </c>
      <c r="D339" s="732" t="s">
        <v>600</v>
      </c>
      <c r="E339" s="733">
        <v>50113011</v>
      </c>
      <c r="F339" s="732" t="s">
        <v>1194</v>
      </c>
      <c r="G339" s="731"/>
      <c r="H339" s="731"/>
      <c r="I339" s="731">
        <v>210088</v>
      </c>
      <c r="J339" s="731" t="s">
        <v>1187</v>
      </c>
      <c r="K339" s="731" t="s">
        <v>1195</v>
      </c>
      <c r="L339" s="734">
        <v>3591.5</v>
      </c>
      <c r="M339" s="734">
        <v>5</v>
      </c>
      <c r="N339" s="735">
        <v>17957.5</v>
      </c>
    </row>
    <row r="340" spans="1:14" ht="14.45" customHeight="1" x14ac:dyDescent="0.2">
      <c r="A340" s="729" t="s">
        <v>586</v>
      </c>
      <c r="B340" s="730" t="s">
        <v>587</v>
      </c>
      <c r="C340" s="731" t="s">
        <v>599</v>
      </c>
      <c r="D340" s="732" t="s">
        <v>600</v>
      </c>
      <c r="E340" s="733">
        <v>50113013</v>
      </c>
      <c r="F340" s="732" t="s">
        <v>1196</v>
      </c>
      <c r="G340" s="731" t="s">
        <v>619</v>
      </c>
      <c r="H340" s="731">
        <v>195147</v>
      </c>
      <c r="I340" s="731">
        <v>195147</v>
      </c>
      <c r="J340" s="731" t="s">
        <v>1197</v>
      </c>
      <c r="K340" s="731" t="s">
        <v>1198</v>
      </c>
      <c r="L340" s="734">
        <v>544.39</v>
      </c>
      <c r="M340" s="734">
        <v>4</v>
      </c>
      <c r="N340" s="735">
        <v>2177.56</v>
      </c>
    </row>
    <row r="341" spans="1:14" ht="14.45" customHeight="1" x14ac:dyDescent="0.2">
      <c r="A341" s="729" t="s">
        <v>586</v>
      </c>
      <c r="B341" s="730" t="s">
        <v>587</v>
      </c>
      <c r="C341" s="731" t="s">
        <v>599</v>
      </c>
      <c r="D341" s="732" t="s">
        <v>600</v>
      </c>
      <c r="E341" s="733">
        <v>50113013</v>
      </c>
      <c r="F341" s="732" t="s">
        <v>1196</v>
      </c>
      <c r="G341" s="731" t="s">
        <v>619</v>
      </c>
      <c r="H341" s="731">
        <v>185525</v>
      </c>
      <c r="I341" s="731">
        <v>85525</v>
      </c>
      <c r="J341" s="731" t="s">
        <v>1199</v>
      </c>
      <c r="K341" s="731" t="s">
        <v>1200</v>
      </c>
      <c r="L341" s="734">
        <v>110.19000000000003</v>
      </c>
      <c r="M341" s="734">
        <v>14</v>
      </c>
      <c r="N341" s="735">
        <v>1542.6600000000003</v>
      </c>
    </row>
    <row r="342" spans="1:14" ht="14.45" customHeight="1" x14ac:dyDescent="0.2">
      <c r="A342" s="729" t="s">
        <v>586</v>
      </c>
      <c r="B342" s="730" t="s">
        <v>587</v>
      </c>
      <c r="C342" s="731" t="s">
        <v>599</v>
      </c>
      <c r="D342" s="732" t="s">
        <v>600</v>
      </c>
      <c r="E342" s="733">
        <v>50113013</v>
      </c>
      <c r="F342" s="732" t="s">
        <v>1196</v>
      </c>
      <c r="G342" s="731" t="s">
        <v>614</v>
      </c>
      <c r="H342" s="731">
        <v>203097</v>
      </c>
      <c r="I342" s="731">
        <v>203097</v>
      </c>
      <c r="J342" s="731" t="s">
        <v>1201</v>
      </c>
      <c r="K342" s="731" t="s">
        <v>1202</v>
      </c>
      <c r="L342" s="734">
        <v>166.96192307692309</v>
      </c>
      <c r="M342" s="734">
        <v>26</v>
      </c>
      <c r="N342" s="735">
        <v>4341.01</v>
      </c>
    </row>
    <row r="343" spans="1:14" ht="14.45" customHeight="1" x14ac:dyDescent="0.2">
      <c r="A343" s="729" t="s">
        <v>586</v>
      </c>
      <c r="B343" s="730" t="s">
        <v>587</v>
      </c>
      <c r="C343" s="731" t="s">
        <v>599</v>
      </c>
      <c r="D343" s="732" t="s">
        <v>600</v>
      </c>
      <c r="E343" s="733">
        <v>50113013</v>
      </c>
      <c r="F343" s="732" t="s">
        <v>1196</v>
      </c>
      <c r="G343" s="731" t="s">
        <v>614</v>
      </c>
      <c r="H343" s="731">
        <v>172972</v>
      </c>
      <c r="I343" s="731">
        <v>72972</v>
      </c>
      <c r="J343" s="731" t="s">
        <v>1203</v>
      </c>
      <c r="K343" s="731" t="s">
        <v>1204</v>
      </c>
      <c r="L343" s="734">
        <v>203.71999999999994</v>
      </c>
      <c r="M343" s="734">
        <v>128.80000000000001</v>
      </c>
      <c r="N343" s="735">
        <v>26239.135999999995</v>
      </c>
    </row>
    <row r="344" spans="1:14" ht="14.45" customHeight="1" x14ac:dyDescent="0.2">
      <c r="A344" s="729" t="s">
        <v>586</v>
      </c>
      <c r="B344" s="730" t="s">
        <v>587</v>
      </c>
      <c r="C344" s="731" t="s">
        <v>599</v>
      </c>
      <c r="D344" s="732" t="s">
        <v>600</v>
      </c>
      <c r="E344" s="733">
        <v>50113013</v>
      </c>
      <c r="F344" s="732" t="s">
        <v>1196</v>
      </c>
      <c r="G344" s="731" t="s">
        <v>619</v>
      </c>
      <c r="H344" s="731">
        <v>105951</v>
      </c>
      <c r="I344" s="731">
        <v>5951</v>
      </c>
      <c r="J344" s="731" t="s">
        <v>1205</v>
      </c>
      <c r="K344" s="731" t="s">
        <v>1206</v>
      </c>
      <c r="L344" s="734">
        <v>114.16600000000001</v>
      </c>
      <c r="M344" s="734">
        <v>5</v>
      </c>
      <c r="N344" s="735">
        <v>570.83000000000004</v>
      </c>
    </row>
    <row r="345" spans="1:14" ht="14.45" customHeight="1" x14ac:dyDescent="0.2">
      <c r="A345" s="729" t="s">
        <v>586</v>
      </c>
      <c r="B345" s="730" t="s">
        <v>587</v>
      </c>
      <c r="C345" s="731" t="s">
        <v>599</v>
      </c>
      <c r="D345" s="732" t="s">
        <v>600</v>
      </c>
      <c r="E345" s="733">
        <v>50113013</v>
      </c>
      <c r="F345" s="732" t="s">
        <v>1196</v>
      </c>
      <c r="G345" s="731" t="s">
        <v>614</v>
      </c>
      <c r="H345" s="731">
        <v>136083</v>
      </c>
      <c r="I345" s="731">
        <v>136083</v>
      </c>
      <c r="J345" s="731" t="s">
        <v>1207</v>
      </c>
      <c r="K345" s="731" t="s">
        <v>1208</v>
      </c>
      <c r="L345" s="734">
        <v>487.24425742574289</v>
      </c>
      <c r="M345" s="734">
        <v>80.799999999999983</v>
      </c>
      <c r="N345" s="735">
        <v>39369.336000000018</v>
      </c>
    </row>
    <row r="346" spans="1:14" ht="14.45" customHeight="1" x14ac:dyDescent="0.2">
      <c r="A346" s="729" t="s">
        <v>586</v>
      </c>
      <c r="B346" s="730" t="s">
        <v>587</v>
      </c>
      <c r="C346" s="731" t="s">
        <v>599</v>
      </c>
      <c r="D346" s="732" t="s">
        <v>600</v>
      </c>
      <c r="E346" s="733">
        <v>50113013</v>
      </c>
      <c r="F346" s="732" t="s">
        <v>1196</v>
      </c>
      <c r="G346" s="731" t="s">
        <v>614</v>
      </c>
      <c r="H346" s="731">
        <v>498791</v>
      </c>
      <c r="I346" s="731">
        <v>9999999</v>
      </c>
      <c r="J346" s="731" t="s">
        <v>1209</v>
      </c>
      <c r="K346" s="731" t="s">
        <v>1210</v>
      </c>
      <c r="L346" s="734">
        <v>1316.865</v>
      </c>
      <c r="M346" s="734">
        <v>7.64</v>
      </c>
      <c r="N346" s="735">
        <v>10060.848599999999</v>
      </c>
    </row>
    <row r="347" spans="1:14" ht="14.45" customHeight="1" x14ac:dyDescent="0.2">
      <c r="A347" s="729" t="s">
        <v>586</v>
      </c>
      <c r="B347" s="730" t="s">
        <v>587</v>
      </c>
      <c r="C347" s="731" t="s">
        <v>599</v>
      </c>
      <c r="D347" s="732" t="s">
        <v>600</v>
      </c>
      <c r="E347" s="733">
        <v>50113013</v>
      </c>
      <c r="F347" s="732" t="s">
        <v>1196</v>
      </c>
      <c r="G347" s="731" t="s">
        <v>619</v>
      </c>
      <c r="H347" s="731">
        <v>164831</v>
      </c>
      <c r="I347" s="731">
        <v>64831</v>
      </c>
      <c r="J347" s="731" t="s">
        <v>1211</v>
      </c>
      <c r="K347" s="731" t="s">
        <v>1212</v>
      </c>
      <c r="L347" s="734">
        <v>196.01999999999998</v>
      </c>
      <c r="M347" s="734">
        <v>4.9000000000000004</v>
      </c>
      <c r="N347" s="735">
        <v>960.49799999999993</v>
      </c>
    </row>
    <row r="348" spans="1:14" ht="14.45" customHeight="1" x14ac:dyDescent="0.2">
      <c r="A348" s="729" t="s">
        <v>586</v>
      </c>
      <c r="B348" s="730" t="s">
        <v>587</v>
      </c>
      <c r="C348" s="731" t="s">
        <v>599</v>
      </c>
      <c r="D348" s="732" t="s">
        <v>600</v>
      </c>
      <c r="E348" s="733">
        <v>50113013</v>
      </c>
      <c r="F348" s="732" t="s">
        <v>1196</v>
      </c>
      <c r="G348" s="731" t="s">
        <v>614</v>
      </c>
      <c r="H348" s="731">
        <v>183926</v>
      </c>
      <c r="I348" s="731">
        <v>183926</v>
      </c>
      <c r="J348" s="731" t="s">
        <v>1213</v>
      </c>
      <c r="K348" s="731" t="s">
        <v>1214</v>
      </c>
      <c r="L348" s="734">
        <v>128.81000000000066</v>
      </c>
      <c r="M348" s="734">
        <v>134.69999999999939</v>
      </c>
      <c r="N348" s="735">
        <v>17350.707000000009</v>
      </c>
    </row>
    <row r="349" spans="1:14" ht="14.45" customHeight="1" x14ac:dyDescent="0.2">
      <c r="A349" s="729" t="s">
        <v>586</v>
      </c>
      <c r="B349" s="730" t="s">
        <v>587</v>
      </c>
      <c r="C349" s="731" t="s">
        <v>599</v>
      </c>
      <c r="D349" s="732" t="s">
        <v>600</v>
      </c>
      <c r="E349" s="733">
        <v>50113013</v>
      </c>
      <c r="F349" s="732" t="s">
        <v>1196</v>
      </c>
      <c r="G349" s="731" t="s">
        <v>614</v>
      </c>
      <c r="H349" s="731">
        <v>190778</v>
      </c>
      <c r="I349" s="731">
        <v>90778</v>
      </c>
      <c r="J349" s="731" t="s">
        <v>1215</v>
      </c>
      <c r="K349" s="731" t="s">
        <v>1216</v>
      </c>
      <c r="L349" s="734">
        <v>82.139999999999986</v>
      </c>
      <c r="M349" s="734">
        <v>2</v>
      </c>
      <c r="N349" s="735">
        <v>164.27999999999997</v>
      </c>
    </row>
    <row r="350" spans="1:14" ht="14.45" customHeight="1" x14ac:dyDescent="0.2">
      <c r="A350" s="729" t="s">
        <v>586</v>
      </c>
      <c r="B350" s="730" t="s">
        <v>587</v>
      </c>
      <c r="C350" s="731" t="s">
        <v>599</v>
      </c>
      <c r="D350" s="732" t="s">
        <v>600</v>
      </c>
      <c r="E350" s="733">
        <v>50113013</v>
      </c>
      <c r="F350" s="732" t="s">
        <v>1196</v>
      </c>
      <c r="G350" s="731" t="s">
        <v>614</v>
      </c>
      <c r="H350" s="731">
        <v>117171</v>
      </c>
      <c r="I350" s="731">
        <v>17171</v>
      </c>
      <c r="J350" s="731" t="s">
        <v>1217</v>
      </c>
      <c r="K350" s="731" t="s">
        <v>1218</v>
      </c>
      <c r="L350" s="734">
        <v>72.840000000000018</v>
      </c>
      <c r="M350" s="734">
        <v>3</v>
      </c>
      <c r="N350" s="735">
        <v>218.52000000000004</v>
      </c>
    </row>
    <row r="351" spans="1:14" ht="14.45" customHeight="1" x14ac:dyDescent="0.2">
      <c r="A351" s="729" t="s">
        <v>586</v>
      </c>
      <c r="B351" s="730" t="s">
        <v>587</v>
      </c>
      <c r="C351" s="731" t="s">
        <v>599</v>
      </c>
      <c r="D351" s="732" t="s">
        <v>600</v>
      </c>
      <c r="E351" s="733">
        <v>50113013</v>
      </c>
      <c r="F351" s="732" t="s">
        <v>1196</v>
      </c>
      <c r="G351" s="731" t="s">
        <v>614</v>
      </c>
      <c r="H351" s="731">
        <v>111706</v>
      </c>
      <c r="I351" s="731">
        <v>11706</v>
      </c>
      <c r="J351" s="731" t="s">
        <v>1219</v>
      </c>
      <c r="K351" s="731" t="s">
        <v>1220</v>
      </c>
      <c r="L351" s="734">
        <v>526.4899999999999</v>
      </c>
      <c r="M351" s="734">
        <v>3</v>
      </c>
      <c r="N351" s="735">
        <v>1579.4699999999998</v>
      </c>
    </row>
    <row r="352" spans="1:14" ht="14.45" customHeight="1" x14ac:dyDescent="0.2">
      <c r="A352" s="729" t="s">
        <v>586</v>
      </c>
      <c r="B352" s="730" t="s">
        <v>587</v>
      </c>
      <c r="C352" s="731" t="s">
        <v>599</v>
      </c>
      <c r="D352" s="732" t="s">
        <v>600</v>
      </c>
      <c r="E352" s="733">
        <v>50113013</v>
      </c>
      <c r="F352" s="732" t="s">
        <v>1196</v>
      </c>
      <c r="G352" s="731" t="s">
        <v>614</v>
      </c>
      <c r="H352" s="731">
        <v>131656</v>
      </c>
      <c r="I352" s="731">
        <v>131656</v>
      </c>
      <c r="J352" s="731" t="s">
        <v>1221</v>
      </c>
      <c r="K352" s="731" t="s">
        <v>1222</v>
      </c>
      <c r="L352" s="734">
        <v>937.23249999999973</v>
      </c>
      <c r="M352" s="734">
        <v>4</v>
      </c>
      <c r="N352" s="735">
        <v>3748.9299999999989</v>
      </c>
    </row>
    <row r="353" spans="1:14" ht="14.45" customHeight="1" x14ac:dyDescent="0.2">
      <c r="A353" s="729" t="s">
        <v>586</v>
      </c>
      <c r="B353" s="730" t="s">
        <v>587</v>
      </c>
      <c r="C353" s="731" t="s">
        <v>599</v>
      </c>
      <c r="D353" s="732" t="s">
        <v>600</v>
      </c>
      <c r="E353" s="733">
        <v>50113013</v>
      </c>
      <c r="F353" s="732" t="s">
        <v>1196</v>
      </c>
      <c r="G353" s="731" t="s">
        <v>329</v>
      </c>
      <c r="H353" s="731">
        <v>846790</v>
      </c>
      <c r="I353" s="731">
        <v>121238</v>
      </c>
      <c r="J353" s="731" t="s">
        <v>1223</v>
      </c>
      <c r="K353" s="731" t="s">
        <v>1224</v>
      </c>
      <c r="L353" s="734">
        <v>789.23</v>
      </c>
      <c r="M353" s="734">
        <v>1</v>
      </c>
      <c r="N353" s="735">
        <v>789.23</v>
      </c>
    </row>
    <row r="354" spans="1:14" ht="14.45" customHeight="1" x14ac:dyDescent="0.2">
      <c r="A354" s="729" t="s">
        <v>586</v>
      </c>
      <c r="B354" s="730" t="s">
        <v>587</v>
      </c>
      <c r="C354" s="731" t="s">
        <v>599</v>
      </c>
      <c r="D354" s="732" t="s">
        <v>600</v>
      </c>
      <c r="E354" s="733">
        <v>50113013</v>
      </c>
      <c r="F354" s="732" t="s">
        <v>1196</v>
      </c>
      <c r="G354" s="731" t="s">
        <v>619</v>
      </c>
      <c r="H354" s="731">
        <v>182977</v>
      </c>
      <c r="I354" s="731">
        <v>182977</v>
      </c>
      <c r="J354" s="731" t="s">
        <v>1225</v>
      </c>
      <c r="K354" s="731" t="s">
        <v>1214</v>
      </c>
      <c r="L354" s="734">
        <v>140.03</v>
      </c>
      <c r="M354" s="734">
        <v>2</v>
      </c>
      <c r="N354" s="735">
        <v>280.06</v>
      </c>
    </row>
    <row r="355" spans="1:14" ht="14.45" customHeight="1" x14ac:dyDescent="0.2">
      <c r="A355" s="729" t="s">
        <v>586</v>
      </c>
      <c r="B355" s="730" t="s">
        <v>587</v>
      </c>
      <c r="C355" s="731" t="s">
        <v>599</v>
      </c>
      <c r="D355" s="732" t="s">
        <v>600</v>
      </c>
      <c r="E355" s="733">
        <v>50113013</v>
      </c>
      <c r="F355" s="732" t="s">
        <v>1196</v>
      </c>
      <c r="G355" s="731" t="s">
        <v>619</v>
      </c>
      <c r="H355" s="731">
        <v>206609</v>
      </c>
      <c r="I355" s="731">
        <v>206609</v>
      </c>
      <c r="J355" s="731" t="s">
        <v>1226</v>
      </c>
      <c r="K355" s="731" t="s">
        <v>1227</v>
      </c>
      <c r="L355" s="734">
        <v>246.6</v>
      </c>
      <c r="M355" s="734">
        <v>1</v>
      </c>
      <c r="N355" s="735">
        <v>246.6</v>
      </c>
    </row>
    <row r="356" spans="1:14" ht="14.45" customHeight="1" x14ac:dyDescent="0.2">
      <c r="A356" s="729" t="s">
        <v>586</v>
      </c>
      <c r="B356" s="730" t="s">
        <v>587</v>
      </c>
      <c r="C356" s="731" t="s">
        <v>599</v>
      </c>
      <c r="D356" s="732" t="s">
        <v>600</v>
      </c>
      <c r="E356" s="733">
        <v>50113013</v>
      </c>
      <c r="F356" s="732" t="s">
        <v>1196</v>
      </c>
      <c r="G356" s="731" t="s">
        <v>614</v>
      </c>
      <c r="H356" s="731">
        <v>87104</v>
      </c>
      <c r="I356" s="731">
        <v>87104</v>
      </c>
      <c r="J356" s="731" t="s">
        <v>1228</v>
      </c>
      <c r="K356" s="731" t="s">
        <v>1229</v>
      </c>
      <c r="L356" s="734">
        <v>44.45</v>
      </c>
      <c r="M356" s="734">
        <v>2</v>
      </c>
      <c r="N356" s="735">
        <v>88.9</v>
      </c>
    </row>
    <row r="357" spans="1:14" ht="14.45" customHeight="1" x14ac:dyDescent="0.2">
      <c r="A357" s="729" t="s">
        <v>586</v>
      </c>
      <c r="B357" s="730" t="s">
        <v>587</v>
      </c>
      <c r="C357" s="731" t="s">
        <v>599</v>
      </c>
      <c r="D357" s="732" t="s">
        <v>600</v>
      </c>
      <c r="E357" s="733">
        <v>50113013</v>
      </c>
      <c r="F357" s="732" t="s">
        <v>1196</v>
      </c>
      <c r="G357" s="731" t="s">
        <v>614</v>
      </c>
      <c r="H357" s="731">
        <v>162187</v>
      </c>
      <c r="I357" s="731">
        <v>162187</v>
      </c>
      <c r="J357" s="731" t="s">
        <v>1230</v>
      </c>
      <c r="K357" s="731" t="s">
        <v>1231</v>
      </c>
      <c r="L357" s="734">
        <v>681.11199999999997</v>
      </c>
      <c r="M357" s="734">
        <v>25.5</v>
      </c>
      <c r="N357" s="735">
        <v>17368.356</v>
      </c>
    </row>
    <row r="358" spans="1:14" ht="14.45" customHeight="1" x14ac:dyDescent="0.2">
      <c r="A358" s="729" t="s">
        <v>586</v>
      </c>
      <c r="B358" s="730" t="s">
        <v>587</v>
      </c>
      <c r="C358" s="731" t="s">
        <v>599</v>
      </c>
      <c r="D358" s="732" t="s">
        <v>600</v>
      </c>
      <c r="E358" s="733">
        <v>50113013</v>
      </c>
      <c r="F358" s="732" t="s">
        <v>1196</v>
      </c>
      <c r="G358" s="731" t="s">
        <v>619</v>
      </c>
      <c r="H358" s="731">
        <v>849887</v>
      </c>
      <c r="I358" s="731">
        <v>129834</v>
      </c>
      <c r="J358" s="731" t="s">
        <v>1232</v>
      </c>
      <c r="K358" s="731" t="s">
        <v>1233</v>
      </c>
      <c r="L358" s="734">
        <v>150.70000000000002</v>
      </c>
      <c r="M358" s="734">
        <v>12.6</v>
      </c>
      <c r="N358" s="735">
        <v>1898.8200000000002</v>
      </c>
    </row>
    <row r="359" spans="1:14" ht="14.45" customHeight="1" x14ac:dyDescent="0.2">
      <c r="A359" s="729" t="s">
        <v>586</v>
      </c>
      <c r="B359" s="730" t="s">
        <v>587</v>
      </c>
      <c r="C359" s="731" t="s">
        <v>599</v>
      </c>
      <c r="D359" s="732" t="s">
        <v>600</v>
      </c>
      <c r="E359" s="733">
        <v>50113013</v>
      </c>
      <c r="F359" s="732" t="s">
        <v>1196</v>
      </c>
      <c r="G359" s="731" t="s">
        <v>619</v>
      </c>
      <c r="H359" s="731">
        <v>849655</v>
      </c>
      <c r="I359" s="731">
        <v>129836</v>
      </c>
      <c r="J359" s="731" t="s">
        <v>1234</v>
      </c>
      <c r="K359" s="731" t="s">
        <v>1233</v>
      </c>
      <c r="L359" s="734">
        <v>264.00000000000034</v>
      </c>
      <c r="M359" s="734">
        <v>74.699999999999946</v>
      </c>
      <c r="N359" s="735">
        <v>19720.80000000001</v>
      </c>
    </row>
    <row r="360" spans="1:14" ht="14.45" customHeight="1" x14ac:dyDescent="0.2">
      <c r="A360" s="729" t="s">
        <v>586</v>
      </c>
      <c r="B360" s="730" t="s">
        <v>587</v>
      </c>
      <c r="C360" s="731" t="s">
        <v>599</v>
      </c>
      <c r="D360" s="732" t="s">
        <v>600</v>
      </c>
      <c r="E360" s="733">
        <v>50113013</v>
      </c>
      <c r="F360" s="732" t="s">
        <v>1196</v>
      </c>
      <c r="G360" s="731" t="s">
        <v>614</v>
      </c>
      <c r="H360" s="731">
        <v>218400</v>
      </c>
      <c r="I360" s="731">
        <v>218400</v>
      </c>
      <c r="J360" s="731" t="s">
        <v>1235</v>
      </c>
      <c r="K360" s="731" t="s">
        <v>1236</v>
      </c>
      <c r="L360" s="734">
        <v>687.86</v>
      </c>
      <c r="M360" s="734">
        <v>2</v>
      </c>
      <c r="N360" s="735">
        <v>1375.72</v>
      </c>
    </row>
    <row r="361" spans="1:14" ht="14.45" customHeight="1" x14ac:dyDescent="0.2">
      <c r="A361" s="729" t="s">
        <v>586</v>
      </c>
      <c r="B361" s="730" t="s">
        <v>587</v>
      </c>
      <c r="C361" s="731" t="s">
        <v>599</v>
      </c>
      <c r="D361" s="732" t="s">
        <v>600</v>
      </c>
      <c r="E361" s="733">
        <v>50113013</v>
      </c>
      <c r="F361" s="732" t="s">
        <v>1196</v>
      </c>
      <c r="G361" s="731" t="s">
        <v>614</v>
      </c>
      <c r="H361" s="731">
        <v>175023</v>
      </c>
      <c r="I361" s="731">
        <v>75023</v>
      </c>
      <c r="J361" s="731" t="s">
        <v>1237</v>
      </c>
      <c r="K361" s="731" t="s">
        <v>1238</v>
      </c>
      <c r="L361" s="734">
        <v>60.559999999999988</v>
      </c>
      <c r="M361" s="734">
        <v>2</v>
      </c>
      <c r="N361" s="735">
        <v>121.11999999999998</v>
      </c>
    </row>
    <row r="362" spans="1:14" ht="14.45" customHeight="1" x14ac:dyDescent="0.2">
      <c r="A362" s="729" t="s">
        <v>586</v>
      </c>
      <c r="B362" s="730" t="s">
        <v>587</v>
      </c>
      <c r="C362" s="731" t="s">
        <v>599</v>
      </c>
      <c r="D362" s="732" t="s">
        <v>600</v>
      </c>
      <c r="E362" s="733">
        <v>50113013</v>
      </c>
      <c r="F362" s="732" t="s">
        <v>1196</v>
      </c>
      <c r="G362" s="731" t="s">
        <v>614</v>
      </c>
      <c r="H362" s="731">
        <v>844576</v>
      </c>
      <c r="I362" s="731">
        <v>100339</v>
      </c>
      <c r="J362" s="731" t="s">
        <v>1239</v>
      </c>
      <c r="K362" s="731" t="s">
        <v>1240</v>
      </c>
      <c r="L362" s="734">
        <v>96.45</v>
      </c>
      <c r="M362" s="734">
        <v>10</v>
      </c>
      <c r="N362" s="735">
        <v>964.5</v>
      </c>
    </row>
    <row r="363" spans="1:14" ht="14.45" customHeight="1" x14ac:dyDescent="0.2">
      <c r="A363" s="729" t="s">
        <v>586</v>
      </c>
      <c r="B363" s="730" t="s">
        <v>587</v>
      </c>
      <c r="C363" s="731" t="s">
        <v>599</v>
      </c>
      <c r="D363" s="732" t="s">
        <v>600</v>
      </c>
      <c r="E363" s="733">
        <v>50113013</v>
      </c>
      <c r="F363" s="732" t="s">
        <v>1196</v>
      </c>
      <c r="G363" s="731" t="s">
        <v>614</v>
      </c>
      <c r="H363" s="731">
        <v>104013</v>
      </c>
      <c r="I363" s="731">
        <v>4013</v>
      </c>
      <c r="J363" s="731" t="s">
        <v>1241</v>
      </c>
      <c r="K363" s="731" t="s">
        <v>1242</v>
      </c>
      <c r="L363" s="734">
        <v>84.390000000000015</v>
      </c>
      <c r="M363" s="734">
        <v>2</v>
      </c>
      <c r="N363" s="735">
        <v>168.78000000000003</v>
      </c>
    </row>
    <row r="364" spans="1:14" ht="14.45" customHeight="1" x14ac:dyDescent="0.2">
      <c r="A364" s="729" t="s">
        <v>586</v>
      </c>
      <c r="B364" s="730" t="s">
        <v>587</v>
      </c>
      <c r="C364" s="731" t="s">
        <v>599</v>
      </c>
      <c r="D364" s="732" t="s">
        <v>600</v>
      </c>
      <c r="E364" s="733">
        <v>50113013</v>
      </c>
      <c r="F364" s="732" t="s">
        <v>1196</v>
      </c>
      <c r="G364" s="731" t="s">
        <v>614</v>
      </c>
      <c r="H364" s="731">
        <v>112737</v>
      </c>
      <c r="I364" s="731">
        <v>12737</v>
      </c>
      <c r="J364" s="731" t="s">
        <v>1243</v>
      </c>
      <c r="K364" s="731" t="s">
        <v>1244</v>
      </c>
      <c r="L364" s="734">
        <v>84.393333333333331</v>
      </c>
      <c r="M364" s="734">
        <v>6</v>
      </c>
      <c r="N364" s="735">
        <v>506.36</v>
      </c>
    </row>
    <row r="365" spans="1:14" ht="14.45" customHeight="1" x14ac:dyDescent="0.2">
      <c r="A365" s="729" t="s">
        <v>586</v>
      </c>
      <c r="B365" s="730" t="s">
        <v>587</v>
      </c>
      <c r="C365" s="731" t="s">
        <v>599</v>
      </c>
      <c r="D365" s="732" t="s">
        <v>600</v>
      </c>
      <c r="E365" s="733">
        <v>50113013</v>
      </c>
      <c r="F365" s="732" t="s">
        <v>1196</v>
      </c>
      <c r="G365" s="731" t="s">
        <v>614</v>
      </c>
      <c r="H365" s="731">
        <v>132953</v>
      </c>
      <c r="I365" s="731">
        <v>32953</v>
      </c>
      <c r="J365" s="731" t="s">
        <v>1245</v>
      </c>
      <c r="K365" s="731" t="s">
        <v>1246</v>
      </c>
      <c r="L365" s="734">
        <v>49.635000000000005</v>
      </c>
      <c r="M365" s="734">
        <v>2</v>
      </c>
      <c r="N365" s="735">
        <v>99.27000000000001</v>
      </c>
    </row>
    <row r="366" spans="1:14" ht="14.45" customHeight="1" x14ac:dyDescent="0.2">
      <c r="A366" s="729" t="s">
        <v>586</v>
      </c>
      <c r="B366" s="730" t="s">
        <v>587</v>
      </c>
      <c r="C366" s="731" t="s">
        <v>599</v>
      </c>
      <c r="D366" s="732" t="s">
        <v>600</v>
      </c>
      <c r="E366" s="733">
        <v>50113013</v>
      </c>
      <c r="F366" s="732" t="s">
        <v>1196</v>
      </c>
      <c r="G366" s="731" t="s">
        <v>614</v>
      </c>
      <c r="H366" s="731">
        <v>102427</v>
      </c>
      <c r="I366" s="731">
        <v>2427</v>
      </c>
      <c r="J366" s="731" t="s">
        <v>1247</v>
      </c>
      <c r="K366" s="731" t="s">
        <v>1248</v>
      </c>
      <c r="L366" s="734">
        <v>103.53000000000003</v>
      </c>
      <c r="M366" s="734">
        <v>2</v>
      </c>
      <c r="N366" s="735">
        <v>207.06000000000006</v>
      </c>
    </row>
    <row r="367" spans="1:14" ht="14.45" customHeight="1" x14ac:dyDescent="0.2">
      <c r="A367" s="729" t="s">
        <v>586</v>
      </c>
      <c r="B367" s="730" t="s">
        <v>587</v>
      </c>
      <c r="C367" s="731" t="s">
        <v>599</v>
      </c>
      <c r="D367" s="732" t="s">
        <v>600</v>
      </c>
      <c r="E367" s="733">
        <v>50113013</v>
      </c>
      <c r="F367" s="732" t="s">
        <v>1196</v>
      </c>
      <c r="G367" s="731" t="s">
        <v>614</v>
      </c>
      <c r="H367" s="731">
        <v>101066</v>
      </c>
      <c r="I367" s="731">
        <v>1066</v>
      </c>
      <c r="J367" s="731" t="s">
        <v>1249</v>
      </c>
      <c r="K367" s="731" t="s">
        <v>1250</v>
      </c>
      <c r="L367" s="734">
        <v>57.106000000000002</v>
      </c>
      <c r="M367" s="734">
        <v>15</v>
      </c>
      <c r="N367" s="735">
        <v>856.59</v>
      </c>
    </row>
    <row r="368" spans="1:14" ht="14.45" customHeight="1" x14ac:dyDescent="0.2">
      <c r="A368" s="729" t="s">
        <v>586</v>
      </c>
      <c r="B368" s="730" t="s">
        <v>587</v>
      </c>
      <c r="C368" s="731" t="s">
        <v>599</v>
      </c>
      <c r="D368" s="732" t="s">
        <v>600</v>
      </c>
      <c r="E368" s="733">
        <v>50113013</v>
      </c>
      <c r="F368" s="732" t="s">
        <v>1196</v>
      </c>
      <c r="G368" s="731" t="s">
        <v>614</v>
      </c>
      <c r="H368" s="731">
        <v>188746</v>
      </c>
      <c r="I368" s="731">
        <v>88746</v>
      </c>
      <c r="J368" s="731" t="s">
        <v>1251</v>
      </c>
      <c r="K368" s="731" t="s">
        <v>1252</v>
      </c>
      <c r="L368" s="734">
        <v>51.950000000000017</v>
      </c>
      <c r="M368" s="734">
        <v>2</v>
      </c>
      <c r="N368" s="735">
        <v>103.90000000000003</v>
      </c>
    </row>
    <row r="369" spans="1:14" ht="14.45" customHeight="1" x14ac:dyDescent="0.2">
      <c r="A369" s="729" t="s">
        <v>586</v>
      </c>
      <c r="B369" s="730" t="s">
        <v>587</v>
      </c>
      <c r="C369" s="731" t="s">
        <v>599</v>
      </c>
      <c r="D369" s="732" t="s">
        <v>600</v>
      </c>
      <c r="E369" s="733">
        <v>50113013</v>
      </c>
      <c r="F369" s="732" t="s">
        <v>1196</v>
      </c>
      <c r="G369" s="731" t="s">
        <v>614</v>
      </c>
      <c r="H369" s="731">
        <v>207280</v>
      </c>
      <c r="I369" s="731">
        <v>207280</v>
      </c>
      <c r="J369" s="731" t="s">
        <v>1253</v>
      </c>
      <c r="K369" s="731" t="s">
        <v>664</v>
      </c>
      <c r="L369" s="734">
        <v>129.82000000000002</v>
      </c>
      <c r="M369" s="734">
        <v>1</v>
      </c>
      <c r="N369" s="735">
        <v>129.82000000000002</v>
      </c>
    </row>
    <row r="370" spans="1:14" ht="14.45" customHeight="1" x14ac:dyDescent="0.2">
      <c r="A370" s="729" t="s">
        <v>586</v>
      </c>
      <c r="B370" s="730" t="s">
        <v>587</v>
      </c>
      <c r="C370" s="731" t="s">
        <v>599</v>
      </c>
      <c r="D370" s="732" t="s">
        <v>600</v>
      </c>
      <c r="E370" s="733">
        <v>50113013</v>
      </c>
      <c r="F370" s="732" t="s">
        <v>1196</v>
      </c>
      <c r="G370" s="731" t="s">
        <v>614</v>
      </c>
      <c r="H370" s="731">
        <v>208820</v>
      </c>
      <c r="I370" s="731">
        <v>208820</v>
      </c>
      <c r="J370" s="731" t="s">
        <v>1254</v>
      </c>
      <c r="K370" s="731" t="s">
        <v>1255</v>
      </c>
      <c r="L370" s="734">
        <v>1932.76</v>
      </c>
      <c r="M370" s="734">
        <v>3</v>
      </c>
      <c r="N370" s="735">
        <v>5798.28</v>
      </c>
    </row>
    <row r="371" spans="1:14" ht="14.45" customHeight="1" x14ac:dyDescent="0.2">
      <c r="A371" s="729" t="s">
        <v>586</v>
      </c>
      <c r="B371" s="730" t="s">
        <v>587</v>
      </c>
      <c r="C371" s="731" t="s">
        <v>599</v>
      </c>
      <c r="D371" s="732" t="s">
        <v>600</v>
      </c>
      <c r="E371" s="733">
        <v>50113013</v>
      </c>
      <c r="F371" s="732" t="s">
        <v>1196</v>
      </c>
      <c r="G371" s="731" t="s">
        <v>614</v>
      </c>
      <c r="H371" s="731">
        <v>847476</v>
      </c>
      <c r="I371" s="731">
        <v>112782</v>
      </c>
      <c r="J371" s="731" t="s">
        <v>1256</v>
      </c>
      <c r="K371" s="731" t="s">
        <v>1257</v>
      </c>
      <c r="L371" s="734">
        <v>728.75</v>
      </c>
      <c r="M371" s="734">
        <v>2.75</v>
      </c>
      <c r="N371" s="735">
        <v>2004.0625</v>
      </c>
    </row>
    <row r="372" spans="1:14" ht="14.45" customHeight="1" x14ac:dyDescent="0.2">
      <c r="A372" s="729" t="s">
        <v>586</v>
      </c>
      <c r="B372" s="730" t="s">
        <v>587</v>
      </c>
      <c r="C372" s="731" t="s">
        <v>599</v>
      </c>
      <c r="D372" s="732" t="s">
        <v>600</v>
      </c>
      <c r="E372" s="733">
        <v>50113013</v>
      </c>
      <c r="F372" s="732" t="s">
        <v>1196</v>
      </c>
      <c r="G372" s="731" t="s">
        <v>614</v>
      </c>
      <c r="H372" s="731">
        <v>96414</v>
      </c>
      <c r="I372" s="731">
        <v>96414</v>
      </c>
      <c r="J372" s="731" t="s">
        <v>1258</v>
      </c>
      <c r="K372" s="731" t="s">
        <v>1259</v>
      </c>
      <c r="L372" s="734">
        <v>59.2</v>
      </c>
      <c r="M372" s="734">
        <v>1</v>
      </c>
      <c r="N372" s="735">
        <v>59.2</v>
      </c>
    </row>
    <row r="373" spans="1:14" ht="14.45" customHeight="1" x14ac:dyDescent="0.2">
      <c r="A373" s="729" t="s">
        <v>586</v>
      </c>
      <c r="B373" s="730" t="s">
        <v>587</v>
      </c>
      <c r="C373" s="731" t="s">
        <v>599</v>
      </c>
      <c r="D373" s="732" t="s">
        <v>600</v>
      </c>
      <c r="E373" s="733">
        <v>50113013</v>
      </c>
      <c r="F373" s="732" t="s">
        <v>1196</v>
      </c>
      <c r="G373" s="731" t="s">
        <v>614</v>
      </c>
      <c r="H373" s="731">
        <v>235812</v>
      </c>
      <c r="I373" s="731">
        <v>235812</v>
      </c>
      <c r="J373" s="731" t="s">
        <v>1260</v>
      </c>
      <c r="K373" s="731" t="s">
        <v>1261</v>
      </c>
      <c r="L373" s="734">
        <v>249.13999999999996</v>
      </c>
      <c r="M373" s="734">
        <v>20</v>
      </c>
      <c r="N373" s="735">
        <v>4982.7999999999993</v>
      </c>
    </row>
    <row r="374" spans="1:14" ht="14.45" customHeight="1" x14ac:dyDescent="0.2">
      <c r="A374" s="729" t="s">
        <v>586</v>
      </c>
      <c r="B374" s="730" t="s">
        <v>587</v>
      </c>
      <c r="C374" s="731" t="s">
        <v>599</v>
      </c>
      <c r="D374" s="732" t="s">
        <v>600</v>
      </c>
      <c r="E374" s="733">
        <v>50113013</v>
      </c>
      <c r="F374" s="732" t="s">
        <v>1196</v>
      </c>
      <c r="G374" s="731" t="s">
        <v>614</v>
      </c>
      <c r="H374" s="731">
        <v>216199</v>
      </c>
      <c r="I374" s="731">
        <v>216199</v>
      </c>
      <c r="J374" s="731" t="s">
        <v>924</v>
      </c>
      <c r="K374" s="731" t="s">
        <v>925</v>
      </c>
      <c r="L374" s="734">
        <v>86.66</v>
      </c>
      <c r="M374" s="734">
        <v>2</v>
      </c>
      <c r="N374" s="735">
        <v>173.32</v>
      </c>
    </row>
    <row r="375" spans="1:14" ht="14.45" customHeight="1" x14ac:dyDescent="0.2">
      <c r="A375" s="729" t="s">
        <v>586</v>
      </c>
      <c r="B375" s="730" t="s">
        <v>587</v>
      </c>
      <c r="C375" s="731" t="s">
        <v>599</v>
      </c>
      <c r="D375" s="732" t="s">
        <v>600</v>
      </c>
      <c r="E375" s="733">
        <v>50113013</v>
      </c>
      <c r="F375" s="732" t="s">
        <v>1196</v>
      </c>
      <c r="G375" s="731" t="s">
        <v>619</v>
      </c>
      <c r="H375" s="731">
        <v>216704</v>
      </c>
      <c r="I375" s="731">
        <v>216704</v>
      </c>
      <c r="J375" s="731" t="s">
        <v>1262</v>
      </c>
      <c r="K375" s="731" t="s">
        <v>1263</v>
      </c>
      <c r="L375" s="734">
        <v>1111</v>
      </c>
      <c r="M375" s="734">
        <v>2.4</v>
      </c>
      <c r="N375" s="735">
        <v>2666.4</v>
      </c>
    </row>
    <row r="376" spans="1:14" ht="14.45" customHeight="1" x14ac:dyDescent="0.2">
      <c r="A376" s="729" t="s">
        <v>586</v>
      </c>
      <c r="B376" s="730" t="s">
        <v>587</v>
      </c>
      <c r="C376" s="731" t="s">
        <v>599</v>
      </c>
      <c r="D376" s="732" t="s">
        <v>600</v>
      </c>
      <c r="E376" s="733">
        <v>50113013</v>
      </c>
      <c r="F376" s="732" t="s">
        <v>1196</v>
      </c>
      <c r="G376" s="731" t="s">
        <v>295</v>
      </c>
      <c r="H376" s="731">
        <v>134595</v>
      </c>
      <c r="I376" s="731">
        <v>134595</v>
      </c>
      <c r="J376" s="731" t="s">
        <v>1264</v>
      </c>
      <c r="K376" s="731" t="s">
        <v>1265</v>
      </c>
      <c r="L376" s="734">
        <v>416.78</v>
      </c>
      <c r="M376" s="734">
        <v>11.700000000000001</v>
      </c>
      <c r="N376" s="735">
        <v>4876.326</v>
      </c>
    </row>
    <row r="377" spans="1:14" ht="14.45" customHeight="1" x14ac:dyDescent="0.2">
      <c r="A377" s="729" t="s">
        <v>586</v>
      </c>
      <c r="B377" s="730" t="s">
        <v>587</v>
      </c>
      <c r="C377" s="731" t="s">
        <v>599</v>
      </c>
      <c r="D377" s="732" t="s">
        <v>600</v>
      </c>
      <c r="E377" s="733">
        <v>50113013</v>
      </c>
      <c r="F377" s="732" t="s">
        <v>1196</v>
      </c>
      <c r="G377" s="731" t="s">
        <v>619</v>
      </c>
      <c r="H377" s="731">
        <v>173750</v>
      </c>
      <c r="I377" s="731">
        <v>173750</v>
      </c>
      <c r="J377" s="731" t="s">
        <v>1266</v>
      </c>
      <c r="K377" s="731" t="s">
        <v>1267</v>
      </c>
      <c r="L377" s="734">
        <v>729.80000000000007</v>
      </c>
      <c r="M377" s="734">
        <v>16</v>
      </c>
      <c r="N377" s="735">
        <v>11676.800000000001</v>
      </c>
    </row>
    <row r="378" spans="1:14" ht="14.45" customHeight="1" x14ac:dyDescent="0.2">
      <c r="A378" s="729" t="s">
        <v>586</v>
      </c>
      <c r="B378" s="730" t="s">
        <v>587</v>
      </c>
      <c r="C378" s="731" t="s">
        <v>599</v>
      </c>
      <c r="D378" s="732" t="s">
        <v>600</v>
      </c>
      <c r="E378" s="733">
        <v>50113013</v>
      </c>
      <c r="F378" s="732" t="s">
        <v>1196</v>
      </c>
      <c r="G378" s="731" t="s">
        <v>329</v>
      </c>
      <c r="H378" s="731">
        <v>156835</v>
      </c>
      <c r="I378" s="731">
        <v>156835</v>
      </c>
      <c r="J378" s="731" t="s">
        <v>1268</v>
      </c>
      <c r="K378" s="731" t="s">
        <v>1269</v>
      </c>
      <c r="L378" s="734">
        <v>715</v>
      </c>
      <c r="M378" s="734">
        <v>19.5</v>
      </c>
      <c r="N378" s="735">
        <v>13942.5</v>
      </c>
    </row>
    <row r="379" spans="1:14" ht="14.45" customHeight="1" x14ac:dyDescent="0.2">
      <c r="A379" s="729" t="s">
        <v>586</v>
      </c>
      <c r="B379" s="730" t="s">
        <v>587</v>
      </c>
      <c r="C379" s="731" t="s">
        <v>599</v>
      </c>
      <c r="D379" s="732" t="s">
        <v>600</v>
      </c>
      <c r="E379" s="733">
        <v>50113013</v>
      </c>
      <c r="F379" s="732" t="s">
        <v>1196</v>
      </c>
      <c r="G379" s="731" t="s">
        <v>619</v>
      </c>
      <c r="H379" s="731">
        <v>242332</v>
      </c>
      <c r="I379" s="731">
        <v>242332</v>
      </c>
      <c r="J379" s="731" t="s">
        <v>1270</v>
      </c>
      <c r="K379" s="731" t="s">
        <v>1271</v>
      </c>
      <c r="L379" s="734">
        <v>376.91999999999996</v>
      </c>
      <c r="M379" s="734">
        <v>2.5</v>
      </c>
      <c r="N379" s="735">
        <v>942.29999999999984</v>
      </c>
    </row>
    <row r="380" spans="1:14" ht="14.45" customHeight="1" x14ac:dyDescent="0.2">
      <c r="A380" s="729" t="s">
        <v>586</v>
      </c>
      <c r="B380" s="730" t="s">
        <v>587</v>
      </c>
      <c r="C380" s="731" t="s">
        <v>599</v>
      </c>
      <c r="D380" s="732" t="s">
        <v>600</v>
      </c>
      <c r="E380" s="733">
        <v>50113013</v>
      </c>
      <c r="F380" s="732" t="s">
        <v>1196</v>
      </c>
      <c r="G380" s="731" t="s">
        <v>619</v>
      </c>
      <c r="H380" s="731">
        <v>224407</v>
      </c>
      <c r="I380" s="731">
        <v>224407</v>
      </c>
      <c r="J380" s="731" t="s">
        <v>1270</v>
      </c>
      <c r="K380" s="731" t="s">
        <v>1272</v>
      </c>
      <c r="L380" s="734">
        <v>188.45999999999998</v>
      </c>
      <c r="M380" s="734">
        <v>10</v>
      </c>
      <c r="N380" s="735">
        <v>1884.6</v>
      </c>
    </row>
    <row r="381" spans="1:14" ht="14.45" customHeight="1" x14ac:dyDescent="0.2">
      <c r="A381" s="729" t="s">
        <v>586</v>
      </c>
      <c r="B381" s="730" t="s">
        <v>587</v>
      </c>
      <c r="C381" s="731" t="s">
        <v>599</v>
      </c>
      <c r="D381" s="732" t="s">
        <v>600</v>
      </c>
      <c r="E381" s="733">
        <v>50113013</v>
      </c>
      <c r="F381" s="732" t="s">
        <v>1196</v>
      </c>
      <c r="G381" s="731" t="s">
        <v>614</v>
      </c>
      <c r="H381" s="731">
        <v>155636</v>
      </c>
      <c r="I381" s="731">
        <v>55636</v>
      </c>
      <c r="J381" s="731" t="s">
        <v>1273</v>
      </c>
      <c r="K381" s="731" t="s">
        <v>1274</v>
      </c>
      <c r="L381" s="734">
        <v>52.61</v>
      </c>
      <c r="M381" s="734">
        <v>4</v>
      </c>
      <c r="N381" s="735">
        <v>210.44</v>
      </c>
    </row>
    <row r="382" spans="1:14" ht="14.45" customHeight="1" x14ac:dyDescent="0.2">
      <c r="A382" s="729" t="s">
        <v>586</v>
      </c>
      <c r="B382" s="730" t="s">
        <v>587</v>
      </c>
      <c r="C382" s="731" t="s">
        <v>599</v>
      </c>
      <c r="D382" s="732" t="s">
        <v>600</v>
      </c>
      <c r="E382" s="733">
        <v>50113013</v>
      </c>
      <c r="F382" s="732" t="s">
        <v>1196</v>
      </c>
      <c r="G382" s="731" t="s">
        <v>614</v>
      </c>
      <c r="H382" s="731">
        <v>207116</v>
      </c>
      <c r="I382" s="731">
        <v>207116</v>
      </c>
      <c r="J382" s="731" t="s">
        <v>1275</v>
      </c>
      <c r="K382" s="731" t="s">
        <v>1276</v>
      </c>
      <c r="L382" s="734">
        <v>419.1</v>
      </c>
      <c r="M382" s="734">
        <v>2</v>
      </c>
      <c r="N382" s="735">
        <v>838.2</v>
      </c>
    </row>
    <row r="383" spans="1:14" ht="14.45" customHeight="1" x14ac:dyDescent="0.2">
      <c r="A383" s="729" t="s">
        <v>586</v>
      </c>
      <c r="B383" s="730" t="s">
        <v>587</v>
      </c>
      <c r="C383" s="731" t="s">
        <v>599</v>
      </c>
      <c r="D383" s="732" t="s">
        <v>600</v>
      </c>
      <c r="E383" s="733">
        <v>50113013</v>
      </c>
      <c r="F383" s="732" t="s">
        <v>1196</v>
      </c>
      <c r="G383" s="731" t="s">
        <v>614</v>
      </c>
      <c r="H383" s="731">
        <v>101076</v>
      </c>
      <c r="I383" s="731">
        <v>1076</v>
      </c>
      <c r="J383" s="731" t="s">
        <v>1277</v>
      </c>
      <c r="K383" s="731" t="s">
        <v>1015</v>
      </c>
      <c r="L383" s="734">
        <v>77.995000000000005</v>
      </c>
      <c r="M383" s="734">
        <v>2</v>
      </c>
      <c r="N383" s="735">
        <v>155.99</v>
      </c>
    </row>
    <row r="384" spans="1:14" ht="14.45" customHeight="1" x14ac:dyDescent="0.2">
      <c r="A384" s="729" t="s">
        <v>586</v>
      </c>
      <c r="B384" s="730" t="s">
        <v>587</v>
      </c>
      <c r="C384" s="731" t="s">
        <v>599</v>
      </c>
      <c r="D384" s="732" t="s">
        <v>600</v>
      </c>
      <c r="E384" s="733">
        <v>50113013</v>
      </c>
      <c r="F384" s="732" t="s">
        <v>1196</v>
      </c>
      <c r="G384" s="731" t="s">
        <v>614</v>
      </c>
      <c r="H384" s="731">
        <v>145997</v>
      </c>
      <c r="I384" s="731">
        <v>45997</v>
      </c>
      <c r="J384" s="731" t="s">
        <v>1278</v>
      </c>
      <c r="K384" s="731" t="s">
        <v>1279</v>
      </c>
      <c r="L384" s="734">
        <v>138.9</v>
      </c>
      <c r="M384" s="734">
        <v>1</v>
      </c>
      <c r="N384" s="735">
        <v>138.9</v>
      </c>
    </row>
    <row r="385" spans="1:14" ht="14.45" customHeight="1" x14ac:dyDescent="0.2">
      <c r="A385" s="729" t="s">
        <v>586</v>
      </c>
      <c r="B385" s="730" t="s">
        <v>587</v>
      </c>
      <c r="C385" s="731" t="s">
        <v>599</v>
      </c>
      <c r="D385" s="732" t="s">
        <v>600</v>
      </c>
      <c r="E385" s="733">
        <v>50113013</v>
      </c>
      <c r="F385" s="732" t="s">
        <v>1196</v>
      </c>
      <c r="G385" s="731" t="s">
        <v>614</v>
      </c>
      <c r="H385" s="731">
        <v>498890</v>
      </c>
      <c r="I385" s="731">
        <v>9999999</v>
      </c>
      <c r="J385" s="731" t="s">
        <v>1280</v>
      </c>
      <c r="K385" s="731" t="s">
        <v>1281</v>
      </c>
      <c r="L385" s="734">
        <v>2112</v>
      </c>
      <c r="M385" s="734">
        <v>2.5</v>
      </c>
      <c r="N385" s="735">
        <v>5280</v>
      </c>
    </row>
    <row r="386" spans="1:14" ht="14.45" customHeight="1" x14ac:dyDescent="0.2">
      <c r="A386" s="729" t="s">
        <v>586</v>
      </c>
      <c r="B386" s="730" t="s">
        <v>587</v>
      </c>
      <c r="C386" s="731" t="s">
        <v>599</v>
      </c>
      <c r="D386" s="732" t="s">
        <v>600</v>
      </c>
      <c r="E386" s="733">
        <v>50113013</v>
      </c>
      <c r="F386" s="732" t="s">
        <v>1196</v>
      </c>
      <c r="G386" s="731" t="s">
        <v>614</v>
      </c>
      <c r="H386" s="731">
        <v>113424</v>
      </c>
      <c r="I386" s="731">
        <v>9999999</v>
      </c>
      <c r="J386" s="731" t="s">
        <v>1282</v>
      </c>
      <c r="K386" s="731" t="s">
        <v>1283</v>
      </c>
      <c r="L386" s="734">
        <v>2278.75</v>
      </c>
      <c r="M386" s="734">
        <v>3</v>
      </c>
      <c r="N386" s="735">
        <v>6836.25</v>
      </c>
    </row>
    <row r="387" spans="1:14" ht="14.45" customHeight="1" x14ac:dyDescent="0.2">
      <c r="A387" s="729" t="s">
        <v>586</v>
      </c>
      <c r="B387" s="730" t="s">
        <v>587</v>
      </c>
      <c r="C387" s="731" t="s">
        <v>599</v>
      </c>
      <c r="D387" s="732" t="s">
        <v>600</v>
      </c>
      <c r="E387" s="733">
        <v>50113013</v>
      </c>
      <c r="F387" s="732" t="s">
        <v>1196</v>
      </c>
      <c r="G387" s="731" t="s">
        <v>619</v>
      </c>
      <c r="H387" s="731">
        <v>113453</v>
      </c>
      <c r="I387" s="731">
        <v>113453</v>
      </c>
      <c r="J387" s="731" t="s">
        <v>1284</v>
      </c>
      <c r="K387" s="731" t="s">
        <v>1285</v>
      </c>
      <c r="L387" s="734">
        <v>1252.7950666666666</v>
      </c>
      <c r="M387" s="734">
        <v>15</v>
      </c>
      <c r="N387" s="735">
        <v>18791.925999999999</v>
      </c>
    </row>
    <row r="388" spans="1:14" ht="14.45" customHeight="1" x14ac:dyDescent="0.2">
      <c r="A388" s="729" t="s">
        <v>586</v>
      </c>
      <c r="B388" s="730" t="s">
        <v>587</v>
      </c>
      <c r="C388" s="731" t="s">
        <v>599</v>
      </c>
      <c r="D388" s="732" t="s">
        <v>600</v>
      </c>
      <c r="E388" s="733">
        <v>50113013</v>
      </c>
      <c r="F388" s="732" t="s">
        <v>1196</v>
      </c>
      <c r="G388" s="731" t="s">
        <v>329</v>
      </c>
      <c r="H388" s="731">
        <v>141263</v>
      </c>
      <c r="I388" s="731">
        <v>141263</v>
      </c>
      <c r="J388" s="731" t="s">
        <v>1286</v>
      </c>
      <c r="K388" s="731" t="s">
        <v>1287</v>
      </c>
      <c r="L388" s="734">
        <v>141.01400000000001</v>
      </c>
      <c r="M388" s="734">
        <v>50</v>
      </c>
      <c r="N388" s="735">
        <v>7050.7</v>
      </c>
    </row>
    <row r="389" spans="1:14" ht="14.45" customHeight="1" x14ac:dyDescent="0.2">
      <c r="A389" s="729" t="s">
        <v>586</v>
      </c>
      <c r="B389" s="730" t="s">
        <v>587</v>
      </c>
      <c r="C389" s="731" t="s">
        <v>599</v>
      </c>
      <c r="D389" s="732" t="s">
        <v>600</v>
      </c>
      <c r="E389" s="733">
        <v>50113013</v>
      </c>
      <c r="F389" s="732" t="s">
        <v>1196</v>
      </c>
      <c r="G389" s="731" t="s">
        <v>614</v>
      </c>
      <c r="H389" s="731">
        <v>502239</v>
      </c>
      <c r="I389" s="731">
        <v>9999999</v>
      </c>
      <c r="J389" s="731" t="s">
        <v>1288</v>
      </c>
      <c r="K389" s="731" t="s">
        <v>1283</v>
      </c>
      <c r="L389" s="734">
        <v>1603.4615384615386</v>
      </c>
      <c r="M389" s="734">
        <v>6.5</v>
      </c>
      <c r="N389" s="735">
        <v>10422.5</v>
      </c>
    </row>
    <row r="390" spans="1:14" ht="14.45" customHeight="1" x14ac:dyDescent="0.2">
      <c r="A390" s="729" t="s">
        <v>586</v>
      </c>
      <c r="B390" s="730" t="s">
        <v>587</v>
      </c>
      <c r="C390" s="731" t="s">
        <v>599</v>
      </c>
      <c r="D390" s="732" t="s">
        <v>600</v>
      </c>
      <c r="E390" s="733">
        <v>50113013</v>
      </c>
      <c r="F390" s="732" t="s">
        <v>1196</v>
      </c>
      <c r="G390" s="731" t="s">
        <v>614</v>
      </c>
      <c r="H390" s="731">
        <v>146640</v>
      </c>
      <c r="I390" s="731">
        <v>46640</v>
      </c>
      <c r="J390" s="731" t="s">
        <v>1289</v>
      </c>
      <c r="K390" s="731" t="s">
        <v>1290</v>
      </c>
      <c r="L390" s="734">
        <v>121.25000000000003</v>
      </c>
      <c r="M390" s="734">
        <v>1</v>
      </c>
      <c r="N390" s="735">
        <v>121.25000000000003</v>
      </c>
    </row>
    <row r="391" spans="1:14" ht="14.45" customHeight="1" x14ac:dyDescent="0.2">
      <c r="A391" s="729" t="s">
        <v>586</v>
      </c>
      <c r="B391" s="730" t="s">
        <v>587</v>
      </c>
      <c r="C391" s="731" t="s">
        <v>599</v>
      </c>
      <c r="D391" s="732" t="s">
        <v>600</v>
      </c>
      <c r="E391" s="733">
        <v>50113013</v>
      </c>
      <c r="F391" s="732" t="s">
        <v>1196</v>
      </c>
      <c r="G391" s="731" t="s">
        <v>329</v>
      </c>
      <c r="H391" s="731">
        <v>201030</v>
      </c>
      <c r="I391" s="731">
        <v>201030</v>
      </c>
      <c r="J391" s="731" t="s">
        <v>1291</v>
      </c>
      <c r="K391" s="731" t="s">
        <v>1292</v>
      </c>
      <c r="L391" s="734">
        <v>33.4</v>
      </c>
      <c r="M391" s="734">
        <v>92</v>
      </c>
      <c r="N391" s="735">
        <v>3072.8</v>
      </c>
    </row>
    <row r="392" spans="1:14" ht="14.45" customHeight="1" x14ac:dyDescent="0.2">
      <c r="A392" s="729" t="s">
        <v>586</v>
      </c>
      <c r="B392" s="730" t="s">
        <v>587</v>
      </c>
      <c r="C392" s="731" t="s">
        <v>599</v>
      </c>
      <c r="D392" s="732" t="s">
        <v>600</v>
      </c>
      <c r="E392" s="733">
        <v>50113013</v>
      </c>
      <c r="F392" s="732" t="s">
        <v>1196</v>
      </c>
      <c r="G392" s="731" t="s">
        <v>614</v>
      </c>
      <c r="H392" s="731">
        <v>106264</v>
      </c>
      <c r="I392" s="731">
        <v>6264</v>
      </c>
      <c r="J392" s="731" t="s">
        <v>1293</v>
      </c>
      <c r="K392" s="731" t="s">
        <v>1294</v>
      </c>
      <c r="L392" s="734">
        <v>31.646086956521735</v>
      </c>
      <c r="M392" s="734">
        <v>23</v>
      </c>
      <c r="N392" s="735">
        <v>727.8599999999999</v>
      </c>
    </row>
    <row r="393" spans="1:14" ht="14.45" customHeight="1" x14ac:dyDescent="0.2">
      <c r="A393" s="729" t="s">
        <v>586</v>
      </c>
      <c r="B393" s="730" t="s">
        <v>587</v>
      </c>
      <c r="C393" s="731" t="s">
        <v>599</v>
      </c>
      <c r="D393" s="732" t="s">
        <v>600</v>
      </c>
      <c r="E393" s="733">
        <v>50113013</v>
      </c>
      <c r="F393" s="732" t="s">
        <v>1196</v>
      </c>
      <c r="G393" s="731" t="s">
        <v>619</v>
      </c>
      <c r="H393" s="731">
        <v>206563</v>
      </c>
      <c r="I393" s="731">
        <v>206563</v>
      </c>
      <c r="J393" s="731" t="s">
        <v>1295</v>
      </c>
      <c r="K393" s="731" t="s">
        <v>1296</v>
      </c>
      <c r="L393" s="734">
        <v>19.040000000000003</v>
      </c>
      <c r="M393" s="734">
        <v>75</v>
      </c>
      <c r="N393" s="735">
        <v>1428.0000000000002</v>
      </c>
    </row>
    <row r="394" spans="1:14" ht="14.45" customHeight="1" x14ac:dyDescent="0.2">
      <c r="A394" s="729" t="s">
        <v>586</v>
      </c>
      <c r="B394" s="730" t="s">
        <v>587</v>
      </c>
      <c r="C394" s="731" t="s">
        <v>599</v>
      </c>
      <c r="D394" s="732" t="s">
        <v>600</v>
      </c>
      <c r="E394" s="733">
        <v>50113013</v>
      </c>
      <c r="F394" s="732" t="s">
        <v>1196</v>
      </c>
      <c r="G394" s="731" t="s">
        <v>614</v>
      </c>
      <c r="H394" s="731">
        <v>225175</v>
      </c>
      <c r="I394" s="731">
        <v>225175</v>
      </c>
      <c r="J394" s="731" t="s">
        <v>1297</v>
      </c>
      <c r="K394" s="731" t="s">
        <v>1298</v>
      </c>
      <c r="L394" s="734">
        <v>45.61</v>
      </c>
      <c r="M394" s="734">
        <v>1</v>
      </c>
      <c r="N394" s="735">
        <v>45.61</v>
      </c>
    </row>
    <row r="395" spans="1:14" ht="14.45" customHeight="1" x14ac:dyDescent="0.2">
      <c r="A395" s="729" t="s">
        <v>586</v>
      </c>
      <c r="B395" s="730" t="s">
        <v>587</v>
      </c>
      <c r="C395" s="731" t="s">
        <v>599</v>
      </c>
      <c r="D395" s="732" t="s">
        <v>600</v>
      </c>
      <c r="E395" s="733">
        <v>50113013</v>
      </c>
      <c r="F395" s="732" t="s">
        <v>1196</v>
      </c>
      <c r="G395" s="731" t="s">
        <v>619</v>
      </c>
      <c r="H395" s="731">
        <v>126127</v>
      </c>
      <c r="I395" s="731">
        <v>26127</v>
      </c>
      <c r="J395" s="731" t="s">
        <v>1299</v>
      </c>
      <c r="K395" s="731" t="s">
        <v>1300</v>
      </c>
      <c r="L395" s="734">
        <v>2237.73</v>
      </c>
      <c r="M395" s="734">
        <v>8</v>
      </c>
      <c r="N395" s="735">
        <v>17901.84</v>
      </c>
    </row>
    <row r="396" spans="1:14" ht="14.45" customHeight="1" x14ac:dyDescent="0.2">
      <c r="A396" s="729" t="s">
        <v>586</v>
      </c>
      <c r="B396" s="730" t="s">
        <v>587</v>
      </c>
      <c r="C396" s="731" t="s">
        <v>599</v>
      </c>
      <c r="D396" s="732" t="s">
        <v>600</v>
      </c>
      <c r="E396" s="733">
        <v>50113013</v>
      </c>
      <c r="F396" s="732" t="s">
        <v>1196</v>
      </c>
      <c r="G396" s="731" t="s">
        <v>614</v>
      </c>
      <c r="H396" s="731">
        <v>117149</v>
      </c>
      <c r="I396" s="731">
        <v>17149</v>
      </c>
      <c r="J396" s="731" t="s">
        <v>1301</v>
      </c>
      <c r="K396" s="731" t="s">
        <v>1302</v>
      </c>
      <c r="L396" s="734">
        <v>162.53</v>
      </c>
      <c r="M396" s="734">
        <v>40</v>
      </c>
      <c r="N396" s="735">
        <v>6501.2</v>
      </c>
    </row>
    <row r="397" spans="1:14" ht="14.45" customHeight="1" x14ac:dyDescent="0.2">
      <c r="A397" s="729" t="s">
        <v>586</v>
      </c>
      <c r="B397" s="730" t="s">
        <v>587</v>
      </c>
      <c r="C397" s="731" t="s">
        <v>599</v>
      </c>
      <c r="D397" s="732" t="s">
        <v>600</v>
      </c>
      <c r="E397" s="733">
        <v>50113013</v>
      </c>
      <c r="F397" s="732" t="s">
        <v>1196</v>
      </c>
      <c r="G397" s="731" t="s">
        <v>619</v>
      </c>
      <c r="H397" s="731">
        <v>166269</v>
      </c>
      <c r="I397" s="731">
        <v>166269</v>
      </c>
      <c r="J397" s="731" t="s">
        <v>1303</v>
      </c>
      <c r="K397" s="731" t="s">
        <v>1304</v>
      </c>
      <c r="L397" s="734">
        <v>52.879999999999995</v>
      </c>
      <c r="M397" s="734">
        <v>53</v>
      </c>
      <c r="N397" s="735">
        <v>2802.64</v>
      </c>
    </row>
    <row r="398" spans="1:14" ht="14.45" customHeight="1" x14ac:dyDescent="0.2">
      <c r="A398" s="729" t="s">
        <v>586</v>
      </c>
      <c r="B398" s="730" t="s">
        <v>587</v>
      </c>
      <c r="C398" s="731" t="s">
        <v>599</v>
      </c>
      <c r="D398" s="732" t="s">
        <v>600</v>
      </c>
      <c r="E398" s="733">
        <v>50113013</v>
      </c>
      <c r="F398" s="732" t="s">
        <v>1196</v>
      </c>
      <c r="G398" s="731" t="s">
        <v>619</v>
      </c>
      <c r="H398" s="731">
        <v>166265</v>
      </c>
      <c r="I398" s="731">
        <v>166265</v>
      </c>
      <c r="J398" s="731" t="s">
        <v>1305</v>
      </c>
      <c r="K398" s="731" t="s">
        <v>1306</v>
      </c>
      <c r="L398" s="734">
        <v>33.39</v>
      </c>
      <c r="M398" s="734">
        <v>4</v>
      </c>
      <c r="N398" s="735">
        <v>133.56</v>
      </c>
    </row>
    <row r="399" spans="1:14" ht="14.45" customHeight="1" x14ac:dyDescent="0.2">
      <c r="A399" s="729" t="s">
        <v>586</v>
      </c>
      <c r="B399" s="730" t="s">
        <v>587</v>
      </c>
      <c r="C399" s="731" t="s">
        <v>599</v>
      </c>
      <c r="D399" s="732" t="s">
        <v>600</v>
      </c>
      <c r="E399" s="733">
        <v>50113013</v>
      </c>
      <c r="F399" s="732" t="s">
        <v>1196</v>
      </c>
      <c r="G399" s="731" t="s">
        <v>619</v>
      </c>
      <c r="H399" s="731">
        <v>118547</v>
      </c>
      <c r="I399" s="731">
        <v>18547</v>
      </c>
      <c r="J399" s="731" t="s">
        <v>1307</v>
      </c>
      <c r="K399" s="731" t="s">
        <v>1308</v>
      </c>
      <c r="L399" s="734">
        <v>92.97</v>
      </c>
      <c r="M399" s="734">
        <v>4</v>
      </c>
      <c r="N399" s="735">
        <v>371.88</v>
      </c>
    </row>
    <row r="400" spans="1:14" ht="14.45" customHeight="1" x14ac:dyDescent="0.2">
      <c r="A400" s="729" t="s">
        <v>586</v>
      </c>
      <c r="B400" s="730" t="s">
        <v>587</v>
      </c>
      <c r="C400" s="731" t="s">
        <v>599</v>
      </c>
      <c r="D400" s="732" t="s">
        <v>600</v>
      </c>
      <c r="E400" s="733">
        <v>50113013</v>
      </c>
      <c r="F400" s="732" t="s">
        <v>1196</v>
      </c>
      <c r="G400" s="731" t="s">
        <v>329</v>
      </c>
      <c r="H400" s="731">
        <v>103708</v>
      </c>
      <c r="I400" s="731">
        <v>3708</v>
      </c>
      <c r="J400" s="731" t="s">
        <v>1309</v>
      </c>
      <c r="K400" s="731" t="s">
        <v>1310</v>
      </c>
      <c r="L400" s="734">
        <v>1134.8800000000001</v>
      </c>
      <c r="M400" s="734">
        <v>3.1</v>
      </c>
      <c r="N400" s="735">
        <v>3518.1280000000002</v>
      </c>
    </row>
    <row r="401" spans="1:14" ht="14.45" customHeight="1" x14ac:dyDescent="0.2">
      <c r="A401" s="729" t="s">
        <v>586</v>
      </c>
      <c r="B401" s="730" t="s">
        <v>587</v>
      </c>
      <c r="C401" s="731" t="s">
        <v>599</v>
      </c>
      <c r="D401" s="732" t="s">
        <v>600</v>
      </c>
      <c r="E401" s="733">
        <v>50113014</v>
      </c>
      <c r="F401" s="732" t="s">
        <v>1311</v>
      </c>
      <c r="G401" s="731" t="s">
        <v>614</v>
      </c>
      <c r="H401" s="731">
        <v>113798</v>
      </c>
      <c r="I401" s="731">
        <v>13798</v>
      </c>
      <c r="J401" s="731" t="s">
        <v>1312</v>
      </c>
      <c r="K401" s="731" t="s">
        <v>1313</v>
      </c>
      <c r="L401" s="734">
        <v>114.63500000000001</v>
      </c>
      <c r="M401" s="734">
        <v>4</v>
      </c>
      <c r="N401" s="735">
        <v>458.54</v>
      </c>
    </row>
    <row r="402" spans="1:14" ht="14.45" customHeight="1" x14ac:dyDescent="0.2">
      <c r="A402" s="729" t="s">
        <v>586</v>
      </c>
      <c r="B402" s="730" t="s">
        <v>587</v>
      </c>
      <c r="C402" s="731" t="s">
        <v>599</v>
      </c>
      <c r="D402" s="732" t="s">
        <v>600</v>
      </c>
      <c r="E402" s="733">
        <v>50113014</v>
      </c>
      <c r="F402" s="732" t="s">
        <v>1311</v>
      </c>
      <c r="G402" s="731" t="s">
        <v>614</v>
      </c>
      <c r="H402" s="731">
        <v>208276</v>
      </c>
      <c r="I402" s="731">
        <v>208276</v>
      </c>
      <c r="J402" s="731" t="s">
        <v>971</v>
      </c>
      <c r="K402" s="731" t="s">
        <v>1314</v>
      </c>
      <c r="L402" s="734">
        <v>131.31999999999996</v>
      </c>
      <c r="M402" s="734">
        <v>1</v>
      </c>
      <c r="N402" s="735">
        <v>131.31999999999996</v>
      </c>
    </row>
    <row r="403" spans="1:14" ht="14.45" customHeight="1" x14ac:dyDescent="0.2">
      <c r="A403" s="729" t="s">
        <v>586</v>
      </c>
      <c r="B403" s="730" t="s">
        <v>587</v>
      </c>
      <c r="C403" s="731" t="s">
        <v>604</v>
      </c>
      <c r="D403" s="732" t="s">
        <v>605</v>
      </c>
      <c r="E403" s="733">
        <v>50113001</v>
      </c>
      <c r="F403" s="732" t="s">
        <v>613</v>
      </c>
      <c r="G403" s="731" t="s">
        <v>614</v>
      </c>
      <c r="H403" s="731">
        <v>100362</v>
      </c>
      <c r="I403" s="731">
        <v>362</v>
      </c>
      <c r="J403" s="731" t="s">
        <v>622</v>
      </c>
      <c r="K403" s="731" t="s">
        <v>623</v>
      </c>
      <c r="L403" s="734">
        <v>72.569999999999993</v>
      </c>
      <c r="M403" s="734">
        <v>2</v>
      </c>
      <c r="N403" s="735">
        <v>145.13999999999999</v>
      </c>
    </row>
    <row r="404" spans="1:14" ht="14.45" customHeight="1" x14ac:dyDescent="0.2">
      <c r="A404" s="729" t="s">
        <v>586</v>
      </c>
      <c r="B404" s="730" t="s">
        <v>587</v>
      </c>
      <c r="C404" s="731" t="s">
        <v>604</v>
      </c>
      <c r="D404" s="732" t="s">
        <v>605</v>
      </c>
      <c r="E404" s="733">
        <v>50113001</v>
      </c>
      <c r="F404" s="732" t="s">
        <v>613</v>
      </c>
      <c r="G404" s="731" t="s">
        <v>614</v>
      </c>
      <c r="H404" s="731">
        <v>167547</v>
      </c>
      <c r="I404" s="731">
        <v>67547</v>
      </c>
      <c r="J404" s="731" t="s">
        <v>634</v>
      </c>
      <c r="K404" s="731" t="s">
        <v>635</v>
      </c>
      <c r="L404" s="734">
        <v>47.079999999999991</v>
      </c>
      <c r="M404" s="734">
        <v>1</v>
      </c>
      <c r="N404" s="735">
        <v>47.079999999999991</v>
      </c>
    </row>
    <row r="405" spans="1:14" ht="14.45" customHeight="1" x14ac:dyDescent="0.2">
      <c r="A405" s="729" t="s">
        <v>586</v>
      </c>
      <c r="B405" s="730" t="s">
        <v>587</v>
      </c>
      <c r="C405" s="731" t="s">
        <v>604</v>
      </c>
      <c r="D405" s="732" t="s">
        <v>605</v>
      </c>
      <c r="E405" s="733">
        <v>50113001</v>
      </c>
      <c r="F405" s="732" t="s">
        <v>613</v>
      </c>
      <c r="G405" s="731" t="s">
        <v>614</v>
      </c>
      <c r="H405" s="731">
        <v>156926</v>
      </c>
      <c r="I405" s="731">
        <v>56926</v>
      </c>
      <c r="J405" s="731" t="s">
        <v>1315</v>
      </c>
      <c r="K405" s="731" t="s">
        <v>1316</v>
      </c>
      <c r="L405" s="734">
        <v>48.4</v>
      </c>
      <c r="M405" s="734">
        <v>4</v>
      </c>
      <c r="N405" s="735">
        <v>193.6</v>
      </c>
    </row>
    <row r="406" spans="1:14" ht="14.45" customHeight="1" x14ac:dyDescent="0.2">
      <c r="A406" s="729" t="s">
        <v>586</v>
      </c>
      <c r="B406" s="730" t="s">
        <v>587</v>
      </c>
      <c r="C406" s="731" t="s">
        <v>604</v>
      </c>
      <c r="D406" s="732" t="s">
        <v>605</v>
      </c>
      <c r="E406" s="733">
        <v>50113001</v>
      </c>
      <c r="F406" s="732" t="s">
        <v>613</v>
      </c>
      <c r="G406" s="731" t="s">
        <v>614</v>
      </c>
      <c r="H406" s="731">
        <v>162320</v>
      </c>
      <c r="I406" s="731">
        <v>62320</v>
      </c>
      <c r="J406" s="731" t="s">
        <v>670</v>
      </c>
      <c r="K406" s="731" t="s">
        <v>671</v>
      </c>
      <c r="L406" s="734">
        <v>80.36999999999999</v>
      </c>
      <c r="M406" s="734">
        <v>12</v>
      </c>
      <c r="N406" s="735">
        <v>964.43999999999994</v>
      </c>
    </row>
    <row r="407" spans="1:14" ht="14.45" customHeight="1" x14ac:dyDescent="0.2">
      <c r="A407" s="729" t="s">
        <v>586</v>
      </c>
      <c r="B407" s="730" t="s">
        <v>587</v>
      </c>
      <c r="C407" s="731" t="s">
        <v>604</v>
      </c>
      <c r="D407" s="732" t="s">
        <v>605</v>
      </c>
      <c r="E407" s="733">
        <v>50113001</v>
      </c>
      <c r="F407" s="732" t="s">
        <v>613</v>
      </c>
      <c r="G407" s="731" t="s">
        <v>619</v>
      </c>
      <c r="H407" s="731">
        <v>190044</v>
      </c>
      <c r="I407" s="731">
        <v>90044</v>
      </c>
      <c r="J407" s="731" t="s">
        <v>1317</v>
      </c>
      <c r="K407" s="731" t="s">
        <v>1318</v>
      </c>
      <c r="L407" s="734">
        <v>37.190862068965515</v>
      </c>
      <c r="M407" s="734">
        <v>116</v>
      </c>
      <c r="N407" s="735">
        <v>4314.1399999999994</v>
      </c>
    </row>
    <row r="408" spans="1:14" ht="14.45" customHeight="1" x14ac:dyDescent="0.2">
      <c r="A408" s="729" t="s">
        <v>586</v>
      </c>
      <c r="B408" s="730" t="s">
        <v>587</v>
      </c>
      <c r="C408" s="731" t="s">
        <v>604</v>
      </c>
      <c r="D408" s="732" t="s">
        <v>605</v>
      </c>
      <c r="E408" s="733">
        <v>50113001</v>
      </c>
      <c r="F408" s="732" t="s">
        <v>613</v>
      </c>
      <c r="G408" s="731" t="s">
        <v>614</v>
      </c>
      <c r="H408" s="731">
        <v>920200</v>
      </c>
      <c r="I408" s="731">
        <v>15877</v>
      </c>
      <c r="J408" s="731" t="s">
        <v>1319</v>
      </c>
      <c r="K408" s="731" t="s">
        <v>329</v>
      </c>
      <c r="L408" s="734">
        <v>252.9779912390814</v>
      </c>
      <c r="M408" s="734">
        <v>10</v>
      </c>
      <c r="N408" s="735">
        <v>2529.7799123908139</v>
      </c>
    </row>
    <row r="409" spans="1:14" ht="14.45" customHeight="1" x14ac:dyDescent="0.2">
      <c r="A409" s="729" t="s">
        <v>586</v>
      </c>
      <c r="B409" s="730" t="s">
        <v>587</v>
      </c>
      <c r="C409" s="731" t="s">
        <v>604</v>
      </c>
      <c r="D409" s="732" t="s">
        <v>605</v>
      </c>
      <c r="E409" s="733">
        <v>50113001</v>
      </c>
      <c r="F409" s="732" t="s">
        <v>613</v>
      </c>
      <c r="G409" s="731" t="s">
        <v>614</v>
      </c>
      <c r="H409" s="731">
        <v>920235</v>
      </c>
      <c r="I409" s="731">
        <v>15880</v>
      </c>
      <c r="J409" s="731" t="s">
        <v>1320</v>
      </c>
      <c r="K409" s="731" t="s">
        <v>329</v>
      </c>
      <c r="L409" s="734">
        <v>163.57000000000002</v>
      </c>
      <c r="M409" s="734">
        <v>2</v>
      </c>
      <c r="N409" s="735">
        <v>327.14000000000004</v>
      </c>
    </row>
    <row r="410" spans="1:14" ht="14.45" customHeight="1" x14ac:dyDescent="0.2">
      <c r="A410" s="729" t="s">
        <v>586</v>
      </c>
      <c r="B410" s="730" t="s">
        <v>587</v>
      </c>
      <c r="C410" s="731" t="s">
        <v>604</v>
      </c>
      <c r="D410" s="732" t="s">
        <v>605</v>
      </c>
      <c r="E410" s="733">
        <v>50113001</v>
      </c>
      <c r="F410" s="732" t="s">
        <v>613</v>
      </c>
      <c r="G410" s="731" t="s">
        <v>614</v>
      </c>
      <c r="H410" s="731">
        <v>229191</v>
      </c>
      <c r="I410" s="731">
        <v>229191</v>
      </c>
      <c r="J410" s="731" t="s">
        <v>774</v>
      </c>
      <c r="K410" s="731" t="s">
        <v>775</v>
      </c>
      <c r="L410" s="734">
        <v>141.21</v>
      </c>
      <c r="M410" s="734">
        <v>1</v>
      </c>
      <c r="N410" s="735">
        <v>141.21</v>
      </c>
    </row>
    <row r="411" spans="1:14" ht="14.45" customHeight="1" x14ac:dyDescent="0.2">
      <c r="A411" s="729" t="s">
        <v>586</v>
      </c>
      <c r="B411" s="730" t="s">
        <v>587</v>
      </c>
      <c r="C411" s="731" t="s">
        <v>604</v>
      </c>
      <c r="D411" s="732" t="s">
        <v>605</v>
      </c>
      <c r="E411" s="733">
        <v>50113001</v>
      </c>
      <c r="F411" s="732" t="s">
        <v>613</v>
      </c>
      <c r="G411" s="731" t="s">
        <v>614</v>
      </c>
      <c r="H411" s="731">
        <v>4269</v>
      </c>
      <c r="I411" s="731">
        <v>4269</v>
      </c>
      <c r="J411" s="731" t="s">
        <v>1321</v>
      </c>
      <c r="K411" s="731" t="s">
        <v>1322</v>
      </c>
      <c r="L411" s="734">
        <v>124.28</v>
      </c>
      <c r="M411" s="734">
        <v>1</v>
      </c>
      <c r="N411" s="735">
        <v>124.28</v>
      </c>
    </row>
    <row r="412" spans="1:14" ht="14.45" customHeight="1" x14ac:dyDescent="0.2">
      <c r="A412" s="729" t="s">
        <v>586</v>
      </c>
      <c r="B412" s="730" t="s">
        <v>587</v>
      </c>
      <c r="C412" s="731" t="s">
        <v>604</v>
      </c>
      <c r="D412" s="732" t="s">
        <v>605</v>
      </c>
      <c r="E412" s="733">
        <v>50113001</v>
      </c>
      <c r="F412" s="732" t="s">
        <v>613</v>
      </c>
      <c r="G412" s="731" t="s">
        <v>614</v>
      </c>
      <c r="H412" s="731">
        <v>900881</v>
      </c>
      <c r="I412" s="731">
        <v>0</v>
      </c>
      <c r="J412" s="731" t="s">
        <v>907</v>
      </c>
      <c r="K412" s="731" t="s">
        <v>329</v>
      </c>
      <c r="L412" s="734">
        <v>156.12781523180567</v>
      </c>
      <c r="M412" s="734">
        <v>24</v>
      </c>
      <c r="N412" s="735">
        <v>3747.0675655633358</v>
      </c>
    </row>
    <row r="413" spans="1:14" ht="14.45" customHeight="1" x14ac:dyDescent="0.2">
      <c r="A413" s="729" t="s">
        <v>586</v>
      </c>
      <c r="B413" s="730" t="s">
        <v>587</v>
      </c>
      <c r="C413" s="731" t="s">
        <v>604</v>
      </c>
      <c r="D413" s="732" t="s">
        <v>605</v>
      </c>
      <c r="E413" s="733">
        <v>50113001</v>
      </c>
      <c r="F413" s="732" t="s">
        <v>613</v>
      </c>
      <c r="G413" s="731" t="s">
        <v>614</v>
      </c>
      <c r="H413" s="731">
        <v>841544</v>
      </c>
      <c r="I413" s="731">
        <v>0</v>
      </c>
      <c r="J413" s="731" t="s">
        <v>909</v>
      </c>
      <c r="K413" s="731" t="s">
        <v>329</v>
      </c>
      <c r="L413" s="734">
        <v>126.05984796739972</v>
      </c>
      <c r="M413" s="734">
        <v>7</v>
      </c>
      <c r="N413" s="735">
        <v>882.41893577179803</v>
      </c>
    </row>
    <row r="414" spans="1:14" ht="14.45" customHeight="1" x14ac:dyDescent="0.2">
      <c r="A414" s="729" t="s">
        <v>586</v>
      </c>
      <c r="B414" s="730" t="s">
        <v>587</v>
      </c>
      <c r="C414" s="731" t="s">
        <v>604</v>
      </c>
      <c r="D414" s="732" t="s">
        <v>605</v>
      </c>
      <c r="E414" s="733">
        <v>50113001</v>
      </c>
      <c r="F414" s="732" t="s">
        <v>613</v>
      </c>
      <c r="G414" s="731" t="s">
        <v>614</v>
      </c>
      <c r="H414" s="731">
        <v>500989</v>
      </c>
      <c r="I414" s="731">
        <v>0</v>
      </c>
      <c r="J414" s="731" t="s">
        <v>1323</v>
      </c>
      <c r="K414" s="731" t="s">
        <v>329</v>
      </c>
      <c r="L414" s="734">
        <v>145.71919989980788</v>
      </c>
      <c r="M414" s="734">
        <v>1</v>
      </c>
      <c r="N414" s="735">
        <v>145.71919989980788</v>
      </c>
    </row>
    <row r="415" spans="1:14" ht="14.45" customHeight="1" x14ac:dyDescent="0.2">
      <c r="A415" s="729" t="s">
        <v>586</v>
      </c>
      <c r="B415" s="730" t="s">
        <v>587</v>
      </c>
      <c r="C415" s="731" t="s">
        <v>604</v>
      </c>
      <c r="D415" s="732" t="s">
        <v>605</v>
      </c>
      <c r="E415" s="733">
        <v>50113001</v>
      </c>
      <c r="F415" s="732" t="s">
        <v>613</v>
      </c>
      <c r="G415" s="731" t="s">
        <v>614</v>
      </c>
      <c r="H415" s="731">
        <v>500979</v>
      </c>
      <c r="I415" s="731">
        <v>0</v>
      </c>
      <c r="J415" s="731" t="s">
        <v>911</v>
      </c>
      <c r="K415" s="731" t="s">
        <v>329</v>
      </c>
      <c r="L415" s="734">
        <v>98.894383140706424</v>
      </c>
      <c r="M415" s="734">
        <v>28</v>
      </c>
      <c r="N415" s="735">
        <v>2769.04272793978</v>
      </c>
    </row>
    <row r="416" spans="1:14" ht="14.45" customHeight="1" x14ac:dyDescent="0.2">
      <c r="A416" s="729" t="s">
        <v>586</v>
      </c>
      <c r="B416" s="730" t="s">
        <v>587</v>
      </c>
      <c r="C416" s="731" t="s">
        <v>604</v>
      </c>
      <c r="D416" s="732" t="s">
        <v>605</v>
      </c>
      <c r="E416" s="733">
        <v>50113001</v>
      </c>
      <c r="F416" s="732" t="s">
        <v>613</v>
      </c>
      <c r="G416" s="731" t="s">
        <v>614</v>
      </c>
      <c r="H416" s="731">
        <v>920117</v>
      </c>
      <c r="I416" s="731">
        <v>0</v>
      </c>
      <c r="J416" s="731" t="s">
        <v>1324</v>
      </c>
      <c r="K416" s="731" t="s">
        <v>1325</v>
      </c>
      <c r="L416" s="734">
        <v>100.99580645703792</v>
      </c>
      <c r="M416" s="734">
        <v>1</v>
      </c>
      <c r="N416" s="735">
        <v>100.99580645703792</v>
      </c>
    </row>
    <row r="417" spans="1:14" ht="14.45" customHeight="1" x14ac:dyDescent="0.2">
      <c r="A417" s="729" t="s">
        <v>586</v>
      </c>
      <c r="B417" s="730" t="s">
        <v>587</v>
      </c>
      <c r="C417" s="731" t="s">
        <v>604</v>
      </c>
      <c r="D417" s="732" t="s">
        <v>605</v>
      </c>
      <c r="E417" s="733">
        <v>50113001</v>
      </c>
      <c r="F417" s="732" t="s">
        <v>613</v>
      </c>
      <c r="G417" s="731" t="s">
        <v>614</v>
      </c>
      <c r="H417" s="731">
        <v>900823</v>
      </c>
      <c r="I417" s="731">
        <v>0</v>
      </c>
      <c r="J417" s="731" t="s">
        <v>1326</v>
      </c>
      <c r="K417" s="731" t="s">
        <v>329</v>
      </c>
      <c r="L417" s="734">
        <v>86.363612209621792</v>
      </c>
      <c r="M417" s="734">
        <v>1</v>
      </c>
      <c r="N417" s="735">
        <v>86.363612209621792</v>
      </c>
    </row>
    <row r="418" spans="1:14" ht="14.45" customHeight="1" x14ac:dyDescent="0.2">
      <c r="A418" s="729" t="s">
        <v>586</v>
      </c>
      <c r="B418" s="730" t="s">
        <v>587</v>
      </c>
      <c r="C418" s="731" t="s">
        <v>604</v>
      </c>
      <c r="D418" s="732" t="s">
        <v>605</v>
      </c>
      <c r="E418" s="733">
        <v>50113001</v>
      </c>
      <c r="F418" s="732" t="s">
        <v>613</v>
      </c>
      <c r="G418" s="731" t="s">
        <v>614</v>
      </c>
      <c r="H418" s="731">
        <v>921048</v>
      </c>
      <c r="I418" s="731">
        <v>0</v>
      </c>
      <c r="J418" s="731" t="s">
        <v>1327</v>
      </c>
      <c r="K418" s="731" t="s">
        <v>329</v>
      </c>
      <c r="L418" s="734">
        <v>54.181931453830956</v>
      </c>
      <c r="M418" s="734">
        <v>10</v>
      </c>
      <c r="N418" s="735">
        <v>541.81931453830953</v>
      </c>
    </row>
    <row r="419" spans="1:14" ht="14.45" customHeight="1" x14ac:dyDescent="0.2">
      <c r="A419" s="729" t="s">
        <v>586</v>
      </c>
      <c r="B419" s="730" t="s">
        <v>587</v>
      </c>
      <c r="C419" s="731" t="s">
        <v>604</v>
      </c>
      <c r="D419" s="732" t="s">
        <v>605</v>
      </c>
      <c r="E419" s="733">
        <v>50113001</v>
      </c>
      <c r="F419" s="732" t="s">
        <v>613</v>
      </c>
      <c r="G419" s="731" t="s">
        <v>614</v>
      </c>
      <c r="H419" s="731">
        <v>900406</v>
      </c>
      <c r="I419" s="731">
        <v>0</v>
      </c>
      <c r="J419" s="731" t="s">
        <v>917</v>
      </c>
      <c r="K419" s="731" t="s">
        <v>329</v>
      </c>
      <c r="L419" s="734">
        <v>84.657491031953583</v>
      </c>
      <c r="M419" s="734">
        <v>5</v>
      </c>
      <c r="N419" s="735">
        <v>423.28745515976789</v>
      </c>
    </row>
    <row r="420" spans="1:14" ht="14.45" customHeight="1" x14ac:dyDescent="0.2">
      <c r="A420" s="729" t="s">
        <v>586</v>
      </c>
      <c r="B420" s="730" t="s">
        <v>587</v>
      </c>
      <c r="C420" s="731" t="s">
        <v>604</v>
      </c>
      <c r="D420" s="732" t="s">
        <v>605</v>
      </c>
      <c r="E420" s="733">
        <v>50113001</v>
      </c>
      <c r="F420" s="732" t="s">
        <v>613</v>
      </c>
      <c r="G420" s="731" t="s">
        <v>614</v>
      </c>
      <c r="H420" s="731">
        <v>921459</v>
      </c>
      <c r="I420" s="731">
        <v>0</v>
      </c>
      <c r="J420" s="731" t="s">
        <v>923</v>
      </c>
      <c r="K420" s="731" t="s">
        <v>329</v>
      </c>
      <c r="L420" s="734">
        <v>353.43966783798709</v>
      </c>
      <c r="M420" s="734">
        <v>2</v>
      </c>
      <c r="N420" s="735">
        <v>706.87933567597418</v>
      </c>
    </row>
    <row r="421" spans="1:14" ht="14.45" customHeight="1" x14ac:dyDescent="0.2">
      <c r="A421" s="729" t="s">
        <v>586</v>
      </c>
      <c r="B421" s="730" t="s">
        <v>587</v>
      </c>
      <c r="C421" s="731" t="s">
        <v>604</v>
      </c>
      <c r="D421" s="732" t="s">
        <v>605</v>
      </c>
      <c r="E421" s="733">
        <v>50113001</v>
      </c>
      <c r="F421" s="732" t="s">
        <v>613</v>
      </c>
      <c r="G421" s="731" t="s">
        <v>614</v>
      </c>
      <c r="H421" s="731">
        <v>100502</v>
      </c>
      <c r="I421" s="731">
        <v>502</v>
      </c>
      <c r="J421" s="731" t="s">
        <v>967</v>
      </c>
      <c r="K421" s="731" t="s">
        <v>968</v>
      </c>
      <c r="L421" s="734">
        <v>268.43818181818182</v>
      </c>
      <c r="M421" s="734">
        <v>55</v>
      </c>
      <c r="N421" s="735">
        <v>14764.1</v>
      </c>
    </row>
    <row r="422" spans="1:14" ht="14.45" customHeight="1" x14ac:dyDescent="0.2">
      <c r="A422" s="729" t="s">
        <v>586</v>
      </c>
      <c r="B422" s="730" t="s">
        <v>587</v>
      </c>
      <c r="C422" s="731" t="s">
        <v>607</v>
      </c>
      <c r="D422" s="732" t="s">
        <v>608</v>
      </c>
      <c r="E422" s="733">
        <v>50113001</v>
      </c>
      <c r="F422" s="732" t="s">
        <v>613</v>
      </c>
      <c r="G422" s="731" t="s">
        <v>614</v>
      </c>
      <c r="H422" s="731">
        <v>194958</v>
      </c>
      <c r="I422" s="731">
        <v>94958</v>
      </c>
      <c r="J422" s="731" t="s">
        <v>1328</v>
      </c>
      <c r="K422" s="731" t="s">
        <v>1329</v>
      </c>
      <c r="L422" s="734">
        <v>42.97</v>
      </c>
      <c r="M422" s="734">
        <v>1</v>
      </c>
      <c r="N422" s="735">
        <v>42.97</v>
      </c>
    </row>
    <row r="423" spans="1:14" ht="14.45" customHeight="1" x14ac:dyDescent="0.2">
      <c r="A423" s="729" t="s">
        <v>586</v>
      </c>
      <c r="B423" s="730" t="s">
        <v>587</v>
      </c>
      <c r="C423" s="731" t="s">
        <v>607</v>
      </c>
      <c r="D423" s="732" t="s">
        <v>608</v>
      </c>
      <c r="E423" s="733">
        <v>50113001</v>
      </c>
      <c r="F423" s="732" t="s">
        <v>613</v>
      </c>
      <c r="G423" s="731" t="s">
        <v>614</v>
      </c>
      <c r="H423" s="731">
        <v>192729</v>
      </c>
      <c r="I423" s="731">
        <v>92729</v>
      </c>
      <c r="J423" s="731" t="s">
        <v>1330</v>
      </c>
      <c r="K423" s="731" t="s">
        <v>1331</v>
      </c>
      <c r="L423" s="734">
        <v>48.290000000000013</v>
      </c>
      <c r="M423" s="734">
        <v>2</v>
      </c>
      <c r="N423" s="735">
        <v>96.580000000000027</v>
      </c>
    </row>
    <row r="424" spans="1:14" ht="14.45" customHeight="1" x14ac:dyDescent="0.2">
      <c r="A424" s="729" t="s">
        <v>586</v>
      </c>
      <c r="B424" s="730" t="s">
        <v>587</v>
      </c>
      <c r="C424" s="731" t="s">
        <v>607</v>
      </c>
      <c r="D424" s="732" t="s">
        <v>608</v>
      </c>
      <c r="E424" s="733">
        <v>50113001</v>
      </c>
      <c r="F424" s="732" t="s">
        <v>613</v>
      </c>
      <c r="G424" s="731" t="s">
        <v>614</v>
      </c>
      <c r="H424" s="731">
        <v>176064</v>
      </c>
      <c r="I424" s="731">
        <v>76064</v>
      </c>
      <c r="J424" s="731" t="s">
        <v>617</v>
      </c>
      <c r="K424" s="731" t="s">
        <v>618</v>
      </c>
      <c r="L424" s="734">
        <v>83.84999999999998</v>
      </c>
      <c r="M424" s="734">
        <v>1</v>
      </c>
      <c r="N424" s="735">
        <v>83.84999999999998</v>
      </c>
    </row>
    <row r="425" spans="1:14" ht="14.45" customHeight="1" x14ac:dyDescent="0.2">
      <c r="A425" s="729" t="s">
        <v>586</v>
      </c>
      <c r="B425" s="730" t="s">
        <v>587</v>
      </c>
      <c r="C425" s="731" t="s">
        <v>607</v>
      </c>
      <c r="D425" s="732" t="s">
        <v>608</v>
      </c>
      <c r="E425" s="733">
        <v>50113001</v>
      </c>
      <c r="F425" s="732" t="s">
        <v>613</v>
      </c>
      <c r="G425" s="731" t="s">
        <v>614</v>
      </c>
      <c r="H425" s="731">
        <v>100362</v>
      </c>
      <c r="I425" s="731">
        <v>362</v>
      </c>
      <c r="J425" s="731" t="s">
        <v>622</v>
      </c>
      <c r="K425" s="731" t="s">
        <v>623</v>
      </c>
      <c r="L425" s="734">
        <v>72.570000000000007</v>
      </c>
      <c r="M425" s="734">
        <v>10</v>
      </c>
      <c r="N425" s="735">
        <v>725.7</v>
      </c>
    </row>
    <row r="426" spans="1:14" ht="14.45" customHeight="1" x14ac:dyDescent="0.2">
      <c r="A426" s="729" t="s">
        <v>586</v>
      </c>
      <c r="B426" s="730" t="s">
        <v>587</v>
      </c>
      <c r="C426" s="731" t="s">
        <v>607</v>
      </c>
      <c r="D426" s="732" t="s">
        <v>608</v>
      </c>
      <c r="E426" s="733">
        <v>50113001</v>
      </c>
      <c r="F426" s="732" t="s">
        <v>613</v>
      </c>
      <c r="G426" s="731" t="s">
        <v>614</v>
      </c>
      <c r="H426" s="731">
        <v>230398</v>
      </c>
      <c r="I426" s="731">
        <v>230398</v>
      </c>
      <c r="J426" s="731" t="s">
        <v>626</v>
      </c>
      <c r="K426" s="731" t="s">
        <v>627</v>
      </c>
      <c r="L426" s="734">
        <v>141.01</v>
      </c>
      <c r="M426" s="734">
        <v>1</v>
      </c>
      <c r="N426" s="735">
        <v>141.01</v>
      </c>
    </row>
    <row r="427" spans="1:14" ht="14.45" customHeight="1" x14ac:dyDescent="0.2">
      <c r="A427" s="729" t="s">
        <v>586</v>
      </c>
      <c r="B427" s="730" t="s">
        <v>587</v>
      </c>
      <c r="C427" s="731" t="s">
        <v>607</v>
      </c>
      <c r="D427" s="732" t="s">
        <v>608</v>
      </c>
      <c r="E427" s="733">
        <v>50113001</v>
      </c>
      <c r="F427" s="732" t="s">
        <v>613</v>
      </c>
      <c r="G427" s="731" t="s">
        <v>614</v>
      </c>
      <c r="H427" s="731">
        <v>176954</v>
      </c>
      <c r="I427" s="731">
        <v>176954</v>
      </c>
      <c r="J427" s="731" t="s">
        <v>632</v>
      </c>
      <c r="K427" s="731" t="s">
        <v>633</v>
      </c>
      <c r="L427" s="734">
        <v>95.12</v>
      </c>
      <c r="M427" s="734">
        <v>4</v>
      </c>
      <c r="N427" s="735">
        <v>380.48</v>
      </c>
    </row>
    <row r="428" spans="1:14" ht="14.45" customHeight="1" x14ac:dyDescent="0.2">
      <c r="A428" s="729" t="s">
        <v>586</v>
      </c>
      <c r="B428" s="730" t="s">
        <v>587</v>
      </c>
      <c r="C428" s="731" t="s">
        <v>607</v>
      </c>
      <c r="D428" s="732" t="s">
        <v>608</v>
      </c>
      <c r="E428" s="733">
        <v>50113001</v>
      </c>
      <c r="F428" s="732" t="s">
        <v>613</v>
      </c>
      <c r="G428" s="731" t="s">
        <v>614</v>
      </c>
      <c r="H428" s="731">
        <v>136505</v>
      </c>
      <c r="I428" s="731">
        <v>136505</v>
      </c>
      <c r="J428" s="731" t="s">
        <v>1332</v>
      </c>
      <c r="K428" s="731" t="s">
        <v>1333</v>
      </c>
      <c r="L428" s="734">
        <v>51.150000000000013</v>
      </c>
      <c r="M428" s="734">
        <v>1</v>
      </c>
      <c r="N428" s="735">
        <v>51.150000000000013</v>
      </c>
    </row>
    <row r="429" spans="1:14" ht="14.45" customHeight="1" x14ac:dyDescent="0.2">
      <c r="A429" s="729" t="s">
        <v>586</v>
      </c>
      <c r="B429" s="730" t="s">
        <v>587</v>
      </c>
      <c r="C429" s="731" t="s">
        <v>607</v>
      </c>
      <c r="D429" s="732" t="s">
        <v>608</v>
      </c>
      <c r="E429" s="733">
        <v>50113001</v>
      </c>
      <c r="F429" s="732" t="s">
        <v>613</v>
      </c>
      <c r="G429" s="731" t="s">
        <v>614</v>
      </c>
      <c r="H429" s="731">
        <v>167547</v>
      </c>
      <c r="I429" s="731">
        <v>67547</v>
      </c>
      <c r="J429" s="731" t="s">
        <v>634</v>
      </c>
      <c r="K429" s="731" t="s">
        <v>635</v>
      </c>
      <c r="L429" s="734">
        <v>46.936521739130434</v>
      </c>
      <c r="M429" s="734">
        <v>92</v>
      </c>
      <c r="N429" s="735">
        <v>4318.16</v>
      </c>
    </row>
    <row r="430" spans="1:14" ht="14.45" customHeight="1" x14ac:dyDescent="0.2">
      <c r="A430" s="729" t="s">
        <v>586</v>
      </c>
      <c r="B430" s="730" t="s">
        <v>587</v>
      </c>
      <c r="C430" s="731" t="s">
        <v>607</v>
      </c>
      <c r="D430" s="732" t="s">
        <v>608</v>
      </c>
      <c r="E430" s="733">
        <v>50113001</v>
      </c>
      <c r="F430" s="732" t="s">
        <v>613</v>
      </c>
      <c r="G430" s="731" t="s">
        <v>619</v>
      </c>
      <c r="H430" s="731">
        <v>127260</v>
      </c>
      <c r="I430" s="731">
        <v>127260</v>
      </c>
      <c r="J430" s="731" t="s">
        <v>1334</v>
      </c>
      <c r="K430" s="731" t="s">
        <v>1335</v>
      </c>
      <c r="L430" s="734">
        <v>16.18</v>
      </c>
      <c r="M430" s="734">
        <v>1</v>
      </c>
      <c r="N430" s="735">
        <v>16.18</v>
      </c>
    </row>
    <row r="431" spans="1:14" ht="14.45" customHeight="1" x14ac:dyDescent="0.2">
      <c r="A431" s="729" t="s">
        <v>586</v>
      </c>
      <c r="B431" s="730" t="s">
        <v>587</v>
      </c>
      <c r="C431" s="731" t="s">
        <v>607</v>
      </c>
      <c r="D431" s="732" t="s">
        <v>608</v>
      </c>
      <c r="E431" s="733">
        <v>50113001</v>
      </c>
      <c r="F431" s="732" t="s">
        <v>613</v>
      </c>
      <c r="G431" s="731" t="s">
        <v>614</v>
      </c>
      <c r="H431" s="731">
        <v>194916</v>
      </c>
      <c r="I431" s="731">
        <v>94916</v>
      </c>
      <c r="J431" s="731" t="s">
        <v>636</v>
      </c>
      <c r="K431" s="731" t="s">
        <v>637</v>
      </c>
      <c r="L431" s="734">
        <v>84.986956521739117</v>
      </c>
      <c r="M431" s="734">
        <v>46</v>
      </c>
      <c r="N431" s="735">
        <v>3909.3999999999996</v>
      </c>
    </row>
    <row r="432" spans="1:14" ht="14.45" customHeight="1" x14ac:dyDescent="0.2">
      <c r="A432" s="729" t="s">
        <v>586</v>
      </c>
      <c r="B432" s="730" t="s">
        <v>587</v>
      </c>
      <c r="C432" s="731" t="s">
        <v>607</v>
      </c>
      <c r="D432" s="732" t="s">
        <v>608</v>
      </c>
      <c r="E432" s="733">
        <v>50113001</v>
      </c>
      <c r="F432" s="732" t="s">
        <v>613</v>
      </c>
      <c r="G432" s="731" t="s">
        <v>614</v>
      </c>
      <c r="H432" s="731">
        <v>194920</v>
      </c>
      <c r="I432" s="731">
        <v>94920</v>
      </c>
      <c r="J432" s="731" t="s">
        <v>638</v>
      </c>
      <c r="K432" s="731" t="s">
        <v>639</v>
      </c>
      <c r="L432" s="734">
        <v>74.28000000000003</v>
      </c>
      <c r="M432" s="734">
        <v>3</v>
      </c>
      <c r="N432" s="735">
        <v>222.84000000000009</v>
      </c>
    </row>
    <row r="433" spans="1:14" ht="14.45" customHeight="1" x14ac:dyDescent="0.2">
      <c r="A433" s="729" t="s">
        <v>586</v>
      </c>
      <c r="B433" s="730" t="s">
        <v>587</v>
      </c>
      <c r="C433" s="731" t="s">
        <v>607</v>
      </c>
      <c r="D433" s="732" t="s">
        <v>608</v>
      </c>
      <c r="E433" s="733">
        <v>50113001</v>
      </c>
      <c r="F433" s="732" t="s">
        <v>613</v>
      </c>
      <c r="G433" s="731" t="s">
        <v>619</v>
      </c>
      <c r="H433" s="731">
        <v>202900</v>
      </c>
      <c r="I433" s="731">
        <v>202900</v>
      </c>
      <c r="J433" s="731" t="s">
        <v>640</v>
      </c>
      <c r="K433" s="731" t="s">
        <v>641</v>
      </c>
      <c r="L433" s="734">
        <v>33.729999999999997</v>
      </c>
      <c r="M433" s="734">
        <v>14</v>
      </c>
      <c r="N433" s="735">
        <v>472.21999999999991</v>
      </c>
    </row>
    <row r="434" spans="1:14" ht="14.45" customHeight="1" x14ac:dyDescent="0.2">
      <c r="A434" s="729" t="s">
        <v>586</v>
      </c>
      <c r="B434" s="730" t="s">
        <v>587</v>
      </c>
      <c r="C434" s="731" t="s">
        <v>607</v>
      </c>
      <c r="D434" s="732" t="s">
        <v>608</v>
      </c>
      <c r="E434" s="733">
        <v>50113001</v>
      </c>
      <c r="F434" s="732" t="s">
        <v>613</v>
      </c>
      <c r="G434" s="731" t="s">
        <v>614</v>
      </c>
      <c r="H434" s="731">
        <v>116028</v>
      </c>
      <c r="I434" s="731">
        <v>16028</v>
      </c>
      <c r="J434" s="731" t="s">
        <v>1336</v>
      </c>
      <c r="K434" s="731" t="s">
        <v>1337</v>
      </c>
      <c r="L434" s="734">
        <v>62.51</v>
      </c>
      <c r="M434" s="734">
        <v>1</v>
      </c>
      <c r="N434" s="735">
        <v>62.51</v>
      </c>
    </row>
    <row r="435" spans="1:14" ht="14.45" customHeight="1" x14ac:dyDescent="0.2">
      <c r="A435" s="729" t="s">
        <v>586</v>
      </c>
      <c r="B435" s="730" t="s">
        <v>587</v>
      </c>
      <c r="C435" s="731" t="s">
        <v>607</v>
      </c>
      <c r="D435" s="732" t="s">
        <v>608</v>
      </c>
      <c r="E435" s="733">
        <v>50113001</v>
      </c>
      <c r="F435" s="732" t="s">
        <v>613</v>
      </c>
      <c r="G435" s="731" t="s">
        <v>614</v>
      </c>
      <c r="H435" s="731">
        <v>207931</v>
      </c>
      <c r="I435" s="731">
        <v>207931</v>
      </c>
      <c r="J435" s="731" t="s">
        <v>646</v>
      </c>
      <c r="K435" s="731" t="s">
        <v>647</v>
      </c>
      <c r="L435" s="734">
        <v>28.200000000000003</v>
      </c>
      <c r="M435" s="734">
        <v>4</v>
      </c>
      <c r="N435" s="735">
        <v>112.80000000000001</v>
      </c>
    </row>
    <row r="436" spans="1:14" ht="14.45" customHeight="1" x14ac:dyDescent="0.2">
      <c r="A436" s="729" t="s">
        <v>586</v>
      </c>
      <c r="B436" s="730" t="s">
        <v>587</v>
      </c>
      <c r="C436" s="731" t="s">
        <v>607</v>
      </c>
      <c r="D436" s="732" t="s">
        <v>608</v>
      </c>
      <c r="E436" s="733">
        <v>50113001</v>
      </c>
      <c r="F436" s="732" t="s">
        <v>613</v>
      </c>
      <c r="G436" s="731" t="s">
        <v>614</v>
      </c>
      <c r="H436" s="731">
        <v>196610</v>
      </c>
      <c r="I436" s="731">
        <v>96610</v>
      </c>
      <c r="J436" s="731" t="s">
        <v>1338</v>
      </c>
      <c r="K436" s="731" t="s">
        <v>1339</v>
      </c>
      <c r="L436" s="734">
        <v>51.3</v>
      </c>
      <c r="M436" s="734">
        <v>4</v>
      </c>
      <c r="N436" s="735">
        <v>205.2</v>
      </c>
    </row>
    <row r="437" spans="1:14" ht="14.45" customHeight="1" x14ac:dyDescent="0.2">
      <c r="A437" s="729" t="s">
        <v>586</v>
      </c>
      <c r="B437" s="730" t="s">
        <v>587</v>
      </c>
      <c r="C437" s="731" t="s">
        <v>607</v>
      </c>
      <c r="D437" s="732" t="s">
        <v>608</v>
      </c>
      <c r="E437" s="733">
        <v>50113001</v>
      </c>
      <c r="F437" s="732" t="s">
        <v>613</v>
      </c>
      <c r="G437" s="731" t="s">
        <v>614</v>
      </c>
      <c r="H437" s="731">
        <v>848439</v>
      </c>
      <c r="I437" s="731">
        <v>122112</v>
      </c>
      <c r="J437" s="731" t="s">
        <v>648</v>
      </c>
      <c r="K437" s="731" t="s">
        <v>649</v>
      </c>
      <c r="L437" s="734">
        <v>45.949999999999996</v>
      </c>
      <c r="M437" s="734">
        <v>6</v>
      </c>
      <c r="N437" s="735">
        <v>275.7</v>
      </c>
    </row>
    <row r="438" spans="1:14" ht="14.45" customHeight="1" x14ac:dyDescent="0.2">
      <c r="A438" s="729" t="s">
        <v>586</v>
      </c>
      <c r="B438" s="730" t="s">
        <v>587</v>
      </c>
      <c r="C438" s="731" t="s">
        <v>607</v>
      </c>
      <c r="D438" s="732" t="s">
        <v>608</v>
      </c>
      <c r="E438" s="733">
        <v>50113001</v>
      </c>
      <c r="F438" s="732" t="s">
        <v>613</v>
      </c>
      <c r="G438" s="731" t="s">
        <v>614</v>
      </c>
      <c r="H438" s="731">
        <v>110555</v>
      </c>
      <c r="I438" s="731">
        <v>10555</v>
      </c>
      <c r="J438" s="731" t="s">
        <v>1315</v>
      </c>
      <c r="K438" s="731" t="s">
        <v>1340</v>
      </c>
      <c r="L438" s="734">
        <v>254.97999999999996</v>
      </c>
      <c r="M438" s="734">
        <v>7</v>
      </c>
      <c r="N438" s="735">
        <v>1784.8599999999997</v>
      </c>
    </row>
    <row r="439" spans="1:14" ht="14.45" customHeight="1" x14ac:dyDescent="0.2">
      <c r="A439" s="729" t="s">
        <v>586</v>
      </c>
      <c r="B439" s="730" t="s">
        <v>587</v>
      </c>
      <c r="C439" s="731" t="s">
        <v>607</v>
      </c>
      <c r="D439" s="732" t="s">
        <v>608</v>
      </c>
      <c r="E439" s="733">
        <v>50113001</v>
      </c>
      <c r="F439" s="732" t="s">
        <v>613</v>
      </c>
      <c r="G439" s="731" t="s">
        <v>614</v>
      </c>
      <c r="H439" s="731">
        <v>176496</v>
      </c>
      <c r="I439" s="731">
        <v>76496</v>
      </c>
      <c r="J439" s="731" t="s">
        <v>1341</v>
      </c>
      <c r="K439" s="731" t="s">
        <v>1342</v>
      </c>
      <c r="L439" s="734">
        <v>125.42999999999999</v>
      </c>
      <c r="M439" s="734">
        <v>5</v>
      </c>
      <c r="N439" s="735">
        <v>627.15</v>
      </c>
    </row>
    <row r="440" spans="1:14" ht="14.45" customHeight="1" x14ac:dyDescent="0.2">
      <c r="A440" s="729" t="s">
        <v>586</v>
      </c>
      <c r="B440" s="730" t="s">
        <v>587</v>
      </c>
      <c r="C440" s="731" t="s">
        <v>607</v>
      </c>
      <c r="D440" s="732" t="s">
        <v>608</v>
      </c>
      <c r="E440" s="733">
        <v>50113001</v>
      </c>
      <c r="F440" s="732" t="s">
        <v>613</v>
      </c>
      <c r="G440" s="731" t="s">
        <v>614</v>
      </c>
      <c r="H440" s="731">
        <v>162320</v>
      </c>
      <c r="I440" s="731">
        <v>62320</v>
      </c>
      <c r="J440" s="731" t="s">
        <v>670</v>
      </c>
      <c r="K440" s="731" t="s">
        <v>671</v>
      </c>
      <c r="L440" s="734">
        <v>79.699999999999989</v>
      </c>
      <c r="M440" s="734">
        <v>3</v>
      </c>
      <c r="N440" s="735">
        <v>239.09999999999997</v>
      </c>
    </row>
    <row r="441" spans="1:14" ht="14.45" customHeight="1" x14ac:dyDescent="0.2">
      <c r="A441" s="729" t="s">
        <v>586</v>
      </c>
      <c r="B441" s="730" t="s">
        <v>587</v>
      </c>
      <c r="C441" s="731" t="s">
        <v>607</v>
      </c>
      <c r="D441" s="732" t="s">
        <v>608</v>
      </c>
      <c r="E441" s="733">
        <v>50113001</v>
      </c>
      <c r="F441" s="732" t="s">
        <v>613</v>
      </c>
      <c r="G441" s="731" t="s">
        <v>614</v>
      </c>
      <c r="H441" s="731">
        <v>162316</v>
      </c>
      <c r="I441" s="731">
        <v>62316</v>
      </c>
      <c r="J441" s="731" t="s">
        <v>672</v>
      </c>
      <c r="K441" s="731" t="s">
        <v>673</v>
      </c>
      <c r="L441" s="734">
        <v>160.13008656273033</v>
      </c>
      <c r="M441" s="734">
        <v>1</v>
      </c>
      <c r="N441" s="735">
        <v>160.13008656273033</v>
      </c>
    </row>
    <row r="442" spans="1:14" ht="14.45" customHeight="1" x14ac:dyDescent="0.2">
      <c r="A442" s="729" t="s">
        <v>586</v>
      </c>
      <c r="B442" s="730" t="s">
        <v>587</v>
      </c>
      <c r="C442" s="731" t="s">
        <v>607</v>
      </c>
      <c r="D442" s="732" t="s">
        <v>608</v>
      </c>
      <c r="E442" s="733">
        <v>50113001</v>
      </c>
      <c r="F442" s="732" t="s">
        <v>613</v>
      </c>
      <c r="G442" s="731" t="s">
        <v>619</v>
      </c>
      <c r="H442" s="731">
        <v>231702</v>
      </c>
      <c r="I442" s="731">
        <v>231702</v>
      </c>
      <c r="J442" s="731" t="s">
        <v>676</v>
      </c>
      <c r="K442" s="731" t="s">
        <v>678</v>
      </c>
      <c r="L442" s="734">
        <v>249.59</v>
      </c>
      <c r="M442" s="734">
        <v>1</v>
      </c>
      <c r="N442" s="735">
        <v>249.59</v>
      </c>
    </row>
    <row r="443" spans="1:14" ht="14.45" customHeight="1" x14ac:dyDescent="0.2">
      <c r="A443" s="729" t="s">
        <v>586</v>
      </c>
      <c r="B443" s="730" t="s">
        <v>587</v>
      </c>
      <c r="C443" s="731" t="s">
        <v>607</v>
      </c>
      <c r="D443" s="732" t="s">
        <v>608</v>
      </c>
      <c r="E443" s="733">
        <v>50113001</v>
      </c>
      <c r="F443" s="732" t="s">
        <v>613</v>
      </c>
      <c r="G443" s="731" t="s">
        <v>619</v>
      </c>
      <c r="H443" s="731">
        <v>231701</v>
      </c>
      <c r="I443" s="731">
        <v>231701</v>
      </c>
      <c r="J443" s="731" t="s">
        <v>676</v>
      </c>
      <c r="K443" s="731" t="s">
        <v>677</v>
      </c>
      <c r="L443" s="734">
        <v>93.78</v>
      </c>
      <c r="M443" s="734">
        <v>1</v>
      </c>
      <c r="N443" s="735">
        <v>93.78</v>
      </c>
    </row>
    <row r="444" spans="1:14" ht="14.45" customHeight="1" x14ac:dyDescent="0.2">
      <c r="A444" s="729" t="s">
        <v>586</v>
      </c>
      <c r="B444" s="730" t="s">
        <v>587</v>
      </c>
      <c r="C444" s="731" t="s">
        <v>607</v>
      </c>
      <c r="D444" s="732" t="s">
        <v>608</v>
      </c>
      <c r="E444" s="733">
        <v>50113001</v>
      </c>
      <c r="F444" s="732" t="s">
        <v>613</v>
      </c>
      <c r="G444" s="731" t="s">
        <v>619</v>
      </c>
      <c r="H444" s="731">
        <v>229646</v>
      </c>
      <c r="I444" s="731">
        <v>229646</v>
      </c>
      <c r="J444" s="731" t="s">
        <v>1343</v>
      </c>
      <c r="K444" s="731" t="s">
        <v>1344</v>
      </c>
      <c r="L444" s="734">
        <v>77.100000000000009</v>
      </c>
      <c r="M444" s="734">
        <v>1</v>
      </c>
      <c r="N444" s="735">
        <v>77.100000000000009</v>
      </c>
    </row>
    <row r="445" spans="1:14" ht="14.45" customHeight="1" x14ac:dyDescent="0.2">
      <c r="A445" s="729" t="s">
        <v>586</v>
      </c>
      <c r="B445" s="730" t="s">
        <v>587</v>
      </c>
      <c r="C445" s="731" t="s">
        <v>607</v>
      </c>
      <c r="D445" s="732" t="s">
        <v>608</v>
      </c>
      <c r="E445" s="733">
        <v>50113001</v>
      </c>
      <c r="F445" s="732" t="s">
        <v>613</v>
      </c>
      <c r="G445" s="731" t="s">
        <v>614</v>
      </c>
      <c r="H445" s="731">
        <v>993603</v>
      </c>
      <c r="I445" s="731">
        <v>0</v>
      </c>
      <c r="J445" s="731" t="s">
        <v>682</v>
      </c>
      <c r="K445" s="731" t="s">
        <v>329</v>
      </c>
      <c r="L445" s="734">
        <v>231.17142927455149</v>
      </c>
      <c r="M445" s="734">
        <v>7</v>
      </c>
      <c r="N445" s="735">
        <v>1618.2000049218605</v>
      </c>
    </row>
    <row r="446" spans="1:14" ht="14.45" customHeight="1" x14ac:dyDescent="0.2">
      <c r="A446" s="729" t="s">
        <v>586</v>
      </c>
      <c r="B446" s="730" t="s">
        <v>587</v>
      </c>
      <c r="C446" s="731" t="s">
        <v>607</v>
      </c>
      <c r="D446" s="732" t="s">
        <v>608</v>
      </c>
      <c r="E446" s="733">
        <v>50113001</v>
      </c>
      <c r="F446" s="732" t="s">
        <v>613</v>
      </c>
      <c r="G446" s="731" t="s">
        <v>614</v>
      </c>
      <c r="H446" s="731">
        <v>241307</v>
      </c>
      <c r="I446" s="731">
        <v>241307</v>
      </c>
      <c r="J446" s="731" t="s">
        <v>683</v>
      </c>
      <c r="K446" s="731" t="s">
        <v>684</v>
      </c>
      <c r="L446" s="734">
        <v>102.57999999999998</v>
      </c>
      <c r="M446" s="734">
        <v>2</v>
      </c>
      <c r="N446" s="735">
        <v>205.15999999999997</v>
      </c>
    </row>
    <row r="447" spans="1:14" ht="14.45" customHeight="1" x14ac:dyDescent="0.2">
      <c r="A447" s="729" t="s">
        <v>586</v>
      </c>
      <c r="B447" s="730" t="s">
        <v>587</v>
      </c>
      <c r="C447" s="731" t="s">
        <v>607</v>
      </c>
      <c r="D447" s="732" t="s">
        <v>608</v>
      </c>
      <c r="E447" s="733">
        <v>50113001</v>
      </c>
      <c r="F447" s="732" t="s">
        <v>613</v>
      </c>
      <c r="G447" s="731" t="s">
        <v>619</v>
      </c>
      <c r="H447" s="731">
        <v>233584</v>
      </c>
      <c r="I447" s="731">
        <v>233584</v>
      </c>
      <c r="J447" s="731" t="s">
        <v>687</v>
      </c>
      <c r="K447" s="731" t="s">
        <v>1345</v>
      </c>
      <c r="L447" s="734">
        <v>87.019999999999982</v>
      </c>
      <c r="M447" s="734">
        <v>1</v>
      </c>
      <c r="N447" s="735">
        <v>87.019999999999982</v>
      </c>
    </row>
    <row r="448" spans="1:14" ht="14.45" customHeight="1" x14ac:dyDescent="0.2">
      <c r="A448" s="729" t="s">
        <v>586</v>
      </c>
      <c r="B448" s="730" t="s">
        <v>587</v>
      </c>
      <c r="C448" s="731" t="s">
        <v>607</v>
      </c>
      <c r="D448" s="732" t="s">
        <v>608</v>
      </c>
      <c r="E448" s="733">
        <v>50113001</v>
      </c>
      <c r="F448" s="732" t="s">
        <v>613</v>
      </c>
      <c r="G448" s="731" t="s">
        <v>614</v>
      </c>
      <c r="H448" s="731">
        <v>159392</v>
      </c>
      <c r="I448" s="731">
        <v>59392</v>
      </c>
      <c r="J448" s="731" t="s">
        <v>1346</v>
      </c>
      <c r="K448" s="731" t="s">
        <v>1347</v>
      </c>
      <c r="L448" s="734">
        <v>84.04000000000002</v>
      </c>
      <c r="M448" s="734">
        <v>2</v>
      </c>
      <c r="N448" s="735">
        <v>168.08000000000004</v>
      </c>
    </row>
    <row r="449" spans="1:14" ht="14.45" customHeight="1" x14ac:dyDescent="0.2">
      <c r="A449" s="729" t="s">
        <v>586</v>
      </c>
      <c r="B449" s="730" t="s">
        <v>587</v>
      </c>
      <c r="C449" s="731" t="s">
        <v>607</v>
      </c>
      <c r="D449" s="732" t="s">
        <v>608</v>
      </c>
      <c r="E449" s="733">
        <v>50113001</v>
      </c>
      <c r="F449" s="732" t="s">
        <v>613</v>
      </c>
      <c r="G449" s="731" t="s">
        <v>614</v>
      </c>
      <c r="H449" s="731">
        <v>234194</v>
      </c>
      <c r="I449" s="731">
        <v>234194</v>
      </c>
      <c r="J449" s="731" t="s">
        <v>690</v>
      </c>
      <c r="K449" s="731" t="s">
        <v>691</v>
      </c>
      <c r="L449" s="734">
        <v>121.94000000000004</v>
      </c>
      <c r="M449" s="734">
        <v>3</v>
      </c>
      <c r="N449" s="735">
        <v>365.82000000000011</v>
      </c>
    </row>
    <row r="450" spans="1:14" ht="14.45" customHeight="1" x14ac:dyDescent="0.2">
      <c r="A450" s="729" t="s">
        <v>586</v>
      </c>
      <c r="B450" s="730" t="s">
        <v>587</v>
      </c>
      <c r="C450" s="731" t="s">
        <v>607</v>
      </c>
      <c r="D450" s="732" t="s">
        <v>608</v>
      </c>
      <c r="E450" s="733">
        <v>50113001</v>
      </c>
      <c r="F450" s="732" t="s">
        <v>613</v>
      </c>
      <c r="G450" s="731" t="s">
        <v>614</v>
      </c>
      <c r="H450" s="731">
        <v>241571</v>
      </c>
      <c r="I450" s="731">
        <v>241571</v>
      </c>
      <c r="J450" s="731" t="s">
        <v>692</v>
      </c>
      <c r="K450" s="731" t="s">
        <v>693</v>
      </c>
      <c r="L450" s="734">
        <v>47.120000000000005</v>
      </c>
      <c r="M450" s="734">
        <v>3</v>
      </c>
      <c r="N450" s="735">
        <v>141.36000000000001</v>
      </c>
    </row>
    <row r="451" spans="1:14" ht="14.45" customHeight="1" x14ac:dyDescent="0.2">
      <c r="A451" s="729" t="s">
        <v>586</v>
      </c>
      <c r="B451" s="730" t="s">
        <v>587</v>
      </c>
      <c r="C451" s="731" t="s">
        <v>607</v>
      </c>
      <c r="D451" s="732" t="s">
        <v>608</v>
      </c>
      <c r="E451" s="733">
        <v>50113001</v>
      </c>
      <c r="F451" s="732" t="s">
        <v>613</v>
      </c>
      <c r="G451" s="731" t="s">
        <v>614</v>
      </c>
      <c r="H451" s="731">
        <v>199466</v>
      </c>
      <c r="I451" s="731">
        <v>199466</v>
      </c>
      <c r="J451" s="731" t="s">
        <v>694</v>
      </c>
      <c r="K451" s="731" t="s">
        <v>695</v>
      </c>
      <c r="L451" s="734">
        <v>112.37999999999998</v>
      </c>
      <c r="M451" s="734">
        <v>2</v>
      </c>
      <c r="N451" s="735">
        <v>224.75999999999996</v>
      </c>
    </row>
    <row r="452" spans="1:14" ht="14.45" customHeight="1" x14ac:dyDescent="0.2">
      <c r="A452" s="729" t="s">
        <v>586</v>
      </c>
      <c r="B452" s="730" t="s">
        <v>587</v>
      </c>
      <c r="C452" s="731" t="s">
        <v>607</v>
      </c>
      <c r="D452" s="732" t="s">
        <v>608</v>
      </c>
      <c r="E452" s="733">
        <v>50113001</v>
      </c>
      <c r="F452" s="732" t="s">
        <v>613</v>
      </c>
      <c r="G452" s="731" t="s">
        <v>614</v>
      </c>
      <c r="H452" s="731">
        <v>113342</v>
      </c>
      <c r="I452" s="731">
        <v>180174</v>
      </c>
      <c r="J452" s="731" t="s">
        <v>1348</v>
      </c>
      <c r="K452" s="731" t="s">
        <v>1349</v>
      </c>
      <c r="L452" s="734">
        <v>152.93999999999997</v>
      </c>
      <c r="M452" s="734">
        <v>1</v>
      </c>
      <c r="N452" s="735">
        <v>152.93999999999997</v>
      </c>
    </row>
    <row r="453" spans="1:14" ht="14.45" customHeight="1" x14ac:dyDescent="0.2">
      <c r="A453" s="729" t="s">
        <v>586</v>
      </c>
      <c r="B453" s="730" t="s">
        <v>587</v>
      </c>
      <c r="C453" s="731" t="s">
        <v>607</v>
      </c>
      <c r="D453" s="732" t="s">
        <v>608</v>
      </c>
      <c r="E453" s="733">
        <v>50113001</v>
      </c>
      <c r="F453" s="732" t="s">
        <v>613</v>
      </c>
      <c r="G453" s="731" t="s">
        <v>614</v>
      </c>
      <c r="H453" s="731">
        <v>207967</v>
      </c>
      <c r="I453" s="731">
        <v>207967</v>
      </c>
      <c r="J453" s="731" t="s">
        <v>710</v>
      </c>
      <c r="K453" s="731" t="s">
        <v>711</v>
      </c>
      <c r="L453" s="734">
        <v>89.17</v>
      </c>
      <c r="M453" s="734">
        <v>2</v>
      </c>
      <c r="N453" s="735">
        <v>178.34</v>
      </c>
    </row>
    <row r="454" spans="1:14" ht="14.45" customHeight="1" x14ac:dyDescent="0.2">
      <c r="A454" s="729" t="s">
        <v>586</v>
      </c>
      <c r="B454" s="730" t="s">
        <v>587</v>
      </c>
      <c r="C454" s="731" t="s">
        <v>607</v>
      </c>
      <c r="D454" s="732" t="s">
        <v>608</v>
      </c>
      <c r="E454" s="733">
        <v>50113001</v>
      </c>
      <c r="F454" s="732" t="s">
        <v>613</v>
      </c>
      <c r="G454" s="731" t="s">
        <v>614</v>
      </c>
      <c r="H454" s="731">
        <v>207968</v>
      </c>
      <c r="I454" s="731">
        <v>207968</v>
      </c>
      <c r="J454" s="731" t="s">
        <v>710</v>
      </c>
      <c r="K454" s="731" t="s">
        <v>712</v>
      </c>
      <c r="L454" s="734">
        <v>40.820000000000007</v>
      </c>
      <c r="M454" s="734">
        <v>4</v>
      </c>
      <c r="N454" s="735">
        <v>163.28000000000003</v>
      </c>
    </row>
    <row r="455" spans="1:14" ht="14.45" customHeight="1" x14ac:dyDescent="0.2">
      <c r="A455" s="729" t="s">
        <v>586</v>
      </c>
      <c r="B455" s="730" t="s">
        <v>587</v>
      </c>
      <c r="C455" s="731" t="s">
        <v>607</v>
      </c>
      <c r="D455" s="732" t="s">
        <v>608</v>
      </c>
      <c r="E455" s="733">
        <v>50113001</v>
      </c>
      <c r="F455" s="732" t="s">
        <v>613</v>
      </c>
      <c r="G455" s="731" t="s">
        <v>614</v>
      </c>
      <c r="H455" s="731">
        <v>230051</v>
      </c>
      <c r="I455" s="731">
        <v>230051</v>
      </c>
      <c r="J455" s="731" t="s">
        <v>1350</v>
      </c>
      <c r="K455" s="731" t="s">
        <v>1351</v>
      </c>
      <c r="L455" s="734">
        <v>51.97999999999999</v>
      </c>
      <c r="M455" s="734">
        <v>4</v>
      </c>
      <c r="N455" s="735">
        <v>207.91999999999996</v>
      </c>
    </row>
    <row r="456" spans="1:14" ht="14.45" customHeight="1" x14ac:dyDescent="0.2">
      <c r="A456" s="729" t="s">
        <v>586</v>
      </c>
      <c r="B456" s="730" t="s">
        <v>587</v>
      </c>
      <c r="C456" s="731" t="s">
        <v>607</v>
      </c>
      <c r="D456" s="732" t="s">
        <v>608</v>
      </c>
      <c r="E456" s="733">
        <v>50113001</v>
      </c>
      <c r="F456" s="732" t="s">
        <v>613</v>
      </c>
      <c r="G456" s="731" t="s">
        <v>614</v>
      </c>
      <c r="H456" s="731">
        <v>238142</v>
      </c>
      <c r="I456" s="731">
        <v>238142</v>
      </c>
      <c r="J456" s="731" t="s">
        <v>715</v>
      </c>
      <c r="K456" s="731" t="s">
        <v>716</v>
      </c>
      <c r="L456" s="734">
        <v>58.697499999999998</v>
      </c>
      <c r="M456" s="734">
        <v>4</v>
      </c>
      <c r="N456" s="735">
        <v>234.79</v>
      </c>
    </row>
    <row r="457" spans="1:14" ht="14.45" customHeight="1" x14ac:dyDescent="0.2">
      <c r="A457" s="729" t="s">
        <v>586</v>
      </c>
      <c r="B457" s="730" t="s">
        <v>587</v>
      </c>
      <c r="C457" s="731" t="s">
        <v>607</v>
      </c>
      <c r="D457" s="732" t="s">
        <v>608</v>
      </c>
      <c r="E457" s="733">
        <v>50113001</v>
      </c>
      <c r="F457" s="732" t="s">
        <v>613</v>
      </c>
      <c r="G457" s="731" t="s">
        <v>614</v>
      </c>
      <c r="H457" s="731">
        <v>230415</v>
      </c>
      <c r="I457" s="731">
        <v>230415</v>
      </c>
      <c r="J457" s="731" t="s">
        <v>717</v>
      </c>
      <c r="K457" s="731" t="s">
        <v>718</v>
      </c>
      <c r="L457" s="734">
        <v>27.099999999999998</v>
      </c>
      <c r="M457" s="734">
        <v>2</v>
      </c>
      <c r="N457" s="735">
        <v>54.199999999999996</v>
      </c>
    </row>
    <row r="458" spans="1:14" ht="14.45" customHeight="1" x14ac:dyDescent="0.2">
      <c r="A458" s="729" t="s">
        <v>586</v>
      </c>
      <c r="B458" s="730" t="s">
        <v>587</v>
      </c>
      <c r="C458" s="731" t="s">
        <v>607</v>
      </c>
      <c r="D458" s="732" t="s">
        <v>608</v>
      </c>
      <c r="E458" s="733">
        <v>50113001</v>
      </c>
      <c r="F458" s="732" t="s">
        <v>613</v>
      </c>
      <c r="G458" s="731" t="s">
        <v>619</v>
      </c>
      <c r="H458" s="731">
        <v>214435</v>
      </c>
      <c r="I458" s="731">
        <v>214435</v>
      </c>
      <c r="J458" s="731" t="s">
        <v>725</v>
      </c>
      <c r="K458" s="731" t="s">
        <v>1352</v>
      </c>
      <c r="L458" s="734">
        <v>42.88000000000001</v>
      </c>
      <c r="M458" s="734">
        <v>1</v>
      </c>
      <c r="N458" s="735">
        <v>42.88000000000001</v>
      </c>
    </row>
    <row r="459" spans="1:14" ht="14.45" customHeight="1" x14ac:dyDescent="0.2">
      <c r="A459" s="729" t="s">
        <v>586</v>
      </c>
      <c r="B459" s="730" t="s">
        <v>587</v>
      </c>
      <c r="C459" s="731" t="s">
        <v>607</v>
      </c>
      <c r="D459" s="732" t="s">
        <v>608</v>
      </c>
      <c r="E459" s="733">
        <v>50113001</v>
      </c>
      <c r="F459" s="732" t="s">
        <v>613</v>
      </c>
      <c r="G459" s="731" t="s">
        <v>614</v>
      </c>
      <c r="H459" s="731">
        <v>214525</v>
      </c>
      <c r="I459" s="731">
        <v>214525</v>
      </c>
      <c r="J459" s="731" t="s">
        <v>727</v>
      </c>
      <c r="K459" s="731" t="s">
        <v>728</v>
      </c>
      <c r="L459" s="734">
        <v>26.46</v>
      </c>
      <c r="M459" s="734">
        <v>2</v>
      </c>
      <c r="N459" s="735">
        <v>52.92</v>
      </c>
    </row>
    <row r="460" spans="1:14" ht="14.45" customHeight="1" x14ac:dyDescent="0.2">
      <c r="A460" s="729" t="s">
        <v>586</v>
      </c>
      <c r="B460" s="730" t="s">
        <v>587</v>
      </c>
      <c r="C460" s="731" t="s">
        <v>607</v>
      </c>
      <c r="D460" s="732" t="s">
        <v>608</v>
      </c>
      <c r="E460" s="733">
        <v>50113001</v>
      </c>
      <c r="F460" s="732" t="s">
        <v>613</v>
      </c>
      <c r="G460" s="731" t="s">
        <v>619</v>
      </c>
      <c r="H460" s="731">
        <v>214427</v>
      </c>
      <c r="I460" s="731">
        <v>214427</v>
      </c>
      <c r="J460" s="731" t="s">
        <v>729</v>
      </c>
      <c r="K460" s="731" t="s">
        <v>730</v>
      </c>
      <c r="L460" s="734">
        <v>16.571142857142849</v>
      </c>
      <c r="M460" s="734">
        <v>350</v>
      </c>
      <c r="N460" s="735">
        <v>5799.8999999999969</v>
      </c>
    </row>
    <row r="461" spans="1:14" ht="14.45" customHeight="1" x14ac:dyDescent="0.2">
      <c r="A461" s="729" t="s">
        <v>586</v>
      </c>
      <c r="B461" s="730" t="s">
        <v>587</v>
      </c>
      <c r="C461" s="731" t="s">
        <v>607</v>
      </c>
      <c r="D461" s="732" t="s">
        <v>608</v>
      </c>
      <c r="E461" s="733">
        <v>50113001</v>
      </c>
      <c r="F461" s="732" t="s">
        <v>613</v>
      </c>
      <c r="G461" s="731" t="s">
        <v>619</v>
      </c>
      <c r="H461" s="731">
        <v>113767</v>
      </c>
      <c r="I461" s="731">
        <v>13767</v>
      </c>
      <c r="J461" s="731" t="s">
        <v>1353</v>
      </c>
      <c r="K461" s="731" t="s">
        <v>1354</v>
      </c>
      <c r="L461" s="734">
        <v>45.28</v>
      </c>
      <c r="M461" s="734">
        <v>1</v>
      </c>
      <c r="N461" s="735">
        <v>45.28</v>
      </c>
    </row>
    <row r="462" spans="1:14" ht="14.45" customHeight="1" x14ac:dyDescent="0.2">
      <c r="A462" s="729" t="s">
        <v>586</v>
      </c>
      <c r="B462" s="730" t="s">
        <v>587</v>
      </c>
      <c r="C462" s="731" t="s">
        <v>607</v>
      </c>
      <c r="D462" s="732" t="s">
        <v>608</v>
      </c>
      <c r="E462" s="733">
        <v>50113001</v>
      </c>
      <c r="F462" s="732" t="s">
        <v>613</v>
      </c>
      <c r="G462" s="731" t="s">
        <v>614</v>
      </c>
      <c r="H462" s="731">
        <v>213264</v>
      </c>
      <c r="I462" s="731">
        <v>213264</v>
      </c>
      <c r="J462" s="731" t="s">
        <v>1355</v>
      </c>
      <c r="K462" s="731" t="s">
        <v>1356</v>
      </c>
      <c r="L462" s="734">
        <v>188.33</v>
      </c>
      <c r="M462" s="734">
        <v>1</v>
      </c>
      <c r="N462" s="735">
        <v>188.33</v>
      </c>
    </row>
    <row r="463" spans="1:14" ht="14.45" customHeight="1" x14ac:dyDescent="0.2">
      <c r="A463" s="729" t="s">
        <v>586</v>
      </c>
      <c r="B463" s="730" t="s">
        <v>587</v>
      </c>
      <c r="C463" s="731" t="s">
        <v>607</v>
      </c>
      <c r="D463" s="732" t="s">
        <v>608</v>
      </c>
      <c r="E463" s="733">
        <v>50113001</v>
      </c>
      <c r="F463" s="732" t="s">
        <v>613</v>
      </c>
      <c r="G463" s="731" t="s">
        <v>614</v>
      </c>
      <c r="H463" s="731">
        <v>213255</v>
      </c>
      <c r="I463" s="731">
        <v>213255</v>
      </c>
      <c r="J463" s="731" t="s">
        <v>731</v>
      </c>
      <c r="K463" s="731" t="s">
        <v>732</v>
      </c>
      <c r="L463" s="734">
        <v>125.57</v>
      </c>
      <c r="M463" s="734">
        <v>1</v>
      </c>
      <c r="N463" s="735">
        <v>125.57</v>
      </c>
    </row>
    <row r="464" spans="1:14" ht="14.45" customHeight="1" x14ac:dyDescent="0.2">
      <c r="A464" s="729" t="s">
        <v>586</v>
      </c>
      <c r="B464" s="730" t="s">
        <v>587</v>
      </c>
      <c r="C464" s="731" t="s">
        <v>607</v>
      </c>
      <c r="D464" s="732" t="s">
        <v>608</v>
      </c>
      <c r="E464" s="733">
        <v>50113001</v>
      </c>
      <c r="F464" s="732" t="s">
        <v>613</v>
      </c>
      <c r="G464" s="731" t="s">
        <v>614</v>
      </c>
      <c r="H464" s="731">
        <v>193105</v>
      </c>
      <c r="I464" s="731">
        <v>93105</v>
      </c>
      <c r="J464" s="731" t="s">
        <v>733</v>
      </c>
      <c r="K464" s="731" t="s">
        <v>734</v>
      </c>
      <c r="L464" s="734">
        <v>208.35499999999996</v>
      </c>
      <c r="M464" s="734">
        <v>2</v>
      </c>
      <c r="N464" s="735">
        <v>416.70999999999992</v>
      </c>
    </row>
    <row r="465" spans="1:14" ht="14.45" customHeight="1" x14ac:dyDescent="0.2">
      <c r="A465" s="729" t="s">
        <v>586</v>
      </c>
      <c r="B465" s="730" t="s">
        <v>587</v>
      </c>
      <c r="C465" s="731" t="s">
        <v>607</v>
      </c>
      <c r="D465" s="732" t="s">
        <v>608</v>
      </c>
      <c r="E465" s="733">
        <v>50113001</v>
      </c>
      <c r="F465" s="732" t="s">
        <v>613</v>
      </c>
      <c r="G465" s="731" t="s">
        <v>614</v>
      </c>
      <c r="H465" s="731">
        <v>193104</v>
      </c>
      <c r="I465" s="731">
        <v>93104</v>
      </c>
      <c r="J465" s="731" t="s">
        <v>733</v>
      </c>
      <c r="K465" s="731" t="s">
        <v>735</v>
      </c>
      <c r="L465" s="734">
        <v>50.405000000000001</v>
      </c>
      <c r="M465" s="734">
        <v>2</v>
      </c>
      <c r="N465" s="735">
        <v>100.81</v>
      </c>
    </row>
    <row r="466" spans="1:14" ht="14.45" customHeight="1" x14ac:dyDescent="0.2">
      <c r="A466" s="729" t="s">
        <v>586</v>
      </c>
      <c r="B466" s="730" t="s">
        <v>587</v>
      </c>
      <c r="C466" s="731" t="s">
        <v>607</v>
      </c>
      <c r="D466" s="732" t="s">
        <v>608</v>
      </c>
      <c r="E466" s="733">
        <v>50113001</v>
      </c>
      <c r="F466" s="732" t="s">
        <v>613</v>
      </c>
      <c r="G466" s="731" t="s">
        <v>619</v>
      </c>
      <c r="H466" s="731">
        <v>192587</v>
      </c>
      <c r="I466" s="731">
        <v>92587</v>
      </c>
      <c r="J466" s="731" t="s">
        <v>1357</v>
      </c>
      <c r="K466" s="731" t="s">
        <v>1358</v>
      </c>
      <c r="L466" s="734">
        <v>58.6</v>
      </c>
      <c r="M466" s="734">
        <v>1</v>
      </c>
      <c r="N466" s="735">
        <v>58.6</v>
      </c>
    </row>
    <row r="467" spans="1:14" ht="14.45" customHeight="1" x14ac:dyDescent="0.2">
      <c r="A467" s="729" t="s">
        <v>586</v>
      </c>
      <c r="B467" s="730" t="s">
        <v>587</v>
      </c>
      <c r="C467" s="731" t="s">
        <v>607</v>
      </c>
      <c r="D467" s="732" t="s">
        <v>608</v>
      </c>
      <c r="E467" s="733">
        <v>50113001</v>
      </c>
      <c r="F467" s="732" t="s">
        <v>613</v>
      </c>
      <c r="G467" s="731" t="s">
        <v>614</v>
      </c>
      <c r="H467" s="731">
        <v>149952</v>
      </c>
      <c r="I467" s="731">
        <v>49952</v>
      </c>
      <c r="J467" s="731" t="s">
        <v>1359</v>
      </c>
      <c r="K467" s="731" t="s">
        <v>1360</v>
      </c>
      <c r="L467" s="734">
        <v>74.640000000000029</v>
      </c>
      <c r="M467" s="734">
        <v>1</v>
      </c>
      <c r="N467" s="735">
        <v>74.640000000000029</v>
      </c>
    </row>
    <row r="468" spans="1:14" ht="14.45" customHeight="1" x14ac:dyDescent="0.2">
      <c r="A468" s="729" t="s">
        <v>586</v>
      </c>
      <c r="B468" s="730" t="s">
        <v>587</v>
      </c>
      <c r="C468" s="731" t="s">
        <v>607</v>
      </c>
      <c r="D468" s="732" t="s">
        <v>608</v>
      </c>
      <c r="E468" s="733">
        <v>50113001</v>
      </c>
      <c r="F468" s="732" t="s">
        <v>613</v>
      </c>
      <c r="G468" s="731" t="s">
        <v>614</v>
      </c>
      <c r="H468" s="731">
        <v>197522</v>
      </c>
      <c r="I468" s="731">
        <v>97522</v>
      </c>
      <c r="J468" s="731" t="s">
        <v>736</v>
      </c>
      <c r="K468" s="731" t="s">
        <v>738</v>
      </c>
      <c r="L468" s="734">
        <v>159.01999999999998</v>
      </c>
      <c r="M468" s="734">
        <v>2</v>
      </c>
      <c r="N468" s="735">
        <v>318.03999999999996</v>
      </c>
    </row>
    <row r="469" spans="1:14" ht="14.45" customHeight="1" x14ac:dyDescent="0.2">
      <c r="A469" s="729" t="s">
        <v>586</v>
      </c>
      <c r="B469" s="730" t="s">
        <v>587</v>
      </c>
      <c r="C469" s="731" t="s">
        <v>607</v>
      </c>
      <c r="D469" s="732" t="s">
        <v>608</v>
      </c>
      <c r="E469" s="733">
        <v>50113001</v>
      </c>
      <c r="F469" s="732" t="s">
        <v>613</v>
      </c>
      <c r="G469" s="731" t="s">
        <v>614</v>
      </c>
      <c r="H469" s="731">
        <v>114075</v>
      </c>
      <c r="I469" s="731">
        <v>14075</v>
      </c>
      <c r="J469" s="731" t="s">
        <v>736</v>
      </c>
      <c r="K469" s="731" t="s">
        <v>737</v>
      </c>
      <c r="L469" s="734">
        <v>294.61000000000013</v>
      </c>
      <c r="M469" s="734">
        <v>1</v>
      </c>
      <c r="N469" s="735">
        <v>294.61000000000013</v>
      </c>
    </row>
    <row r="470" spans="1:14" ht="14.45" customHeight="1" x14ac:dyDescent="0.2">
      <c r="A470" s="729" t="s">
        <v>586</v>
      </c>
      <c r="B470" s="730" t="s">
        <v>587</v>
      </c>
      <c r="C470" s="731" t="s">
        <v>607</v>
      </c>
      <c r="D470" s="732" t="s">
        <v>608</v>
      </c>
      <c r="E470" s="733">
        <v>50113001</v>
      </c>
      <c r="F470" s="732" t="s">
        <v>613</v>
      </c>
      <c r="G470" s="731" t="s">
        <v>614</v>
      </c>
      <c r="H470" s="731">
        <v>201992</v>
      </c>
      <c r="I470" s="731">
        <v>201992</v>
      </c>
      <c r="J470" s="731" t="s">
        <v>736</v>
      </c>
      <c r="K470" s="731" t="s">
        <v>1361</v>
      </c>
      <c r="L470" s="734">
        <v>552.81000000000017</v>
      </c>
      <c r="M470" s="734">
        <v>1</v>
      </c>
      <c r="N470" s="735">
        <v>552.81000000000017</v>
      </c>
    </row>
    <row r="471" spans="1:14" ht="14.45" customHeight="1" x14ac:dyDescent="0.2">
      <c r="A471" s="729" t="s">
        <v>586</v>
      </c>
      <c r="B471" s="730" t="s">
        <v>587</v>
      </c>
      <c r="C471" s="731" t="s">
        <v>607</v>
      </c>
      <c r="D471" s="732" t="s">
        <v>608</v>
      </c>
      <c r="E471" s="733">
        <v>50113001</v>
      </c>
      <c r="F471" s="732" t="s">
        <v>613</v>
      </c>
      <c r="G471" s="731" t="s">
        <v>614</v>
      </c>
      <c r="H471" s="731">
        <v>101290</v>
      </c>
      <c r="I471" s="731">
        <v>1290</v>
      </c>
      <c r="J471" s="731" t="s">
        <v>1362</v>
      </c>
      <c r="K471" s="731" t="s">
        <v>1363</v>
      </c>
      <c r="L471" s="734">
        <v>134.43</v>
      </c>
      <c r="M471" s="734">
        <v>1</v>
      </c>
      <c r="N471" s="735">
        <v>134.43</v>
      </c>
    </row>
    <row r="472" spans="1:14" ht="14.45" customHeight="1" x14ac:dyDescent="0.2">
      <c r="A472" s="729" t="s">
        <v>586</v>
      </c>
      <c r="B472" s="730" t="s">
        <v>587</v>
      </c>
      <c r="C472" s="731" t="s">
        <v>607</v>
      </c>
      <c r="D472" s="732" t="s">
        <v>608</v>
      </c>
      <c r="E472" s="733">
        <v>50113001</v>
      </c>
      <c r="F472" s="732" t="s">
        <v>613</v>
      </c>
      <c r="G472" s="731" t="s">
        <v>614</v>
      </c>
      <c r="H472" s="731">
        <v>221074</v>
      </c>
      <c r="I472" s="731">
        <v>221074</v>
      </c>
      <c r="J472" s="731" t="s">
        <v>741</v>
      </c>
      <c r="K472" s="731" t="s">
        <v>742</v>
      </c>
      <c r="L472" s="734">
        <v>75.95</v>
      </c>
      <c r="M472" s="734">
        <v>10</v>
      </c>
      <c r="N472" s="735">
        <v>759.5</v>
      </c>
    </row>
    <row r="473" spans="1:14" ht="14.45" customHeight="1" x14ac:dyDescent="0.2">
      <c r="A473" s="729" t="s">
        <v>586</v>
      </c>
      <c r="B473" s="730" t="s">
        <v>587</v>
      </c>
      <c r="C473" s="731" t="s">
        <v>607</v>
      </c>
      <c r="D473" s="732" t="s">
        <v>608</v>
      </c>
      <c r="E473" s="733">
        <v>50113001</v>
      </c>
      <c r="F473" s="732" t="s">
        <v>613</v>
      </c>
      <c r="G473" s="731" t="s">
        <v>614</v>
      </c>
      <c r="H473" s="731">
        <v>230421</v>
      </c>
      <c r="I473" s="731">
        <v>230421</v>
      </c>
      <c r="J473" s="731" t="s">
        <v>741</v>
      </c>
      <c r="K473" s="731" t="s">
        <v>742</v>
      </c>
      <c r="L473" s="734">
        <v>76.97999999999999</v>
      </c>
      <c r="M473" s="734">
        <v>10</v>
      </c>
      <c r="N473" s="735">
        <v>769.8</v>
      </c>
    </row>
    <row r="474" spans="1:14" ht="14.45" customHeight="1" x14ac:dyDescent="0.2">
      <c r="A474" s="729" t="s">
        <v>586</v>
      </c>
      <c r="B474" s="730" t="s">
        <v>587</v>
      </c>
      <c r="C474" s="731" t="s">
        <v>607</v>
      </c>
      <c r="D474" s="732" t="s">
        <v>608</v>
      </c>
      <c r="E474" s="733">
        <v>50113001</v>
      </c>
      <c r="F474" s="732" t="s">
        <v>613</v>
      </c>
      <c r="G474" s="731" t="s">
        <v>614</v>
      </c>
      <c r="H474" s="731">
        <v>175631</v>
      </c>
      <c r="I474" s="731">
        <v>75631</v>
      </c>
      <c r="J474" s="731" t="s">
        <v>1364</v>
      </c>
      <c r="K474" s="731" t="s">
        <v>1365</v>
      </c>
      <c r="L474" s="734">
        <v>34.939999999999991</v>
      </c>
      <c r="M474" s="734">
        <v>2</v>
      </c>
      <c r="N474" s="735">
        <v>69.879999999999981</v>
      </c>
    </row>
    <row r="475" spans="1:14" ht="14.45" customHeight="1" x14ac:dyDescent="0.2">
      <c r="A475" s="729" t="s">
        <v>586</v>
      </c>
      <c r="B475" s="730" t="s">
        <v>587</v>
      </c>
      <c r="C475" s="731" t="s">
        <v>607</v>
      </c>
      <c r="D475" s="732" t="s">
        <v>608</v>
      </c>
      <c r="E475" s="733">
        <v>50113001</v>
      </c>
      <c r="F475" s="732" t="s">
        <v>613</v>
      </c>
      <c r="G475" s="731" t="s">
        <v>614</v>
      </c>
      <c r="H475" s="731">
        <v>117011</v>
      </c>
      <c r="I475" s="731">
        <v>17011</v>
      </c>
      <c r="J475" s="731" t="s">
        <v>745</v>
      </c>
      <c r="K475" s="731" t="s">
        <v>746</v>
      </c>
      <c r="L475" s="734">
        <v>144.86999999999998</v>
      </c>
      <c r="M475" s="734">
        <v>12</v>
      </c>
      <c r="N475" s="735">
        <v>1738.4399999999998</v>
      </c>
    </row>
    <row r="476" spans="1:14" ht="14.45" customHeight="1" x14ac:dyDescent="0.2">
      <c r="A476" s="729" t="s">
        <v>586</v>
      </c>
      <c r="B476" s="730" t="s">
        <v>587</v>
      </c>
      <c r="C476" s="731" t="s">
        <v>607</v>
      </c>
      <c r="D476" s="732" t="s">
        <v>608</v>
      </c>
      <c r="E476" s="733">
        <v>50113001</v>
      </c>
      <c r="F476" s="732" t="s">
        <v>613</v>
      </c>
      <c r="G476" s="731" t="s">
        <v>614</v>
      </c>
      <c r="H476" s="731">
        <v>103542</v>
      </c>
      <c r="I476" s="731">
        <v>3542</v>
      </c>
      <c r="J476" s="731" t="s">
        <v>1366</v>
      </c>
      <c r="K476" s="731" t="s">
        <v>995</v>
      </c>
      <c r="L476" s="734">
        <v>35.29</v>
      </c>
      <c r="M476" s="734">
        <v>1</v>
      </c>
      <c r="N476" s="735">
        <v>35.29</v>
      </c>
    </row>
    <row r="477" spans="1:14" ht="14.45" customHeight="1" x14ac:dyDescent="0.2">
      <c r="A477" s="729" t="s">
        <v>586</v>
      </c>
      <c r="B477" s="730" t="s">
        <v>587</v>
      </c>
      <c r="C477" s="731" t="s">
        <v>607</v>
      </c>
      <c r="D477" s="732" t="s">
        <v>608</v>
      </c>
      <c r="E477" s="733">
        <v>50113001</v>
      </c>
      <c r="F477" s="732" t="s">
        <v>613</v>
      </c>
      <c r="G477" s="731" t="s">
        <v>614</v>
      </c>
      <c r="H477" s="731">
        <v>243052</v>
      </c>
      <c r="I477" s="731">
        <v>243052</v>
      </c>
      <c r="J477" s="731" t="s">
        <v>1367</v>
      </c>
      <c r="K477" s="731" t="s">
        <v>1368</v>
      </c>
      <c r="L477" s="734">
        <v>100.11</v>
      </c>
      <c r="M477" s="734">
        <v>1</v>
      </c>
      <c r="N477" s="735">
        <v>100.11</v>
      </c>
    </row>
    <row r="478" spans="1:14" ht="14.45" customHeight="1" x14ac:dyDescent="0.2">
      <c r="A478" s="729" t="s">
        <v>586</v>
      </c>
      <c r="B478" s="730" t="s">
        <v>587</v>
      </c>
      <c r="C478" s="731" t="s">
        <v>607</v>
      </c>
      <c r="D478" s="732" t="s">
        <v>608</v>
      </c>
      <c r="E478" s="733">
        <v>50113001</v>
      </c>
      <c r="F478" s="732" t="s">
        <v>613</v>
      </c>
      <c r="G478" s="731" t="s">
        <v>614</v>
      </c>
      <c r="H478" s="731">
        <v>241672</v>
      </c>
      <c r="I478" s="731">
        <v>241672</v>
      </c>
      <c r="J478" s="731" t="s">
        <v>747</v>
      </c>
      <c r="K478" s="731" t="s">
        <v>748</v>
      </c>
      <c r="L478" s="734">
        <v>111.404</v>
      </c>
      <c r="M478" s="734">
        <v>60</v>
      </c>
      <c r="N478" s="735">
        <v>6684.24</v>
      </c>
    </row>
    <row r="479" spans="1:14" ht="14.45" customHeight="1" x14ac:dyDescent="0.2">
      <c r="A479" s="729" t="s">
        <v>586</v>
      </c>
      <c r="B479" s="730" t="s">
        <v>587</v>
      </c>
      <c r="C479" s="731" t="s">
        <v>607</v>
      </c>
      <c r="D479" s="732" t="s">
        <v>608</v>
      </c>
      <c r="E479" s="733">
        <v>50113001</v>
      </c>
      <c r="F479" s="732" t="s">
        <v>613</v>
      </c>
      <c r="G479" s="731" t="s">
        <v>614</v>
      </c>
      <c r="H479" s="731">
        <v>102479</v>
      </c>
      <c r="I479" s="731">
        <v>2479</v>
      </c>
      <c r="J479" s="731" t="s">
        <v>749</v>
      </c>
      <c r="K479" s="731" t="s">
        <v>750</v>
      </c>
      <c r="L479" s="734">
        <v>65.490000000000023</v>
      </c>
      <c r="M479" s="734">
        <v>1</v>
      </c>
      <c r="N479" s="735">
        <v>65.490000000000023</v>
      </c>
    </row>
    <row r="480" spans="1:14" ht="14.45" customHeight="1" x14ac:dyDescent="0.2">
      <c r="A480" s="729" t="s">
        <v>586</v>
      </c>
      <c r="B480" s="730" t="s">
        <v>587</v>
      </c>
      <c r="C480" s="731" t="s">
        <v>607</v>
      </c>
      <c r="D480" s="732" t="s">
        <v>608</v>
      </c>
      <c r="E480" s="733">
        <v>50113001</v>
      </c>
      <c r="F480" s="732" t="s">
        <v>613</v>
      </c>
      <c r="G480" s="731" t="s">
        <v>614</v>
      </c>
      <c r="H480" s="731">
        <v>104071</v>
      </c>
      <c r="I480" s="731">
        <v>4071</v>
      </c>
      <c r="J480" s="731" t="s">
        <v>749</v>
      </c>
      <c r="K480" s="731" t="s">
        <v>1369</v>
      </c>
      <c r="L480" s="734">
        <v>224.11</v>
      </c>
      <c r="M480" s="734">
        <v>1</v>
      </c>
      <c r="N480" s="735">
        <v>224.11</v>
      </c>
    </row>
    <row r="481" spans="1:14" ht="14.45" customHeight="1" x14ac:dyDescent="0.2">
      <c r="A481" s="729" t="s">
        <v>586</v>
      </c>
      <c r="B481" s="730" t="s">
        <v>587</v>
      </c>
      <c r="C481" s="731" t="s">
        <v>607</v>
      </c>
      <c r="D481" s="732" t="s">
        <v>608</v>
      </c>
      <c r="E481" s="733">
        <v>50113001</v>
      </c>
      <c r="F481" s="732" t="s">
        <v>613</v>
      </c>
      <c r="G481" s="731" t="s">
        <v>614</v>
      </c>
      <c r="H481" s="731">
        <v>166791</v>
      </c>
      <c r="I481" s="731">
        <v>66791</v>
      </c>
      <c r="J481" s="731" t="s">
        <v>1370</v>
      </c>
      <c r="K481" s="731" t="s">
        <v>1371</v>
      </c>
      <c r="L481" s="734">
        <v>75.920000000000016</v>
      </c>
      <c r="M481" s="734">
        <v>1</v>
      </c>
      <c r="N481" s="735">
        <v>75.920000000000016</v>
      </c>
    </row>
    <row r="482" spans="1:14" ht="14.45" customHeight="1" x14ac:dyDescent="0.2">
      <c r="A482" s="729" t="s">
        <v>586</v>
      </c>
      <c r="B482" s="730" t="s">
        <v>587</v>
      </c>
      <c r="C482" s="731" t="s">
        <v>607</v>
      </c>
      <c r="D482" s="732" t="s">
        <v>608</v>
      </c>
      <c r="E482" s="733">
        <v>50113001</v>
      </c>
      <c r="F482" s="732" t="s">
        <v>613</v>
      </c>
      <c r="G482" s="731" t="s">
        <v>614</v>
      </c>
      <c r="H482" s="731">
        <v>158425</v>
      </c>
      <c r="I482" s="731">
        <v>58425</v>
      </c>
      <c r="J482" s="731" t="s">
        <v>751</v>
      </c>
      <c r="K482" s="731" t="s">
        <v>752</v>
      </c>
      <c r="L482" s="734">
        <v>62.66</v>
      </c>
      <c r="M482" s="734">
        <v>2</v>
      </c>
      <c r="N482" s="735">
        <v>125.32</v>
      </c>
    </row>
    <row r="483" spans="1:14" ht="14.45" customHeight="1" x14ac:dyDescent="0.2">
      <c r="A483" s="729" t="s">
        <v>586</v>
      </c>
      <c r="B483" s="730" t="s">
        <v>587</v>
      </c>
      <c r="C483" s="731" t="s">
        <v>607</v>
      </c>
      <c r="D483" s="732" t="s">
        <v>608</v>
      </c>
      <c r="E483" s="733">
        <v>50113001</v>
      </c>
      <c r="F483" s="732" t="s">
        <v>613</v>
      </c>
      <c r="G483" s="731" t="s">
        <v>614</v>
      </c>
      <c r="H483" s="731">
        <v>154539</v>
      </c>
      <c r="I483" s="731">
        <v>54539</v>
      </c>
      <c r="J483" s="731" t="s">
        <v>753</v>
      </c>
      <c r="K483" s="731" t="s">
        <v>754</v>
      </c>
      <c r="L483" s="734">
        <v>60.146666666666668</v>
      </c>
      <c r="M483" s="734">
        <v>12</v>
      </c>
      <c r="N483" s="735">
        <v>721.76</v>
      </c>
    </row>
    <row r="484" spans="1:14" ht="14.45" customHeight="1" x14ac:dyDescent="0.2">
      <c r="A484" s="729" t="s">
        <v>586</v>
      </c>
      <c r="B484" s="730" t="s">
        <v>587</v>
      </c>
      <c r="C484" s="731" t="s">
        <v>607</v>
      </c>
      <c r="D484" s="732" t="s">
        <v>608</v>
      </c>
      <c r="E484" s="733">
        <v>50113001</v>
      </c>
      <c r="F484" s="732" t="s">
        <v>613</v>
      </c>
      <c r="G484" s="731" t="s">
        <v>614</v>
      </c>
      <c r="H484" s="731">
        <v>179327</v>
      </c>
      <c r="I484" s="731">
        <v>179327</v>
      </c>
      <c r="J484" s="731" t="s">
        <v>755</v>
      </c>
      <c r="K484" s="731" t="s">
        <v>703</v>
      </c>
      <c r="L484" s="734">
        <v>73.893333333333331</v>
      </c>
      <c r="M484" s="734">
        <v>3</v>
      </c>
      <c r="N484" s="735">
        <v>221.68</v>
      </c>
    </row>
    <row r="485" spans="1:14" ht="14.45" customHeight="1" x14ac:dyDescent="0.2">
      <c r="A485" s="729" t="s">
        <v>586</v>
      </c>
      <c r="B485" s="730" t="s">
        <v>587</v>
      </c>
      <c r="C485" s="731" t="s">
        <v>607</v>
      </c>
      <c r="D485" s="732" t="s">
        <v>608</v>
      </c>
      <c r="E485" s="733">
        <v>50113001</v>
      </c>
      <c r="F485" s="732" t="s">
        <v>613</v>
      </c>
      <c r="G485" s="731" t="s">
        <v>614</v>
      </c>
      <c r="H485" s="731">
        <v>179333</v>
      </c>
      <c r="I485" s="731">
        <v>179333</v>
      </c>
      <c r="J485" s="731" t="s">
        <v>755</v>
      </c>
      <c r="K485" s="731" t="s">
        <v>756</v>
      </c>
      <c r="L485" s="734">
        <v>224.68000000000004</v>
      </c>
      <c r="M485" s="734">
        <v>2</v>
      </c>
      <c r="N485" s="735">
        <v>449.36000000000007</v>
      </c>
    </row>
    <row r="486" spans="1:14" ht="14.45" customHeight="1" x14ac:dyDescent="0.2">
      <c r="A486" s="729" t="s">
        <v>586</v>
      </c>
      <c r="B486" s="730" t="s">
        <v>587</v>
      </c>
      <c r="C486" s="731" t="s">
        <v>607</v>
      </c>
      <c r="D486" s="732" t="s">
        <v>608</v>
      </c>
      <c r="E486" s="733">
        <v>50113001</v>
      </c>
      <c r="F486" s="732" t="s">
        <v>613</v>
      </c>
      <c r="G486" s="731" t="s">
        <v>614</v>
      </c>
      <c r="H486" s="731">
        <v>226525</v>
      </c>
      <c r="I486" s="731">
        <v>226525</v>
      </c>
      <c r="J486" s="731" t="s">
        <v>761</v>
      </c>
      <c r="K486" s="731" t="s">
        <v>762</v>
      </c>
      <c r="L486" s="734">
        <v>66.34</v>
      </c>
      <c r="M486" s="734">
        <v>1</v>
      </c>
      <c r="N486" s="735">
        <v>66.34</v>
      </c>
    </row>
    <row r="487" spans="1:14" ht="14.45" customHeight="1" x14ac:dyDescent="0.2">
      <c r="A487" s="729" t="s">
        <v>586</v>
      </c>
      <c r="B487" s="730" t="s">
        <v>587</v>
      </c>
      <c r="C487" s="731" t="s">
        <v>607</v>
      </c>
      <c r="D487" s="732" t="s">
        <v>608</v>
      </c>
      <c r="E487" s="733">
        <v>50113001</v>
      </c>
      <c r="F487" s="732" t="s">
        <v>613</v>
      </c>
      <c r="G487" s="731" t="s">
        <v>614</v>
      </c>
      <c r="H487" s="731">
        <v>23987</v>
      </c>
      <c r="I487" s="731">
        <v>23987</v>
      </c>
      <c r="J487" s="731" t="s">
        <v>766</v>
      </c>
      <c r="K487" s="731" t="s">
        <v>767</v>
      </c>
      <c r="L487" s="734">
        <v>167.42000000000002</v>
      </c>
      <c r="M487" s="734">
        <v>5</v>
      </c>
      <c r="N487" s="735">
        <v>837.1</v>
      </c>
    </row>
    <row r="488" spans="1:14" ht="14.45" customHeight="1" x14ac:dyDescent="0.2">
      <c r="A488" s="729" t="s">
        <v>586</v>
      </c>
      <c r="B488" s="730" t="s">
        <v>587</v>
      </c>
      <c r="C488" s="731" t="s">
        <v>607</v>
      </c>
      <c r="D488" s="732" t="s">
        <v>608</v>
      </c>
      <c r="E488" s="733">
        <v>50113001</v>
      </c>
      <c r="F488" s="732" t="s">
        <v>613</v>
      </c>
      <c r="G488" s="731" t="s">
        <v>614</v>
      </c>
      <c r="H488" s="731">
        <v>145273</v>
      </c>
      <c r="I488" s="731">
        <v>45273</v>
      </c>
      <c r="J488" s="731" t="s">
        <v>1372</v>
      </c>
      <c r="K488" s="731" t="s">
        <v>1371</v>
      </c>
      <c r="L488" s="734">
        <v>23.91</v>
      </c>
      <c r="M488" s="734">
        <v>1</v>
      </c>
      <c r="N488" s="735">
        <v>23.91</v>
      </c>
    </row>
    <row r="489" spans="1:14" ht="14.45" customHeight="1" x14ac:dyDescent="0.2">
      <c r="A489" s="729" t="s">
        <v>586</v>
      </c>
      <c r="B489" s="730" t="s">
        <v>587</v>
      </c>
      <c r="C489" s="731" t="s">
        <v>607</v>
      </c>
      <c r="D489" s="732" t="s">
        <v>608</v>
      </c>
      <c r="E489" s="733">
        <v>50113001</v>
      </c>
      <c r="F489" s="732" t="s">
        <v>613</v>
      </c>
      <c r="G489" s="731" t="s">
        <v>614</v>
      </c>
      <c r="H489" s="731">
        <v>447</v>
      </c>
      <c r="I489" s="731">
        <v>447</v>
      </c>
      <c r="J489" s="731" t="s">
        <v>1373</v>
      </c>
      <c r="K489" s="731" t="s">
        <v>1374</v>
      </c>
      <c r="L489" s="734">
        <v>178.34999999999997</v>
      </c>
      <c r="M489" s="734">
        <v>1</v>
      </c>
      <c r="N489" s="735">
        <v>178.34999999999997</v>
      </c>
    </row>
    <row r="490" spans="1:14" ht="14.45" customHeight="1" x14ac:dyDescent="0.2">
      <c r="A490" s="729" t="s">
        <v>586</v>
      </c>
      <c r="B490" s="730" t="s">
        <v>587</v>
      </c>
      <c r="C490" s="731" t="s">
        <v>607</v>
      </c>
      <c r="D490" s="732" t="s">
        <v>608</v>
      </c>
      <c r="E490" s="733">
        <v>50113001</v>
      </c>
      <c r="F490" s="732" t="s">
        <v>613</v>
      </c>
      <c r="G490" s="731" t="s">
        <v>614</v>
      </c>
      <c r="H490" s="731">
        <v>157586</v>
      </c>
      <c r="I490" s="731">
        <v>57586</v>
      </c>
      <c r="J490" s="731" t="s">
        <v>783</v>
      </c>
      <c r="K490" s="731" t="s">
        <v>784</v>
      </c>
      <c r="L490" s="734">
        <v>73.620000000000019</v>
      </c>
      <c r="M490" s="734">
        <v>2</v>
      </c>
      <c r="N490" s="735">
        <v>147.24000000000004</v>
      </c>
    </row>
    <row r="491" spans="1:14" ht="14.45" customHeight="1" x14ac:dyDescent="0.2">
      <c r="A491" s="729" t="s">
        <v>586</v>
      </c>
      <c r="B491" s="730" t="s">
        <v>587</v>
      </c>
      <c r="C491" s="731" t="s">
        <v>607</v>
      </c>
      <c r="D491" s="732" t="s">
        <v>608</v>
      </c>
      <c r="E491" s="733">
        <v>50113001</v>
      </c>
      <c r="F491" s="732" t="s">
        <v>613</v>
      </c>
      <c r="G491" s="731" t="s">
        <v>614</v>
      </c>
      <c r="H491" s="731">
        <v>846413</v>
      </c>
      <c r="I491" s="731">
        <v>57585</v>
      </c>
      <c r="J491" s="731" t="s">
        <v>1375</v>
      </c>
      <c r="K491" s="731" t="s">
        <v>1376</v>
      </c>
      <c r="L491" s="734">
        <v>133.12</v>
      </c>
      <c r="M491" s="734">
        <v>2</v>
      </c>
      <c r="N491" s="735">
        <v>266.24</v>
      </c>
    </row>
    <row r="492" spans="1:14" ht="14.45" customHeight="1" x14ac:dyDescent="0.2">
      <c r="A492" s="729" t="s">
        <v>586</v>
      </c>
      <c r="B492" s="730" t="s">
        <v>587</v>
      </c>
      <c r="C492" s="731" t="s">
        <v>607</v>
      </c>
      <c r="D492" s="732" t="s">
        <v>608</v>
      </c>
      <c r="E492" s="733">
        <v>50113001</v>
      </c>
      <c r="F492" s="732" t="s">
        <v>613</v>
      </c>
      <c r="G492" s="731" t="s">
        <v>614</v>
      </c>
      <c r="H492" s="731">
        <v>181293</v>
      </c>
      <c r="I492" s="731">
        <v>181293</v>
      </c>
      <c r="J492" s="731" t="s">
        <v>789</v>
      </c>
      <c r="K492" s="731" t="s">
        <v>790</v>
      </c>
      <c r="L492" s="734">
        <v>229.02</v>
      </c>
      <c r="M492" s="734">
        <v>1</v>
      </c>
      <c r="N492" s="735">
        <v>229.02</v>
      </c>
    </row>
    <row r="493" spans="1:14" ht="14.45" customHeight="1" x14ac:dyDescent="0.2">
      <c r="A493" s="729" t="s">
        <v>586</v>
      </c>
      <c r="B493" s="730" t="s">
        <v>587</v>
      </c>
      <c r="C493" s="731" t="s">
        <v>607</v>
      </c>
      <c r="D493" s="732" t="s">
        <v>608</v>
      </c>
      <c r="E493" s="733">
        <v>50113001</v>
      </c>
      <c r="F493" s="732" t="s">
        <v>613</v>
      </c>
      <c r="G493" s="731" t="s">
        <v>619</v>
      </c>
      <c r="H493" s="731">
        <v>243130</v>
      </c>
      <c r="I493" s="731">
        <v>243130</v>
      </c>
      <c r="J493" s="731" t="s">
        <v>791</v>
      </c>
      <c r="K493" s="731" t="s">
        <v>793</v>
      </c>
      <c r="L493" s="734">
        <v>78.670000000000016</v>
      </c>
      <c r="M493" s="734">
        <v>1</v>
      </c>
      <c r="N493" s="735">
        <v>78.670000000000016</v>
      </c>
    </row>
    <row r="494" spans="1:14" ht="14.45" customHeight="1" x14ac:dyDescent="0.2">
      <c r="A494" s="729" t="s">
        <v>586</v>
      </c>
      <c r="B494" s="730" t="s">
        <v>587</v>
      </c>
      <c r="C494" s="731" t="s">
        <v>607</v>
      </c>
      <c r="D494" s="732" t="s">
        <v>608</v>
      </c>
      <c r="E494" s="733">
        <v>50113001</v>
      </c>
      <c r="F494" s="732" t="s">
        <v>613</v>
      </c>
      <c r="G494" s="731" t="s">
        <v>619</v>
      </c>
      <c r="H494" s="731">
        <v>243131</v>
      </c>
      <c r="I494" s="731">
        <v>243131</v>
      </c>
      <c r="J494" s="731" t="s">
        <v>791</v>
      </c>
      <c r="K494" s="731" t="s">
        <v>794</v>
      </c>
      <c r="L494" s="734">
        <v>77.66</v>
      </c>
      <c r="M494" s="734">
        <v>1</v>
      </c>
      <c r="N494" s="735">
        <v>77.66</v>
      </c>
    </row>
    <row r="495" spans="1:14" ht="14.45" customHeight="1" x14ac:dyDescent="0.2">
      <c r="A495" s="729" t="s">
        <v>586</v>
      </c>
      <c r="B495" s="730" t="s">
        <v>587</v>
      </c>
      <c r="C495" s="731" t="s">
        <v>607</v>
      </c>
      <c r="D495" s="732" t="s">
        <v>608</v>
      </c>
      <c r="E495" s="733">
        <v>50113001</v>
      </c>
      <c r="F495" s="732" t="s">
        <v>613</v>
      </c>
      <c r="G495" s="731" t="s">
        <v>619</v>
      </c>
      <c r="H495" s="731">
        <v>243138</v>
      </c>
      <c r="I495" s="731">
        <v>243138</v>
      </c>
      <c r="J495" s="731" t="s">
        <v>799</v>
      </c>
      <c r="K495" s="731" t="s">
        <v>800</v>
      </c>
      <c r="L495" s="734">
        <v>61.039999999999992</v>
      </c>
      <c r="M495" s="734">
        <v>1</v>
      </c>
      <c r="N495" s="735">
        <v>61.039999999999992</v>
      </c>
    </row>
    <row r="496" spans="1:14" ht="14.45" customHeight="1" x14ac:dyDescent="0.2">
      <c r="A496" s="729" t="s">
        <v>586</v>
      </c>
      <c r="B496" s="730" t="s">
        <v>587</v>
      </c>
      <c r="C496" s="731" t="s">
        <v>607</v>
      </c>
      <c r="D496" s="732" t="s">
        <v>608</v>
      </c>
      <c r="E496" s="733">
        <v>50113001</v>
      </c>
      <c r="F496" s="732" t="s">
        <v>613</v>
      </c>
      <c r="G496" s="731" t="s">
        <v>614</v>
      </c>
      <c r="H496" s="731">
        <v>189181</v>
      </c>
      <c r="I496" s="731">
        <v>189181</v>
      </c>
      <c r="J496" s="731" t="s">
        <v>1377</v>
      </c>
      <c r="K496" s="731" t="s">
        <v>1378</v>
      </c>
      <c r="L496" s="734">
        <v>280.99999999999994</v>
      </c>
      <c r="M496" s="734">
        <v>1</v>
      </c>
      <c r="N496" s="735">
        <v>280.99999999999994</v>
      </c>
    </row>
    <row r="497" spans="1:14" ht="14.45" customHeight="1" x14ac:dyDescent="0.2">
      <c r="A497" s="729" t="s">
        <v>586</v>
      </c>
      <c r="B497" s="730" t="s">
        <v>587</v>
      </c>
      <c r="C497" s="731" t="s">
        <v>607</v>
      </c>
      <c r="D497" s="732" t="s">
        <v>608</v>
      </c>
      <c r="E497" s="733">
        <v>50113001</v>
      </c>
      <c r="F497" s="732" t="s">
        <v>613</v>
      </c>
      <c r="G497" s="731" t="s">
        <v>614</v>
      </c>
      <c r="H497" s="731">
        <v>214595</v>
      </c>
      <c r="I497" s="731">
        <v>214595</v>
      </c>
      <c r="J497" s="731" t="s">
        <v>1379</v>
      </c>
      <c r="K497" s="731" t="s">
        <v>1380</v>
      </c>
      <c r="L497" s="734">
        <v>128.88999999999996</v>
      </c>
      <c r="M497" s="734">
        <v>1</v>
      </c>
      <c r="N497" s="735">
        <v>128.88999999999996</v>
      </c>
    </row>
    <row r="498" spans="1:14" ht="14.45" customHeight="1" x14ac:dyDescent="0.2">
      <c r="A498" s="729" t="s">
        <v>586</v>
      </c>
      <c r="B498" s="730" t="s">
        <v>587</v>
      </c>
      <c r="C498" s="731" t="s">
        <v>607</v>
      </c>
      <c r="D498" s="732" t="s">
        <v>608</v>
      </c>
      <c r="E498" s="733">
        <v>50113001</v>
      </c>
      <c r="F498" s="732" t="s">
        <v>613</v>
      </c>
      <c r="G498" s="731" t="s">
        <v>614</v>
      </c>
      <c r="H498" s="731">
        <v>116287</v>
      </c>
      <c r="I498" s="731">
        <v>16287</v>
      </c>
      <c r="J498" s="731" t="s">
        <v>805</v>
      </c>
      <c r="K498" s="731" t="s">
        <v>806</v>
      </c>
      <c r="L498" s="734">
        <v>159.38999999999999</v>
      </c>
      <c r="M498" s="734">
        <v>1</v>
      </c>
      <c r="N498" s="735">
        <v>159.38999999999999</v>
      </c>
    </row>
    <row r="499" spans="1:14" ht="14.45" customHeight="1" x14ac:dyDescent="0.2">
      <c r="A499" s="729" t="s">
        <v>586</v>
      </c>
      <c r="B499" s="730" t="s">
        <v>587</v>
      </c>
      <c r="C499" s="731" t="s">
        <v>607</v>
      </c>
      <c r="D499" s="732" t="s">
        <v>608</v>
      </c>
      <c r="E499" s="733">
        <v>50113001</v>
      </c>
      <c r="F499" s="732" t="s">
        <v>613</v>
      </c>
      <c r="G499" s="731" t="s">
        <v>614</v>
      </c>
      <c r="H499" s="731">
        <v>214598</v>
      </c>
      <c r="I499" s="731">
        <v>214598</v>
      </c>
      <c r="J499" s="731" t="s">
        <v>810</v>
      </c>
      <c r="K499" s="731" t="s">
        <v>811</v>
      </c>
      <c r="L499" s="734">
        <v>181.79999999999998</v>
      </c>
      <c r="M499" s="734">
        <v>1</v>
      </c>
      <c r="N499" s="735">
        <v>181.79999999999998</v>
      </c>
    </row>
    <row r="500" spans="1:14" ht="14.45" customHeight="1" x14ac:dyDescent="0.2">
      <c r="A500" s="729" t="s">
        <v>586</v>
      </c>
      <c r="B500" s="730" t="s">
        <v>587</v>
      </c>
      <c r="C500" s="731" t="s">
        <v>607</v>
      </c>
      <c r="D500" s="732" t="s">
        <v>608</v>
      </c>
      <c r="E500" s="733">
        <v>50113001</v>
      </c>
      <c r="F500" s="732" t="s">
        <v>613</v>
      </c>
      <c r="G500" s="731" t="s">
        <v>619</v>
      </c>
      <c r="H500" s="731">
        <v>213477</v>
      </c>
      <c r="I500" s="731">
        <v>213477</v>
      </c>
      <c r="J500" s="731" t="s">
        <v>823</v>
      </c>
      <c r="K500" s="731" t="s">
        <v>824</v>
      </c>
      <c r="L500" s="734">
        <v>3299.935833333333</v>
      </c>
      <c r="M500" s="734">
        <v>12</v>
      </c>
      <c r="N500" s="735">
        <v>39599.229999999996</v>
      </c>
    </row>
    <row r="501" spans="1:14" ht="14.45" customHeight="1" x14ac:dyDescent="0.2">
      <c r="A501" s="729" t="s">
        <v>586</v>
      </c>
      <c r="B501" s="730" t="s">
        <v>587</v>
      </c>
      <c r="C501" s="731" t="s">
        <v>607</v>
      </c>
      <c r="D501" s="732" t="s">
        <v>608</v>
      </c>
      <c r="E501" s="733">
        <v>50113001</v>
      </c>
      <c r="F501" s="732" t="s">
        <v>613</v>
      </c>
      <c r="G501" s="731" t="s">
        <v>329</v>
      </c>
      <c r="H501" s="731">
        <v>198219</v>
      </c>
      <c r="I501" s="731">
        <v>98219</v>
      </c>
      <c r="J501" s="731" t="s">
        <v>829</v>
      </c>
      <c r="K501" s="731" t="s">
        <v>830</v>
      </c>
      <c r="L501" s="734">
        <v>59.82</v>
      </c>
      <c r="M501" s="734">
        <v>2</v>
      </c>
      <c r="N501" s="735">
        <v>119.64</v>
      </c>
    </row>
    <row r="502" spans="1:14" ht="14.45" customHeight="1" x14ac:dyDescent="0.2">
      <c r="A502" s="729" t="s">
        <v>586</v>
      </c>
      <c r="B502" s="730" t="s">
        <v>587</v>
      </c>
      <c r="C502" s="731" t="s">
        <v>607</v>
      </c>
      <c r="D502" s="732" t="s">
        <v>608</v>
      </c>
      <c r="E502" s="733">
        <v>50113001</v>
      </c>
      <c r="F502" s="732" t="s">
        <v>613</v>
      </c>
      <c r="G502" s="731" t="s">
        <v>619</v>
      </c>
      <c r="H502" s="731">
        <v>156804</v>
      </c>
      <c r="I502" s="731">
        <v>56804</v>
      </c>
      <c r="J502" s="731" t="s">
        <v>831</v>
      </c>
      <c r="K502" s="731" t="s">
        <v>830</v>
      </c>
      <c r="L502" s="734">
        <v>31.566000000000003</v>
      </c>
      <c r="M502" s="734">
        <v>5</v>
      </c>
      <c r="N502" s="735">
        <v>157.83000000000001</v>
      </c>
    </row>
    <row r="503" spans="1:14" ht="14.45" customHeight="1" x14ac:dyDescent="0.2">
      <c r="A503" s="729" t="s">
        <v>586</v>
      </c>
      <c r="B503" s="730" t="s">
        <v>587</v>
      </c>
      <c r="C503" s="731" t="s">
        <v>607</v>
      </c>
      <c r="D503" s="732" t="s">
        <v>608</v>
      </c>
      <c r="E503" s="733">
        <v>50113001</v>
      </c>
      <c r="F503" s="732" t="s">
        <v>613</v>
      </c>
      <c r="G503" s="731" t="s">
        <v>619</v>
      </c>
      <c r="H503" s="731">
        <v>239807</v>
      </c>
      <c r="I503" s="731">
        <v>239807</v>
      </c>
      <c r="J503" s="731" t="s">
        <v>1381</v>
      </c>
      <c r="K503" s="731" t="s">
        <v>1382</v>
      </c>
      <c r="L503" s="734">
        <v>40.381111111111117</v>
      </c>
      <c r="M503" s="734">
        <v>18</v>
      </c>
      <c r="N503" s="735">
        <v>726.86000000000013</v>
      </c>
    </row>
    <row r="504" spans="1:14" ht="14.45" customHeight="1" x14ac:dyDescent="0.2">
      <c r="A504" s="729" t="s">
        <v>586</v>
      </c>
      <c r="B504" s="730" t="s">
        <v>587</v>
      </c>
      <c r="C504" s="731" t="s">
        <v>607</v>
      </c>
      <c r="D504" s="732" t="s">
        <v>608</v>
      </c>
      <c r="E504" s="733">
        <v>50113001</v>
      </c>
      <c r="F504" s="732" t="s">
        <v>613</v>
      </c>
      <c r="G504" s="731" t="s">
        <v>619</v>
      </c>
      <c r="H504" s="731">
        <v>214036</v>
      </c>
      <c r="I504" s="731">
        <v>214036</v>
      </c>
      <c r="J504" s="731" t="s">
        <v>1381</v>
      </c>
      <c r="K504" s="731" t="s">
        <v>1382</v>
      </c>
      <c r="L504" s="734">
        <v>40.349999999999994</v>
      </c>
      <c r="M504" s="734">
        <v>6</v>
      </c>
      <c r="N504" s="735">
        <v>242.09999999999997</v>
      </c>
    </row>
    <row r="505" spans="1:14" ht="14.45" customHeight="1" x14ac:dyDescent="0.2">
      <c r="A505" s="729" t="s">
        <v>586</v>
      </c>
      <c r="B505" s="730" t="s">
        <v>587</v>
      </c>
      <c r="C505" s="731" t="s">
        <v>607</v>
      </c>
      <c r="D505" s="732" t="s">
        <v>608</v>
      </c>
      <c r="E505" s="733">
        <v>50113001</v>
      </c>
      <c r="F505" s="732" t="s">
        <v>613</v>
      </c>
      <c r="G505" s="731" t="s">
        <v>614</v>
      </c>
      <c r="H505" s="731">
        <v>243407</v>
      </c>
      <c r="I505" s="731">
        <v>243407</v>
      </c>
      <c r="J505" s="731" t="s">
        <v>1383</v>
      </c>
      <c r="K505" s="731" t="s">
        <v>1384</v>
      </c>
      <c r="L505" s="734">
        <v>247.85000000000002</v>
      </c>
      <c r="M505" s="734">
        <v>2</v>
      </c>
      <c r="N505" s="735">
        <v>495.70000000000005</v>
      </c>
    </row>
    <row r="506" spans="1:14" ht="14.45" customHeight="1" x14ac:dyDescent="0.2">
      <c r="A506" s="729" t="s">
        <v>586</v>
      </c>
      <c r="B506" s="730" t="s">
        <v>587</v>
      </c>
      <c r="C506" s="731" t="s">
        <v>607</v>
      </c>
      <c r="D506" s="732" t="s">
        <v>608</v>
      </c>
      <c r="E506" s="733">
        <v>50113001</v>
      </c>
      <c r="F506" s="732" t="s">
        <v>613</v>
      </c>
      <c r="G506" s="731" t="s">
        <v>614</v>
      </c>
      <c r="H506" s="731">
        <v>221744</v>
      </c>
      <c r="I506" s="731">
        <v>221744</v>
      </c>
      <c r="J506" s="731" t="s">
        <v>832</v>
      </c>
      <c r="K506" s="731" t="s">
        <v>833</v>
      </c>
      <c r="L506" s="734">
        <v>33</v>
      </c>
      <c r="M506" s="734">
        <v>21</v>
      </c>
      <c r="N506" s="735">
        <v>693</v>
      </c>
    </row>
    <row r="507" spans="1:14" ht="14.45" customHeight="1" x14ac:dyDescent="0.2">
      <c r="A507" s="729" t="s">
        <v>586</v>
      </c>
      <c r="B507" s="730" t="s">
        <v>587</v>
      </c>
      <c r="C507" s="731" t="s">
        <v>607</v>
      </c>
      <c r="D507" s="732" t="s">
        <v>608</v>
      </c>
      <c r="E507" s="733">
        <v>50113001</v>
      </c>
      <c r="F507" s="732" t="s">
        <v>613</v>
      </c>
      <c r="G507" s="731" t="s">
        <v>614</v>
      </c>
      <c r="H507" s="731">
        <v>165633</v>
      </c>
      <c r="I507" s="731">
        <v>165751</v>
      </c>
      <c r="J507" s="731" t="s">
        <v>1385</v>
      </c>
      <c r="K507" s="731" t="s">
        <v>1386</v>
      </c>
      <c r="L507" s="734">
        <v>3951.64</v>
      </c>
      <c r="M507" s="734">
        <v>1</v>
      </c>
      <c r="N507" s="735">
        <v>3951.64</v>
      </c>
    </row>
    <row r="508" spans="1:14" ht="14.45" customHeight="1" x14ac:dyDescent="0.2">
      <c r="A508" s="729" t="s">
        <v>586</v>
      </c>
      <c r="B508" s="730" t="s">
        <v>587</v>
      </c>
      <c r="C508" s="731" t="s">
        <v>607</v>
      </c>
      <c r="D508" s="732" t="s">
        <v>608</v>
      </c>
      <c r="E508" s="733">
        <v>50113001</v>
      </c>
      <c r="F508" s="732" t="s">
        <v>613</v>
      </c>
      <c r="G508" s="731" t="s">
        <v>614</v>
      </c>
      <c r="H508" s="731">
        <v>111242</v>
      </c>
      <c r="I508" s="731">
        <v>11242</v>
      </c>
      <c r="J508" s="731" t="s">
        <v>836</v>
      </c>
      <c r="K508" s="731" t="s">
        <v>837</v>
      </c>
      <c r="L508" s="734">
        <v>145.84</v>
      </c>
      <c r="M508" s="734">
        <v>1</v>
      </c>
      <c r="N508" s="735">
        <v>145.84</v>
      </c>
    </row>
    <row r="509" spans="1:14" ht="14.45" customHeight="1" x14ac:dyDescent="0.2">
      <c r="A509" s="729" t="s">
        <v>586</v>
      </c>
      <c r="B509" s="730" t="s">
        <v>587</v>
      </c>
      <c r="C509" s="731" t="s">
        <v>607</v>
      </c>
      <c r="D509" s="732" t="s">
        <v>608</v>
      </c>
      <c r="E509" s="733">
        <v>50113001</v>
      </c>
      <c r="F509" s="732" t="s">
        <v>613</v>
      </c>
      <c r="G509" s="731" t="s">
        <v>614</v>
      </c>
      <c r="H509" s="731">
        <v>111337</v>
      </c>
      <c r="I509" s="731">
        <v>52421</v>
      </c>
      <c r="J509" s="731" t="s">
        <v>838</v>
      </c>
      <c r="K509" s="731" t="s">
        <v>839</v>
      </c>
      <c r="L509" s="734">
        <v>75.900000000000006</v>
      </c>
      <c r="M509" s="734">
        <v>2</v>
      </c>
      <c r="N509" s="735">
        <v>151.80000000000001</v>
      </c>
    </row>
    <row r="510" spans="1:14" ht="14.45" customHeight="1" x14ac:dyDescent="0.2">
      <c r="A510" s="729" t="s">
        <v>586</v>
      </c>
      <c r="B510" s="730" t="s">
        <v>587</v>
      </c>
      <c r="C510" s="731" t="s">
        <v>607</v>
      </c>
      <c r="D510" s="732" t="s">
        <v>608</v>
      </c>
      <c r="E510" s="733">
        <v>50113001</v>
      </c>
      <c r="F510" s="732" t="s">
        <v>613</v>
      </c>
      <c r="G510" s="731" t="s">
        <v>614</v>
      </c>
      <c r="H510" s="731">
        <v>31915</v>
      </c>
      <c r="I510" s="731">
        <v>31915</v>
      </c>
      <c r="J510" s="731" t="s">
        <v>842</v>
      </c>
      <c r="K510" s="731" t="s">
        <v>843</v>
      </c>
      <c r="L510" s="734">
        <v>173.69000000000003</v>
      </c>
      <c r="M510" s="734">
        <v>2</v>
      </c>
      <c r="N510" s="735">
        <v>347.38000000000005</v>
      </c>
    </row>
    <row r="511" spans="1:14" ht="14.45" customHeight="1" x14ac:dyDescent="0.2">
      <c r="A511" s="729" t="s">
        <v>586</v>
      </c>
      <c r="B511" s="730" t="s">
        <v>587</v>
      </c>
      <c r="C511" s="731" t="s">
        <v>607</v>
      </c>
      <c r="D511" s="732" t="s">
        <v>608</v>
      </c>
      <c r="E511" s="733">
        <v>50113001</v>
      </c>
      <c r="F511" s="732" t="s">
        <v>613</v>
      </c>
      <c r="G511" s="731" t="s">
        <v>614</v>
      </c>
      <c r="H511" s="731">
        <v>158249</v>
      </c>
      <c r="I511" s="731">
        <v>58249</v>
      </c>
      <c r="J511" s="731" t="s">
        <v>1387</v>
      </c>
      <c r="K511" s="731" t="s">
        <v>329</v>
      </c>
      <c r="L511" s="734">
        <v>248.77</v>
      </c>
      <c r="M511" s="734">
        <v>2</v>
      </c>
      <c r="N511" s="735">
        <v>497.54</v>
      </c>
    </row>
    <row r="512" spans="1:14" ht="14.45" customHeight="1" x14ac:dyDescent="0.2">
      <c r="A512" s="729" t="s">
        <v>586</v>
      </c>
      <c r="B512" s="730" t="s">
        <v>587</v>
      </c>
      <c r="C512" s="731" t="s">
        <v>607</v>
      </c>
      <c r="D512" s="732" t="s">
        <v>608</v>
      </c>
      <c r="E512" s="733">
        <v>50113001</v>
      </c>
      <c r="F512" s="732" t="s">
        <v>613</v>
      </c>
      <c r="G512" s="731" t="s">
        <v>614</v>
      </c>
      <c r="H512" s="731">
        <v>223137</v>
      </c>
      <c r="I512" s="731">
        <v>223137</v>
      </c>
      <c r="J512" s="731" t="s">
        <v>849</v>
      </c>
      <c r="K512" s="731" t="s">
        <v>850</v>
      </c>
      <c r="L512" s="734">
        <v>122.3</v>
      </c>
      <c r="M512" s="734">
        <v>1</v>
      </c>
      <c r="N512" s="735">
        <v>122.3</v>
      </c>
    </row>
    <row r="513" spans="1:14" ht="14.45" customHeight="1" x14ac:dyDescent="0.2">
      <c r="A513" s="729" t="s">
        <v>586</v>
      </c>
      <c r="B513" s="730" t="s">
        <v>587</v>
      </c>
      <c r="C513" s="731" t="s">
        <v>607</v>
      </c>
      <c r="D513" s="732" t="s">
        <v>608</v>
      </c>
      <c r="E513" s="733">
        <v>50113001</v>
      </c>
      <c r="F513" s="732" t="s">
        <v>613</v>
      </c>
      <c r="G513" s="731" t="s">
        <v>614</v>
      </c>
      <c r="H513" s="731">
        <v>102537</v>
      </c>
      <c r="I513" s="731">
        <v>2537</v>
      </c>
      <c r="J513" s="731" t="s">
        <v>1388</v>
      </c>
      <c r="K513" s="731" t="s">
        <v>1389</v>
      </c>
      <c r="L513" s="734">
        <v>38.300000000000004</v>
      </c>
      <c r="M513" s="734">
        <v>2</v>
      </c>
      <c r="N513" s="735">
        <v>76.600000000000009</v>
      </c>
    </row>
    <row r="514" spans="1:14" ht="14.45" customHeight="1" x14ac:dyDescent="0.2">
      <c r="A514" s="729" t="s">
        <v>586</v>
      </c>
      <c r="B514" s="730" t="s">
        <v>587</v>
      </c>
      <c r="C514" s="731" t="s">
        <v>607</v>
      </c>
      <c r="D514" s="732" t="s">
        <v>608</v>
      </c>
      <c r="E514" s="733">
        <v>50113001</v>
      </c>
      <c r="F514" s="732" t="s">
        <v>613</v>
      </c>
      <c r="G514" s="731" t="s">
        <v>614</v>
      </c>
      <c r="H514" s="731">
        <v>102539</v>
      </c>
      <c r="I514" s="731">
        <v>2539</v>
      </c>
      <c r="J514" s="731" t="s">
        <v>1388</v>
      </c>
      <c r="K514" s="731" t="s">
        <v>1390</v>
      </c>
      <c r="L514" s="734">
        <v>52.560000000000016</v>
      </c>
      <c r="M514" s="734">
        <v>2</v>
      </c>
      <c r="N514" s="735">
        <v>105.12000000000003</v>
      </c>
    </row>
    <row r="515" spans="1:14" ht="14.45" customHeight="1" x14ac:dyDescent="0.2">
      <c r="A515" s="729" t="s">
        <v>586</v>
      </c>
      <c r="B515" s="730" t="s">
        <v>587</v>
      </c>
      <c r="C515" s="731" t="s">
        <v>607</v>
      </c>
      <c r="D515" s="732" t="s">
        <v>608</v>
      </c>
      <c r="E515" s="733">
        <v>50113001</v>
      </c>
      <c r="F515" s="732" t="s">
        <v>613</v>
      </c>
      <c r="G515" s="731" t="s">
        <v>614</v>
      </c>
      <c r="H515" s="731">
        <v>102538</v>
      </c>
      <c r="I515" s="731">
        <v>2538</v>
      </c>
      <c r="J515" s="731" t="s">
        <v>1388</v>
      </c>
      <c r="K515" s="731" t="s">
        <v>1391</v>
      </c>
      <c r="L515" s="734">
        <v>55.447500000000005</v>
      </c>
      <c r="M515" s="734">
        <v>4</v>
      </c>
      <c r="N515" s="735">
        <v>221.79000000000002</v>
      </c>
    </row>
    <row r="516" spans="1:14" ht="14.45" customHeight="1" x14ac:dyDescent="0.2">
      <c r="A516" s="729" t="s">
        <v>586</v>
      </c>
      <c r="B516" s="730" t="s">
        <v>587</v>
      </c>
      <c r="C516" s="731" t="s">
        <v>607</v>
      </c>
      <c r="D516" s="732" t="s">
        <v>608</v>
      </c>
      <c r="E516" s="733">
        <v>50113001</v>
      </c>
      <c r="F516" s="732" t="s">
        <v>613</v>
      </c>
      <c r="G516" s="731" t="s">
        <v>614</v>
      </c>
      <c r="H516" s="731">
        <v>215605</v>
      </c>
      <c r="I516" s="731">
        <v>215605</v>
      </c>
      <c r="J516" s="731" t="s">
        <v>1392</v>
      </c>
      <c r="K516" s="731" t="s">
        <v>649</v>
      </c>
      <c r="L516" s="734">
        <v>22.483050847457626</v>
      </c>
      <c r="M516" s="734">
        <v>59</v>
      </c>
      <c r="N516" s="735">
        <v>1326.5</v>
      </c>
    </row>
    <row r="517" spans="1:14" ht="14.45" customHeight="1" x14ac:dyDescent="0.2">
      <c r="A517" s="729" t="s">
        <v>586</v>
      </c>
      <c r="B517" s="730" t="s">
        <v>587</v>
      </c>
      <c r="C517" s="731" t="s">
        <v>607</v>
      </c>
      <c r="D517" s="732" t="s">
        <v>608</v>
      </c>
      <c r="E517" s="733">
        <v>50113001</v>
      </c>
      <c r="F517" s="732" t="s">
        <v>613</v>
      </c>
      <c r="G517" s="731" t="s">
        <v>619</v>
      </c>
      <c r="H517" s="731">
        <v>180050</v>
      </c>
      <c r="I517" s="731">
        <v>180050</v>
      </c>
      <c r="J517" s="731" t="s">
        <v>1393</v>
      </c>
      <c r="K517" s="731" t="s">
        <v>649</v>
      </c>
      <c r="L517" s="734">
        <v>86.74</v>
      </c>
      <c r="M517" s="734">
        <v>1</v>
      </c>
      <c r="N517" s="735">
        <v>86.74</v>
      </c>
    </row>
    <row r="518" spans="1:14" ht="14.45" customHeight="1" x14ac:dyDescent="0.2">
      <c r="A518" s="729" t="s">
        <v>586</v>
      </c>
      <c r="B518" s="730" t="s">
        <v>587</v>
      </c>
      <c r="C518" s="731" t="s">
        <v>607</v>
      </c>
      <c r="D518" s="732" t="s">
        <v>608</v>
      </c>
      <c r="E518" s="733">
        <v>50113001</v>
      </c>
      <c r="F518" s="732" t="s">
        <v>613</v>
      </c>
      <c r="G518" s="731" t="s">
        <v>614</v>
      </c>
      <c r="H518" s="731">
        <v>193746</v>
      </c>
      <c r="I518" s="731">
        <v>93746</v>
      </c>
      <c r="J518" s="731" t="s">
        <v>851</v>
      </c>
      <c r="K518" s="731" t="s">
        <v>852</v>
      </c>
      <c r="L518" s="734">
        <v>402.84000000000009</v>
      </c>
      <c r="M518" s="734">
        <v>1</v>
      </c>
      <c r="N518" s="735">
        <v>402.84000000000009</v>
      </c>
    </row>
    <row r="519" spans="1:14" ht="14.45" customHeight="1" x14ac:dyDescent="0.2">
      <c r="A519" s="729" t="s">
        <v>586</v>
      </c>
      <c r="B519" s="730" t="s">
        <v>587</v>
      </c>
      <c r="C519" s="731" t="s">
        <v>607</v>
      </c>
      <c r="D519" s="732" t="s">
        <v>608</v>
      </c>
      <c r="E519" s="733">
        <v>50113001</v>
      </c>
      <c r="F519" s="732" t="s">
        <v>613</v>
      </c>
      <c r="G519" s="731" t="s">
        <v>614</v>
      </c>
      <c r="H519" s="731">
        <v>155936</v>
      </c>
      <c r="I519" s="731">
        <v>155936</v>
      </c>
      <c r="J519" s="731" t="s">
        <v>853</v>
      </c>
      <c r="K519" s="731" t="s">
        <v>854</v>
      </c>
      <c r="L519" s="734">
        <v>247.9</v>
      </c>
      <c r="M519" s="734">
        <v>1</v>
      </c>
      <c r="N519" s="735">
        <v>247.9</v>
      </c>
    </row>
    <row r="520" spans="1:14" ht="14.45" customHeight="1" x14ac:dyDescent="0.2">
      <c r="A520" s="729" t="s">
        <v>586</v>
      </c>
      <c r="B520" s="730" t="s">
        <v>587</v>
      </c>
      <c r="C520" s="731" t="s">
        <v>607</v>
      </c>
      <c r="D520" s="732" t="s">
        <v>608</v>
      </c>
      <c r="E520" s="733">
        <v>50113001</v>
      </c>
      <c r="F520" s="732" t="s">
        <v>613</v>
      </c>
      <c r="G520" s="731" t="s">
        <v>619</v>
      </c>
      <c r="H520" s="731">
        <v>100308</v>
      </c>
      <c r="I520" s="731">
        <v>100308</v>
      </c>
      <c r="J520" s="731" t="s">
        <v>856</v>
      </c>
      <c r="K520" s="731" t="s">
        <v>857</v>
      </c>
      <c r="L520" s="734">
        <v>39.729999999999997</v>
      </c>
      <c r="M520" s="734">
        <v>4</v>
      </c>
      <c r="N520" s="735">
        <v>158.91999999999999</v>
      </c>
    </row>
    <row r="521" spans="1:14" ht="14.45" customHeight="1" x14ac:dyDescent="0.2">
      <c r="A521" s="729" t="s">
        <v>586</v>
      </c>
      <c r="B521" s="730" t="s">
        <v>587</v>
      </c>
      <c r="C521" s="731" t="s">
        <v>607</v>
      </c>
      <c r="D521" s="732" t="s">
        <v>608</v>
      </c>
      <c r="E521" s="733">
        <v>50113001</v>
      </c>
      <c r="F521" s="732" t="s">
        <v>613</v>
      </c>
      <c r="G521" s="731" t="s">
        <v>614</v>
      </c>
      <c r="H521" s="731">
        <v>214337</v>
      </c>
      <c r="I521" s="731">
        <v>214337</v>
      </c>
      <c r="J521" s="731" t="s">
        <v>858</v>
      </c>
      <c r="K521" s="731" t="s">
        <v>859</v>
      </c>
      <c r="L521" s="734">
        <v>279.0200000000001</v>
      </c>
      <c r="M521" s="734">
        <v>1</v>
      </c>
      <c r="N521" s="735">
        <v>279.0200000000001</v>
      </c>
    </row>
    <row r="522" spans="1:14" ht="14.45" customHeight="1" x14ac:dyDescent="0.2">
      <c r="A522" s="729" t="s">
        <v>586</v>
      </c>
      <c r="B522" s="730" t="s">
        <v>587</v>
      </c>
      <c r="C522" s="731" t="s">
        <v>607</v>
      </c>
      <c r="D522" s="732" t="s">
        <v>608</v>
      </c>
      <c r="E522" s="733">
        <v>50113001</v>
      </c>
      <c r="F522" s="732" t="s">
        <v>613</v>
      </c>
      <c r="G522" s="731" t="s">
        <v>614</v>
      </c>
      <c r="H522" s="731">
        <v>214355</v>
      </c>
      <c r="I522" s="731">
        <v>214355</v>
      </c>
      <c r="J522" s="731" t="s">
        <v>860</v>
      </c>
      <c r="K522" s="731" t="s">
        <v>859</v>
      </c>
      <c r="L522" s="734">
        <v>252.904</v>
      </c>
      <c r="M522" s="734">
        <v>5</v>
      </c>
      <c r="N522" s="735">
        <v>1264.52</v>
      </c>
    </row>
    <row r="523" spans="1:14" ht="14.45" customHeight="1" x14ac:dyDescent="0.2">
      <c r="A523" s="729" t="s">
        <v>586</v>
      </c>
      <c r="B523" s="730" t="s">
        <v>587</v>
      </c>
      <c r="C523" s="731" t="s">
        <v>607</v>
      </c>
      <c r="D523" s="732" t="s">
        <v>608</v>
      </c>
      <c r="E523" s="733">
        <v>50113001</v>
      </c>
      <c r="F523" s="732" t="s">
        <v>613</v>
      </c>
      <c r="G523" s="731" t="s">
        <v>614</v>
      </c>
      <c r="H523" s="731">
        <v>216572</v>
      </c>
      <c r="I523" s="731">
        <v>216572</v>
      </c>
      <c r="J523" s="731" t="s">
        <v>863</v>
      </c>
      <c r="K523" s="731" t="s">
        <v>864</v>
      </c>
      <c r="L523" s="734">
        <v>36.230000000000004</v>
      </c>
      <c r="M523" s="734">
        <v>10</v>
      </c>
      <c r="N523" s="735">
        <v>362.30000000000007</v>
      </c>
    </row>
    <row r="524" spans="1:14" ht="14.45" customHeight="1" x14ac:dyDescent="0.2">
      <c r="A524" s="729" t="s">
        <v>586</v>
      </c>
      <c r="B524" s="730" t="s">
        <v>587</v>
      </c>
      <c r="C524" s="731" t="s">
        <v>607</v>
      </c>
      <c r="D524" s="732" t="s">
        <v>608</v>
      </c>
      <c r="E524" s="733">
        <v>50113001</v>
      </c>
      <c r="F524" s="732" t="s">
        <v>613</v>
      </c>
      <c r="G524" s="731" t="s">
        <v>614</v>
      </c>
      <c r="H524" s="731">
        <v>51366</v>
      </c>
      <c r="I524" s="731">
        <v>51366</v>
      </c>
      <c r="J524" s="731" t="s">
        <v>869</v>
      </c>
      <c r="K524" s="731" t="s">
        <v>871</v>
      </c>
      <c r="L524" s="734">
        <v>171.60000000000002</v>
      </c>
      <c r="M524" s="734">
        <v>169</v>
      </c>
      <c r="N524" s="735">
        <v>29000.400000000005</v>
      </c>
    </row>
    <row r="525" spans="1:14" ht="14.45" customHeight="1" x14ac:dyDescent="0.2">
      <c r="A525" s="729" t="s">
        <v>586</v>
      </c>
      <c r="B525" s="730" t="s">
        <v>587</v>
      </c>
      <c r="C525" s="731" t="s">
        <v>607</v>
      </c>
      <c r="D525" s="732" t="s">
        <v>608</v>
      </c>
      <c r="E525" s="733">
        <v>50113001</v>
      </c>
      <c r="F525" s="732" t="s">
        <v>613</v>
      </c>
      <c r="G525" s="731" t="s">
        <v>614</v>
      </c>
      <c r="H525" s="731">
        <v>51367</v>
      </c>
      <c r="I525" s="731">
        <v>51367</v>
      </c>
      <c r="J525" s="731" t="s">
        <v>869</v>
      </c>
      <c r="K525" s="731" t="s">
        <v>872</v>
      </c>
      <c r="L525" s="734">
        <v>92.950000000000017</v>
      </c>
      <c r="M525" s="734">
        <v>33</v>
      </c>
      <c r="N525" s="735">
        <v>3067.3500000000004</v>
      </c>
    </row>
    <row r="526" spans="1:14" ht="14.45" customHeight="1" x14ac:dyDescent="0.2">
      <c r="A526" s="729" t="s">
        <v>586</v>
      </c>
      <c r="B526" s="730" t="s">
        <v>587</v>
      </c>
      <c r="C526" s="731" t="s">
        <v>607</v>
      </c>
      <c r="D526" s="732" t="s">
        <v>608</v>
      </c>
      <c r="E526" s="733">
        <v>50113001</v>
      </c>
      <c r="F526" s="732" t="s">
        <v>613</v>
      </c>
      <c r="G526" s="731" t="s">
        <v>614</v>
      </c>
      <c r="H526" s="731">
        <v>51383</v>
      </c>
      <c r="I526" s="731">
        <v>51383</v>
      </c>
      <c r="J526" s="731" t="s">
        <v>869</v>
      </c>
      <c r="K526" s="731" t="s">
        <v>870</v>
      </c>
      <c r="L526" s="734">
        <v>93.5</v>
      </c>
      <c r="M526" s="734">
        <v>4</v>
      </c>
      <c r="N526" s="735">
        <v>374</v>
      </c>
    </row>
    <row r="527" spans="1:14" ht="14.45" customHeight="1" x14ac:dyDescent="0.2">
      <c r="A527" s="729" t="s">
        <v>586</v>
      </c>
      <c r="B527" s="730" t="s">
        <v>587</v>
      </c>
      <c r="C527" s="731" t="s">
        <v>607</v>
      </c>
      <c r="D527" s="732" t="s">
        <v>608</v>
      </c>
      <c r="E527" s="733">
        <v>50113001</v>
      </c>
      <c r="F527" s="732" t="s">
        <v>613</v>
      </c>
      <c r="G527" s="731" t="s">
        <v>614</v>
      </c>
      <c r="H527" s="731">
        <v>51384</v>
      </c>
      <c r="I527" s="731">
        <v>51384</v>
      </c>
      <c r="J527" s="731" t="s">
        <v>869</v>
      </c>
      <c r="K527" s="731" t="s">
        <v>1394</v>
      </c>
      <c r="L527" s="734">
        <v>192.50000000000006</v>
      </c>
      <c r="M527" s="734">
        <v>2</v>
      </c>
      <c r="N527" s="735">
        <v>385.00000000000011</v>
      </c>
    </row>
    <row r="528" spans="1:14" ht="14.45" customHeight="1" x14ac:dyDescent="0.2">
      <c r="A528" s="729" t="s">
        <v>586</v>
      </c>
      <c r="B528" s="730" t="s">
        <v>587</v>
      </c>
      <c r="C528" s="731" t="s">
        <v>607</v>
      </c>
      <c r="D528" s="732" t="s">
        <v>608</v>
      </c>
      <c r="E528" s="733">
        <v>50113001</v>
      </c>
      <c r="F528" s="732" t="s">
        <v>613</v>
      </c>
      <c r="G528" s="731" t="s">
        <v>614</v>
      </c>
      <c r="H528" s="731">
        <v>207899</v>
      </c>
      <c r="I528" s="731">
        <v>207899</v>
      </c>
      <c r="J528" s="731" t="s">
        <v>873</v>
      </c>
      <c r="K528" s="731" t="s">
        <v>875</v>
      </c>
      <c r="L528" s="734">
        <v>66.84999999999998</v>
      </c>
      <c r="M528" s="734">
        <v>6</v>
      </c>
      <c r="N528" s="735">
        <v>401.09999999999991</v>
      </c>
    </row>
    <row r="529" spans="1:14" ht="14.45" customHeight="1" x14ac:dyDescent="0.2">
      <c r="A529" s="729" t="s">
        <v>586</v>
      </c>
      <c r="B529" s="730" t="s">
        <v>587</v>
      </c>
      <c r="C529" s="731" t="s">
        <v>607</v>
      </c>
      <c r="D529" s="732" t="s">
        <v>608</v>
      </c>
      <c r="E529" s="733">
        <v>50113001</v>
      </c>
      <c r="F529" s="732" t="s">
        <v>613</v>
      </c>
      <c r="G529" s="731" t="s">
        <v>614</v>
      </c>
      <c r="H529" s="731">
        <v>196696</v>
      </c>
      <c r="I529" s="731">
        <v>96696</v>
      </c>
      <c r="J529" s="731" t="s">
        <v>883</v>
      </c>
      <c r="K529" s="731" t="s">
        <v>884</v>
      </c>
      <c r="L529" s="734">
        <v>47.74</v>
      </c>
      <c r="M529" s="734">
        <v>1</v>
      </c>
      <c r="N529" s="735">
        <v>47.74</v>
      </c>
    </row>
    <row r="530" spans="1:14" ht="14.45" customHeight="1" x14ac:dyDescent="0.2">
      <c r="A530" s="729" t="s">
        <v>586</v>
      </c>
      <c r="B530" s="730" t="s">
        <v>587</v>
      </c>
      <c r="C530" s="731" t="s">
        <v>607</v>
      </c>
      <c r="D530" s="732" t="s">
        <v>608</v>
      </c>
      <c r="E530" s="733">
        <v>50113001</v>
      </c>
      <c r="F530" s="732" t="s">
        <v>613</v>
      </c>
      <c r="G530" s="731" t="s">
        <v>614</v>
      </c>
      <c r="H530" s="731">
        <v>208466</v>
      </c>
      <c r="I530" s="731">
        <v>208466</v>
      </c>
      <c r="J530" s="731" t="s">
        <v>1395</v>
      </c>
      <c r="K530" s="731" t="s">
        <v>1396</v>
      </c>
      <c r="L530" s="734">
        <v>792.77</v>
      </c>
      <c r="M530" s="734">
        <v>1</v>
      </c>
      <c r="N530" s="735">
        <v>792.77</v>
      </c>
    </row>
    <row r="531" spans="1:14" ht="14.45" customHeight="1" x14ac:dyDescent="0.2">
      <c r="A531" s="729" t="s">
        <v>586</v>
      </c>
      <c r="B531" s="730" t="s">
        <v>587</v>
      </c>
      <c r="C531" s="731" t="s">
        <v>607</v>
      </c>
      <c r="D531" s="732" t="s">
        <v>608</v>
      </c>
      <c r="E531" s="733">
        <v>50113001</v>
      </c>
      <c r="F531" s="732" t="s">
        <v>613</v>
      </c>
      <c r="G531" s="731" t="s">
        <v>619</v>
      </c>
      <c r="H531" s="731">
        <v>178682</v>
      </c>
      <c r="I531" s="731">
        <v>178682</v>
      </c>
      <c r="J531" s="731" t="s">
        <v>1397</v>
      </c>
      <c r="K531" s="731" t="s">
        <v>1398</v>
      </c>
      <c r="L531" s="734">
        <v>43.7</v>
      </c>
      <c r="M531" s="734">
        <v>1</v>
      </c>
      <c r="N531" s="735">
        <v>43.7</v>
      </c>
    </row>
    <row r="532" spans="1:14" ht="14.45" customHeight="1" x14ac:dyDescent="0.2">
      <c r="A532" s="729" t="s">
        <v>586</v>
      </c>
      <c r="B532" s="730" t="s">
        <v>587</v>
      </c>
      <c r="C532" s="731" t="s">
        <v>607</v>
      </c>
      <c r="D532" s="732" t="s">
        <v>608</v>
      </c>
      <c r="E532" s="733">
        <v>50113001</v>
      </c>
      <c r="F532" s="732" t="s">
        <v>613</v>
      </c>
      <c r="G532" s="731" t="s">
        <v>614</v>
      </c>
      <c r="H532" s="731">
        <v>117189</v>
      </c>
      <c r="I532" s="731">
        <v>17189</v>
      </c>
      <c r="J532" s="731" t="s">
        <v>899</v>
      </c>
      <c r="K532" s="731" t="s">
        <v>900</v>
      </c>
      <c r="L532" s="734">
        <v>67.616666666666674</v>
      </c>
      <c r="M532" s="734">
        <v>3</v>
      </c>
      <c r="N532" s="735">
        <v>202.85000000000002</v>
      </c>
    </row>
    <row r="533" spans="1:14" ht="14.45" customHeight="1" x14ac:dyDescent="0.2">
      <c r="A533" s="729" t="s">
        <v>586</v>
      </c>
      <c r="B533" s="730" t="s">
        <v>587</v>
      </c>
      <c r="C533" s="731" t="s">
        <v>607</v>
      </c>
      <c r="D533" s="732" t="s">
        <v>608</v>
      </c>
      <c r="E533" s="733">
        <v>50113001</v>
      </c>
      <c r="F533" s="732" t="s">
        <v>613</v>
      </c>
      <c r="G533" s="731" t="s">
        <v>614</v>
      </c>
      <c r="H533" s="731">
        <v>102486</v>
      </c>
      <c r="I533" s="731">
        <v>2486</v>
      </c>
      <c r="J533" s="731" t="s">
        <v>901</v>
      </c>
      <c r="K533" s="731" t="s">
        <v>902</v>
      </c>
      <c r="L533" s="734">
        <v>122.92013888888889</v>
      </c>
      <c r="M533" s="734">
        <v>72</v>
      </c>
      <c r="N533" s="735">
        <v>8850.25</v>
      </c>
    </row>
    <row r="534" spans="1:14" ht="14.45" customHeight="1" x14ac:dyDescent="0.2">
      <c r="A534" s="729" t="s">
        <v>586</v>
      </c>
      <c r="B534" s="730" t="s">
        <v>587</v>
      </c>
      <c r="C534" s="731" t="s">
        <v>607</v>
      </c>
      <c r="D534" s="732" t="s">
        <v>608</v>
      </c>
      <c r="E534" s="733">
        <v>50113001</v>
      </c>
      <c r="F534" s="732" t="s">
        <v>613</v>
      </c>
      <c r="G534" s="731" t="s">
        <v>614</v>
      </c>
      <c r="H534" s="731">
        <v>100489</v>
      </c>
      <c r="I534" s="731">
        <v>489</v>
      </c>
      <c r="J534" s="731" t="s">
        <v>903</v>
      </c>
      <c r="K534" s="731" t="s">
        <v>1399</v>
      </c>
      <c r="L534" s="734">
        <v>47.290000000000006</v>
      </c>
      <c r="M534" s="734">
        <v>5</v>
      </c>
      <c r="N534" s="735">
        <v>236.45000000000002</v>
      </c>
    </row>
    <row r="535" spans="1:14" ht="14.45" customHeight="1" x14ac:dyDescent="0.2">
      <c r="A535" s="729" t="s">
        <v>586</v>
      </c>
      <c r="B535" s="730" t="s">
        <v>587</v>
      </c>
      <c r="C535" s="731" t="s">
        <v>607</v>
      </c>
      <c r="D535" s="732" t="s">
        <v>608</v>
      </c>
      <c r="E535" s="733">
        <v>50113001</v>
      </c>
      <c r="F535" s="732" t="s">
        <v>613</v>
      </c>
      <c r="G535" s="731" t="s">
        <v>614</v>
      </c>
      <c r="H535" s="731">
        <v>230426</v>
      </c>
      <c r="I535" s="731">
        <v>230426</v>
      </c>
      <c r="J535" s="731" t="s">
        <v>903</v>
      </c>
      <c r="K535" s="731" t="s">
        <v>904</v>
      </c>
      <c r="L535" s="734">
        <v>78.204999999999998</v>
      </c>
      <c r="M535" s="734">
        <v>10</v>
      </c>
      <c r="N535" s="735">
        <v>782.05</v>
      </c>
    </row>
    <row r="536" spans="1:14" ht="14.45" customHeight="1" x14ac:dyDescent="0.2">
      <c r="A536" s="729" t="s">
        <v>586</v>
      </c>
      <c r="B536" s="730" t="s">
        <v>587</v>
      </c>
      <c r="C536" s="731" t="s">
        <v>607</v>
      </c>
      <c r="D536" s="732" t="s">
        <v>608</v>
      </c>
      <c r="E536" s="733">
        <v>50113001</v>
      </c>
      <c r="F536" s="732" t="s">
        <v>613</v>
      </c>
      <c r="G536" s="731" t="s">
        <v>619</v>
      </c>
      <c r="H536" s="731">
        <v>169654</v>
      </c>
      <c r="I536" s="731">
        <v>169654</v>
      </c>
      <c r="J536" s="731" t="s">
        <v>1400</v>
      </c>
      <c r="K536" s="731" t="s">
        <v>625</v>
      </c>
      <c r="L536" s="734">
        <v>50.53</v>
      </c>
      <c r="M536" s="734">
        <v>1</v>
      </c>
      <c r="N536" s="735">
        <v>50.53</v>
      </c>
    </row>
    <row r="537" spans="1:14" ht="14.45" customHeight="1" x14ac:dyDescent="0.2">
      <c r="A537" s="729" t="s">
        <v>586</v>
      </c>
      <c r="B537" s="730" t="s">
        <v>587</v>
      </c>
      <c r="C537" s="731" t="s">
        <v>607</v>
      </c>
      <c r="D537" s="732" t="s">
        <v>608</v>
      </c>
      <c r="E537" s="733">
        <v>50113001</v>
      </c>
      <c r="F537" s="732" t="s">
        <v>613</v>
      </c>
      <c r="G537" s="731" t="s">
        <v>614</v>
      </c>
      <c r="H537" s="731">
        <v>900321</v>
      </c>
      <c r="I537" s="731">
        <v>0</v>
      </c>
      <c r="J537" s="731" t="s">
        <v>912</v>
      </c>
      <c r="K537" s="731" t="s">
        <v>329</v>
      </c>
      <c r="L537" s="734">
        <v>289.40381982842922</v>
      </c>
      <c r="M537" s="734">
        <v>2</v>
      </c>
      <c r="N537" s="735">
        <v>578.80763965685844</v>
      </c>
    </row>
    <row r="538" spans="1:14" ht="14.45" customHeight="1" x14ac:dyDescent="0.2">
      <c r="A538" s="729" t="s">
        <v>586</v>
      </c>
      <c r="B538" s="730" t="s">
        <v>587</v>
      </c>
      <c r="C538" s="731" t="s">
        <v>607</v>
      </c>
      <c r="D538" s="732" t="s">
        <v>608</v>
      </c>
      <c r="E538" s="733">
        <v>50113001</v>
      </c>
      <c r="F538" s="732" t="s">
        <v>613</v>
      </c>
      <c r="G538" s="731" t="s">
        <v>614</v>
      </c>
      <c r="H538" s="731">
        <v>235808</v>
      </c>
      <c r="I538" s="731">
        <v>235808</v>
      </c>
      <c r="J538" s="731" t="s">
        <v>924</v>
      </c>
      <c r="K538" s="731" t="s">
        <v>925</v>
      </c>
      <c r="L538" s="734">
        <v>86.660000000000011</v>
      </c>
      <c r="M538" s="734">
        <v>1</v>
      </c>
      <c r="N538" s="735">
        <v>86.660000000000011</v>
      </c>
    </row>
    <row r="539" spans="1:14" ht="14.45" customHeight="1" x14ac:dyDescent="0.2">
      <c r="A539" s="729" t="s">
        <v>586</v>
      </c>
      <c r="B539" s="730" t="s">
        <v>587</v>
      </c>
      <c r="C539" s="731" t="s">
        <v>607</v>
      </c>
      <c r="D539" s="732" t="s">
        <v>608</v>
      </c>
      <c r="E539" s="733">
        <v>50113001</v>
      </c>
      <c r="F539" s="732" t="s">
        <v>613</v>
      </c>
      <c r="G539" s="731" t="s">
        <v>614</v>
      </c>
      <c r="H539" s="731">
        <v>990947</v>
      </c>
      <c r="I539" s="731">
        <v>0</v>
      </c>
      <c r="J539" s="731" t="s">
        <v>1401</v>
      </c>
      <c r="K539" s="731" t="s">
        <v>329</v>
      </c>
      <c r="L539" s="734">
        <v>1400.67</v>
      </c>
      <c r="M539" s="734">
        <v>3</v>
      </c>
      <c r="N539" s="735">
        <v>4202.01</v>
      </c>
    </row>
    <row r="540" spans="1:14" ht="14.45" customHeight="1" x14ac:dyDescent="0.2">
      <c r="A540" s="729" t="s">
        <v>586</v>
      </c>
      <c r="B540" s="730" t="s">
        <v>587</v>
      </c>
      <c r="C540" s="731" t="s">
        <v>607</v>
      </c>
      <c r="D540" s="732" t="s">
        <v>608</v>
      </c>
      <c r="E540" s="733">
        <v>50113001</v>
      </c>
      <c r="F540" s="732" t="s">
        <v>613</v>
      </c>
      <c r="G540" s="731" t="s">
        <v>614</v>
      </c>
      <c r="H540" s="731">
        <v>990927</v>
      </c>
      <c r="I540" s="731">
        <v>0</v>
      </c>
      <c r="J540" s="731" t="s">
        <v>926</v>
      </c>
      <c r="K540" s="731" t="s">
        <v>329</v>
      </c>
      <c r="L540" s="734">
        <v>140.07000000000002</v>
      </c>
      <c r="M540" s="734">
        <v>13</v>
      </c>
      <c r="N540" s="735">
        <v>1820.9100000000003</v>
      </c>
    </row>
    <row r="541" spans="1:14" ht="14.45" customHeight="1" x14ac:dyDescent="0.2">
      <c r="A541" s="729" t="s">
        <v>586</v>
      </c>
      <c r="B541" s="730" t="s">
        <v>587</v>
      </c>
      <c r="C541" s="731" t="s">
        <v>607</v>
      </c>
      <c r="D541" s="732" t="s">
        <v>608</v>
      </c>
      <c r="E541" s="733">
        <v>50113001</v>
      </c>
      <c r="F541" s="732" t="s">
        <v>613</v>
      </c>
      <c r="G541" s="731" t="s">
        <v>614</v>
      </c>
      <c r="H541" s="731">
        <v>119571</v>
      </c>
      <c r="I541" s="731">
        <v>19571</v>
      </c>
      <c r="J541" s="731" t="s">
        <v>1402</v>
      </c>
      <c r="K541" s="731" t="s">
        <v>1403</v>
      </c>
      <c r="L541" s="734">
        <v>242.55</v>
      </c>
      <c r="M541" s="734">
        <v>1</v>
      </c>
      <c r="N541" s="735">
        <v>242.55</v>
      </c>
    </row>
    <row r="542" spans="1:14" ht="14.45" customHeight="1" x14ac:dyDescent="0.2">
      <c r="A542" s="729" t="s">
        <v>586</v>
      </c>
      <c r="B542" s="730" t="s">
        <v>587</v>
      </c>
      <c r="C542" s="731" t="s">
        <v>607</v>
      </c>
      <c r="D542" s="732" t="s">
        <v>608</v>
      </c>
      <c r="E542" s="733">
        <v>50113001</v>
      </c>
      <c r="F542" s="732" t="s">
        <v>613</v>
      </c>
      <c r="G542" s="731" t="s">
        <v>329</v>
      </c>
      <c r="H542" s="731">
        <v>237772</v>
      </c>
      <c r="I542" s="731">
        <v>237772</v>
      </c>
      <c r="J542" s="731" t="s">
        <v>1404</v>
      </c>
      <c r="K542" s="731" t="s">
        <v>1405</v>
      </c>
      <c r="L542" s="734">
        <v>104.87</v>
      </c>
      <c r="M542" s="734">
        <v>1</v>
      </c>
      <c r="N542" s="735">
        <v>104.87</v>
      </c>
    </row>
    <row r="543" spans="1:14" ht="14.45" customHeight="1" x14ac:dyDescent="0.2">
      <c r="A543" s="729" t="s">
        <v>586</v>
      </c>
      <c r="B543" s="730" t="s">
        <v>587</v>
      </c>
      <c r="C543" s="731" t="s">
        <v>607</v>
      </c>
      <c r="D543" s="732" t="s">
        <v>608</v>
      </c>
      <c r="E543" s="733">
        <v>50113001</v>
      </c>
      <c r="F543" s="732" t="s">
        <v>613</v>
      </c>
      <c r="G543" s="731" t="s">
        <v>619</v>
      </c>
      <c r="H543" s="731">
        <v>117121</v>
      </c>
      <c r="I543" s="731">
        <v>17121</v>
      </c>
      <c r="J543" s="731" t="s">
        <v>1406</v>
      </c>
      <c r="K543" s="731" t="s">
        <v>1407</v>
      </c>
      <c r="L543" s="734">
        <v>106.06000000000003</v>
      </c>
      <c r="M543" s="734">
        <v>1</v>
      </c>
      <c r="N543" s="735">
        <v>106.06000000000003</v>
      </c>
    </row>
    <row r="544" spans="1:14" ht="14.45" customHeight="1" x14ac:dyDescent="0.2">
      <c r="A544" s="729" t="s">
        <v>586</v>
      </c>
      <c r="B544" s="730" t="s">
        <v>587</v>
      </c>
      <c r="C544" s="731" t="s">
        <v>607</v>
      </c>
      <c r="D544" s="732" t="s">
        <v>608</v>
      </c>
      <c r="E544" s="733">
        <v>50113001</v>
      </c>
      <c r="F544" s="732" t="s">
        <v>613</v>
      </c>
      <c r="G544" s="731" t="s">
        <v>619</v>
      </c>
      <c r="H544" s="731">
        <v>844410</v>
      </c>
      <c r="I544" s="731">
        <v>106344</v>
      </c>
      <c r="J544" s="731" t="s">
        <v>1408</v>
      </c>
      <c r="K544" s="731" t="s">
        <v>1409</v>
      </c>
      <c r="L544" s="734">
        <v>72.299999999999983</v>
      </c>
      <c r="M544" s="734">
        <v>1</v>
      </c>
      <c r="N544" s="735">
        <v>72.299999999999983</v>
      </c>
    </row>
    <row r="545" spans="1:14" ht="14.45" customHeight="1" x14ac:dyDescent="0.2">
      <c r="A545" s="729" t="s">
        <v>586</v>
      </c>
      <c r="B545" s="730" t="s">
        <v>587</v>
      </c>
      <c r="C545" s="731" t="s">
        <v>607</v>
      </c>
      <c r="D545" s="732" t="s">
        <v>608</v>
      </c>
      <c r="E545" s="733">
        <v>50113001</v>
      </c>
      <c r="F545" s="732" t="s">
        <v>613</v>
      </c>
      <c r="G545" s="731" t="s">
        <v>619</v>
      </c>
      <c r="H545" s="731">
        <v>206658</v>
      </c>
      <c r="I545" s="731">
        <v>206658</v>
      </c>
      <c r="J545" s="731" t="s">
        <v>1410</v>
      </c>
      <c r="K545" s="731" t="s">
        <v>1411</v>
      </c>
      <c r="L545" s="734">
        <v>341.53999999999996</v>
      </c>
      <c r="M545" s="734">
        <v>1</v>
      </c>
      <c r="N545" s="735">
        <v>341.53999999999996</v>
      </c>
    </row>
    <row r="546" spans="1:14" ht="14.45" customHeight="1" x14ac:dyDescent="0.2">
      <c r="A546" s="729" t="s">
        <v>586</v>
      </c>
      <c r="B546" s="730" t="s">
        <v>587</v>
      </c>
      <c r="C546" s="731" t="s">
        <v>607</v>
      </c>
      <c r="D546" s="732" t="s">
        <v>608</v>
      </c>
      <c r="E546" s="733">
        <v>50113001</v>
      </c>
      <c r="F546" s="732" t="s">
        <v>613</v>
      </c>
      <c r="G546" s="731" t="s">
        <v>619</v>
      </c>
      <c r="H546" s="731">
        <v>187427</v>
      </c>
      <c r="I546" s="731">
        <v>187427</v>
      </c>
      <c r="J546" s="731" t="s">
        <v>1412</v>
      </c>
      <c r="K546" s="731" t="s">
        <v>1413</v>
      </c>
      <c r="L546" s="734">
        <v>62.72999999999999</v>
      </c>
      <c r="M546" s="734">
        <v>1</v>
      </c>
      <c r="N546" s="735">
        <v>62.72999999999999</v>
      </c>
    </row>
    <row r="547" spans="1:14" ht="14.45" customHeight="1" x14ac:dyDescent="0.2">
      <c r="A547" s="729" t="s">
        <v>586</v>
      </c>
      <c r="B547" s="730" t="s">
        <v>587</v>
      </c>
      <c r="C547" s="731" t="s">
        <v>607</v>
      </c>
      <c r="D547" s="732" t="s">
        <v>608</v>
      </c>
      <c r="E547" s="733">
        <v>50113001</v>
      </c>
      <c r="F547" s="732" t="s">
        <v>613</v>
      </c>
      <c r="G547" s="731" t="s">
        <v>619</v>
      </c>
      <c r="H547" s="731">
        <v>187425</v>
      </c>
      <c r="I547" s="731">
        <v>187425</v>
      </c>
      <c r="J547" s="731" t="s">
        <v>1414</v>
      </c>
      <c r="K547" s="731" t="s">
        <v>1415</v>
      </c>
      <c r="L547" s="734">
        <v>49.419999999999995</v>
      </c>
      <c r="M547" s="734">
        <v>1</v>
      </c>
      <c r="N547" s="735">
        <v>49.419999999999995</v>
      </c>
    </row>
    <row r="548" spans="1:14" ht="14.45" customHeight="1" x14ac:dyDescent="0.2">
      <c r="A548" s="729" t="s">
        <v>586</v>
      </c>
      <c r="B548" s="730" t="s">
        <v>587</v>
      </c>
      <c r="C548" s="731" t="s">
        <v>607</v>
      </c>
      <c r="D548" s="732" t="s">
        <v>608</v>
      </c>
      <c r="E548" s="733">
        <v>50113001</v>
      </c>
      <c r="F548" s="732" t="s">
        <v>613</v>
      </c>
      <c r="G548" s="731" t="s">
        <v>619</v>
      </c>
      <c r="H548" s="731">
        <v>197125</v>
      </c>
      <c r="I548" s="731">
        <v>197125</v>
      </c>
      <c r="J548" s="731" t="s">
        <v>929</v>
      </c>
      <c r="K548" s="731" t="s">
        <v>930</v>
      </c>
      <c r="L548" s="734">
        <v>110</v>
      </c>
      <c r="M548" s="734">
        <v>24</v>
      </c>
      <c r="N548" s="735">
        <v>2640</v>
      </c>
    </row>
    <row r="549" spans="1:14" ht="14.45" customHeight="1" x14ac:dyDescent="0.2">
      <c r="A549" s="729" t="s">
        <v>586</v>
      </c>
      <c r="B549" s="730" t="s">
        <v>587</v>
      </c>
      <c r="C549" s="731" t="s">
        <v>607</v>
      </c>
      <c r="D549" s="732" t="s">
        <v>608</v>
      </c>
      <c r="E549" s="733">
        <v>50113001</v>
      </c>
      <c r="F549" s="732" t="s">
        <v>613</v>
      </c>
      <c r="G549" s="731" t="s">
        <v>614</v>
      </c>
      <c r="H549" s="731">
        <v>188217</v>
      </c>
      <c r="I549" s="731">
        <v>88217</v>
      </c>
      <c r="J549" s="731" t="s">
        <v>931</v>
      </c>
      <c r="K549" s="731" t="s">
        <v>932</v>
      </c>
      <c r="L549" s="734">
        <v>127.37</v>
      </c>
      <c r="M549" s="734">
        <v>4</v>
      </c>
      <c r="N549" s="735">
        <v>509.48</v>
      </c>
    </row>
    <row r="550" spans="1:14" ht="14.45" customHeight="1" x14ac:dyDescent="0.2">
      <c r="A550" s="729" t="s">
        <v>586</v>
      </c>
      <c r="B550" s="730" t="s">
        <v>587</v>
      </c>
      <c r="C550" s="731" t="s">
        <v>607</v>
      </c>
      <c r="D550" s="732" t="s">
        <v>608</v>
      </c>
      <c r="E550" s="733">
        <v>50113001</v>
      </c>
      <c r="F550" s="732" t="s">
        <v>613</v>
      </c>
      <c r="G550" s="731" t="s">
        <v>614</v>
      </c>
      <c r="H550" s="731">
        <v>188219</v>
      </c>
      <c r="I550" s="731">
        <v>88219</v>
      </c>
      <c r="J550" s="731" t="s">
        <v>933</v>
      </c>
      <c r="K550" s="731" t="s">
        <v>934</v>
      </c>
      <c r="L550" s="734">
        <v>141.28</v>
      </c>
      <c r="M550" s="734">
        <v>3</v>
      </c>
      <c r="N550" s="735">
        <v>423.84000000000003</v>
      </c>
    </row>
    <row r="551" spans="1:14" ht="14.45" customHeight="1" x14ac:dyDescent="0.2">
      <c r="A551" s="729" t="s">
        <v>586</v>
      </c>
      <c r="B551" s="730" t="s">
        <v>587</v>
      </c>
      <c r="C551" s="731" t="s">
        <v>607</v>
      </c>
      <c r="D551" s="732" t="s">
        <v>608</v>
      </c>
      <c r="E551" s="733">
        <v>50113001</v>
      </c>
      <c r="F551" s="732" t="s">
        <v>613</v>
      </c>
      <c r="G551" s="731" t="s">
        <v>619</v>
      </c>
      <c r="H551" s="731">
        <v>149909</v>
      </c>
      <c r="I551" s="731">
        <v>49909</v>
      </c>
      <c r="J551" s="731" t="s">
        <v>943</v>
      </c>
      <c r="K551" s="731" t="s">
        <v>944</v>
      </c>
      <c r="L551" s="734">
        <v>27.9</v>
      </c>
      <c r="M551" s="734">
        <v>2</v>
      </c>
      <c r="N551" s="735">
        <v>55.8</v>
      </c>
    </row>
    <row r="552" spans="1:14" ht="14.45" customHeight="1" x14ac:dyDescent="0.2">
      <c r="A552" s="729" t="s">
        <v>586</v>
      </c>
      <c r="B552" s="730" t="s">
        <v>587</v>
      </c>
      <c r="C552" s="731" t="s">
        <v>607</v>
      </c>
      <c r="D552" s="732" t="s">
        <v>608</v>
      </c>
      <c r="E552" s="733">
        <v>50113001</v>
      </c>
      <c r="F552" s="732" t="s">
        <v>613</v>
      </c>
      <c r="G552" s="731" t="s">
        <v>614</v>
      </c>
      <c r="H552" s="731">
        <v>192853</v>
      </c>
      <c r="I552" s="731">
        <v>192853</v>
      </c>
      <c r="J552" s="731" t="s">
        <v>945</v>
      </c>
      <c r="K552" s="731" t="s">
        <v>946</v>
      </c>
      <c r="L552" s="734">
        <v>107.51333333333332</v>
      </c>
      <c r="M552" s="734">
        <v>3</v>
      </c>
      <c r="N552" s="735">
        <v>322.53999999999996</v>
      </c>
    </row>
    <row r="553" spans="1:14" ht="14.45" customHeight="1" x14ac:dyDescent="0.2">
      <c r="A553" s="729" t="s">
        <v>586</v>
      </c>
      <c r="B553" s="730" t="s">
        <v>587</v>
      </c>
      <c r="C553" s="731" t="s">
        <v>607</v>
      </c>
      <c r="D553" s="732" t="s">
        <v>608</v>
      </c>
      <c r="E553" s="733">
        <v>50113001</v>
      </c>
      <c r="F553" s="732" t="s">
        <v>613</v>
      </c>
      <c r="G553" s="731" t="s">
        <v>619</v>
      </c>
      <c r="H553" s="731">
        <v>844554</v>
      </c>
      <c r="I553" s="731">
        <v>114065</v>
      </c>
      <c r="J553" s="731" t="s">
        <v>948</v>
      </c>
      <c r="K553" s="731" t="s">
        <v>949</v>
      </c>
      <c r="L553" s="734">
        <v>18.290000000000003</v>
      </c>
      <c r="M553" s="734">
        <v>1</v>
      </c>
      <c r="N553" s="735">
        <v>18.290000000000003</v>
      </c>
    </row>
    <row r="554" spans="1:14" ht="14.45" customHeight="1" x14ac:dyDescent="0.2">
      <c r="A554" s="729" t="s">
        <v>586</v>
      </c>
      <c r="B554" s="730" t="s">
        <v>587</v>
      </c>
      <c r="C554" s="731" t="s">
        <v>607</v>
      </c>
      <c r="D554" s="732" t="s">
        <v>608</v>
      </c>
      <c r="E554" s="733">
        <v>50113001</v>
      </c>
      <c r="F554" s="732" t="s">
        <v>613</v>
      </c>
      <c r="G554" s="731" t="s">
        <v>619</v>
      </c>
      <c r="H554" s="731">
        <v>115316</v>
      </c>
      <c r="I554" s="731">
        <v>15316</v>
      </c>
      <c r="J554" s="731" t="s">
        <v>951</v>
      </c>
      <c r="K554" s="731" t="s">
        <v>703</v>
      </c>
      <c r="L554" s="734">
        <v>19.009999999999998</v>
      </c>
      <c r="M554" s="734">
        <v>2</v>
      </c>
      <c r="N554" s="735">
        <v>38.019999999999996</v>
      </c>
    </row>
    <row r="555" spans="1:14" ht="14.45" customHeight="1" x14ac:dyDescent="0.2">
      <c r="A555" s="729" t="s">
        <v>586</v>
      </c>
      <c r="B555" s="730" t="s">
        <v>587</v>
      </c>
      <c r="C555" s="731" t="s">
        <v>607</v>
      </c>
      <c r="D555" s="732" t="s">
        <v>608</v>
      </c>
      <c r="E555" s="733">
        <v>50113001</v>
      </c>
      <c r="F555" s="732" t="s">
        <v>613</v>
      </c>
      <c r="G555" s="731" t="s">
        <v>614</v>
      </c>
      <c r="H555" s="731">
        <v>128216</v>
      </c>
      <c r="I555" s="731">
        <v>28216</v>
      </c>
      <c r="J555" s="731" t="s">
        <v>954</v>
      </c>
      <c r="K555" s="731" t="s">
        <v>955</v>
      </c>
      <c r="L555" s="734">
        <v>41.169999999999995</v>
      </c>
      <c r="M555" s="734">
        <v>1</v>
      </c>
      <c r="N555" s="735">
        <v>41.169999999999995</v>
      </c>
    </row>
    <row r="556" spans="1:14" ht="14.45" customHeight="1" x14ac:dyDescent="0.2">
      <c r="A556" s="729" t="s">
        <v>586</v>
      </c>
      <c r="B556" s="730" t="s">
        <v>587</v>
      </c>
      <c r="C556" s="731" t="s">
        <v>607</v>
      </c>
      <c r="D556" s="732" t="s">
        <v>608</v>
      </c>
      <c r="E556" s="733">
        <v>50113001</v>
      </c>
      <c r="F556" s="732" t="s">
        <v>613</v>
      </c>
      <c r="G556" s="731" t="s">
        <v>614</v>
      </c>
      <c r="H556" s="731">
        <v>117992</v>
      </c>
      <c r="I556" s="731">
        <v>17992</v>
      </c>
      <c r="J556" s="731" t="s">
        <v>956</v>
      </c>
      <c r="K556" s="731" t="s">
        <v>957</v>
      </c>
      <c r="L556" s="734">
        <v>82.38</v>
      </c>
      <c r="M556" s="734">
        <v>1</v>
      </c>
      <c r="N556" s="735">
        <v>82.38</v>
      </c>
    </row>
    <row r="557" spans="1:14" ht="14.45" customHeight="1" x14ac:dyDescent="0.2">
      <c r="A557" s="729" t="s">
        <v>586</v>
      </c>
      <c r="B557" s="730" t="s">
        <v>587</v>
      </c>
      <c r="C557" s="731" t="s">
        <v>607</v>
      </c>
      <c r="D557" s="732" t="s">
        <v>608</v>
      </c>
      <c r="E557" s="733">
        <v>50113001</v>
      </c>
      <c r="F557" s="732" t="s">
        <v>613</v>
      </c>
      <c r="G557" s="731" t="s">
        <v>614</v>
      </c>
      <c r="H557" s="731">
        <v>186393</v>
      </c>
      <c r="I557" s="731">
        <v>86393</v>
      </c>
      <c r="J557" s="731" t="s">
        <v>956</v>
      </c>
      <c r="K557" s="731" t="s">
        <v>958</v>
      </c>
      <c r="L557" s="734">
        <v>52.046000000000006</v>
      </c>
      <c r="M557" s="734">
        <v>5</v>
      </c>
      <c r="N557" s="735">
        <v>260.23</v>
      </c>
    </row>
    <row r="558" spans="1:14" ht="14.45" customHeight="1" x14ac:dyDescent="0.2">
      <c r="A558" s="729" t="s">
        <v>586</v>
      </c>
      <c r="B558" s="730" t="s">
        <v>587</v>
      </c>
      <c r="C558" s="731" t="s">
        <v>607</v>
      </c>
      <c r="D558" s="732" t="s">
        <v>608</v>
      </c>
      <c r="E558" s="733">
        <v>50113001</v>
      </c>
      <c r="F558" s="732" t="s">
        <v>613</v>
      </c>
      <c r="G558" s="731" t="s">
        <v>614</v>
      </c>
      <c r="H558" s="731">
        <v>237329</v>
      </c>
      <c r="I558" s="731">
        <v>237329</v>
      </c>
      <c r="J558" s="731" t="s">
        <v>961</v>
      </c>
      <c r="K558" s="731" t="s">
        <v>962</v>
      </c>
      <c r="L558" s="734">
        <v>109.59000000000003</v>
      </c>
      <c r="M558" s="734">
        <v>2</v>
      </c>
      <c r="N558" s="735">
        <v>219.18000000000006</v>
      </c>
    </row>
    <row r="559" spans="1:14" ht="14.45" customHeight="1" x14ac:dyDescent="0.2">
      <c r="A559" s="729" t="s">
        <v>586</v>
      </c>
      <c r="B559" s="730" t="s">
        <v>587</v>
      </c>
      <c r="C559" s="731" t="s">
        <v>607</v>
      </c>
      <c r="D559" s="732" t="s">
        <v>608</v>
      </c>
      <c r="E559" s="733">
        <v>50113001</v>
      </c>
      <c r="F559" s="732" t="s">
        <v>613</v>
      </c>
      <c r="G559" s="731" t="s">
        <v>614</v>
      </c>
      <c r="H559" s="731">
        <v>234736</v>
      </c>
      <c r="I559" s="731">
        <v>234736</v>
      </c>
      <c r="J559" s="731" t="s">
        <v>963</v>
      </c>
      <c r="K559" s="731" t="s">
        <v>964</v>
      </c>
      <c r="L559" s="734">
        <v>120.53999999999999</v>
      </c>
      <c r="M559" s="734">
        <v>4</v>
      </c>
      <c r="N559" s="735">
        <v>482.15999999999997</v>
      </c>
    </row>
    <row r="560" spans="1:14" ht="14.45" customHeight="1" x14ac:dyDescent="0.2">
      <c r="A560" s="729" t="s">
        <v>586</v>
      </c>
      <c r="B560" s="730" t="s">
        <v>587</v>
      </c>
      <c r="C560" s="731" t="s">
        <v>607</v>
      </c>
      <c r="D560" s="732" t="s">
        <v>608</v>
      </c>
      <c r="E560" s="733">
        <v>50113001</v>
      </c>
      <c r="F560" s="732" t="s">
        <v>613</v>
      </c>
      <c r="G560" s="731" t="s">
        <v>614</v>
      </c>
      <c r="H560" s="731">
        <v>225891</v>
      </c>
      <c r="I560" s="731">
        <v>225891</v>
      </c>
      <c r="J560" s="731" t="s">
        <v>965</v>
      </c>
      <c r="K560" s="731" t="s">
        <v>966</v>
      </c>
      <c r="L560" s="734">
        <v>285.08000000000004</v>
      </c>
      <c r="M560" s="734">
        <v>8</v>
      </c>
      <c r="N560" s="735">
        <v>2280.6400000000003</v>
      </c>
    </row>
    <row r="561" spans="1:14" ht="14.45" customHeight="1" x14ac:dyDescent="0.2">
      <c r="A561" s="729" t="s">
        <v>586</v>
      </c>
      <c r="B561" s="730" t="s">
        <v>587</v>
      </c>
      <c r="C561" s="731" t="s">
        <v>607</v>
      </c>
      <c r="D561" s="732" t="s">
        <v>608</v>
      </c>
      <c r="E561" s="733">
        <v>50113001</v>
      </c>
      <c r="F561" s="732" t="s">
        <v>613</v>
      </c>
      <c r="G561" s="731" t="s">
        <v>614</v>
      </c>
      <c r="H561" s="731">
        <v>225168</v>
      </c>
      <c r="I561" s="731">
        <v>225168</v>
      </c>
      <c r="J561" s="731" t="s">
        <v>1416</v>
      </c>
      <c r="K561" s="731" t="s">
        <v>1417</v>
      </c>
      <c r="L561" s="734">
        <v>63.54</v>
      </c>
      <c r="M561" s="734">
        <v>1</v>
      </c>
      <c r="N561" s="735">
        <v>63.54</v>
      </c>
    </row>
    <row r="562" spans="1:14" ht="14.45" customHeight="1" x14ac:dyDescent="0.2">
      <c r="A562" s="729" t="s">
        <v>586</v>
      </c>
      <c r="B562" s="730" t="s">
        <v>587</v>
      </c>
      <c r="C562" s="731" t="s">
        <v>607</v>
      </c>
      <c r="D562" s="732" t="s">
        <v>608</v>
      </c>
      <c r="E562" s="733">
        <v>50113001</v>
      </c>
      <c r="F562" s="732" t="s">
        <v>613</v>
      </c>
      <c r="G562" s="731" t="s">
        <v>614</v>
      </c>
      <c r="H562" s="731">
        <v>100502</v>
      </c>
      <c r="I562" s="731">
        <v>502</v>
      </c>
      <c r="J562" s="731" t="s">
        <v>967</v>
      </c>
      <c r="K562" s="731" t="s">
        <v>968</v>
      </c>
      <c r="L562" s="734">
        <v>268.94</v>
      </c>
      <c r="M562" s="734">
        <v>2</v>
      </c>
      <c r="N562" s="735">
        <v>537.88</v>
      </c>
    </row>
    <row r="563" spans="1:14" ht="14.45" customHeight="1" x14ac:dyDescent="0.2">
      <c r="A563" s="729" t="s">
        <v>586</v>
      </c>
      <c r="B563" s="730" t="s">
        <v>587</v>
      </c>
      <c r="C563" s="731" t="s">
        <v>607</v>
      </c>
      <c r="D563" s="732" t="s">
        <v>608</v>
      </c>
      <c r="E563" s="733">
        <v>50113001</v>
      </c>
      <c r="F563" s="732" t="s">
        <v>613</v>
      </c>
      <c r="G563" s="731" t="s">
        <v>614</v>
      </c>
      <c r="H563" s="731">
        <v>102684</v>
      </c>
      <c r="I563" s="731">
        <v>2684</v>
      </c>
      <c r="J563" s="731" t="s">
        <v>967</v>
      </c>
      <c r="K563" s="731" t="s">
        <v>1418</v>
      </c>
      <c r="L563" s="734">
        <v>110.94</v>
      </c>
      <c r="M563" s="734">
        <v>1</v>
      </c>
      <c r="N563" s="735">
        <v>110.94</v>
      </c>
    </row>
    <row r="564" spans="1:14" ht="14.45" customHeight="1" x14ac:dyDescent="0.2">
      <c r="A564" s="729" t="s">
        <v>586</v>
      </c>
      <c r="B564" s="730" t="s">
        <v>587</v>
      </c>
      <c r="C564" s="731" t="s">
        <v>607</v>
      </c>
      <c r="D564" s="732" t="s">
        <v>608</v>
      </c>
      <c r="E564" s="733">
        <v>50113001</v>
      </c>
      <c r="F564" s="732" t="s">
        <v>613</v>
      </c>
      <c r="G564" s="731" t="s">
        <v>614</v>
      </c>
      <c r="H564" s="731">
        <v>142476</v>
      </c>
      <c r="I564" s="731">
        <v>42476</v>
      </c>
      <c r="J564" s="731" t="s">
        <v>973</v>
      </c>
      <c r="K564" s="731" t="s">
        <v>974</v>
      </c>
      <c r="L564" s="734">
        <v>261.93333333333339</v>
      </c>
      <c r="M564" s="734">
        <v>3</v>
      </c>
      <c r="N564" s="735">
        <v>785.80000000000018</v>
      </c>
    </row>
    <row r="565" spans="1:14" ht="14.45" customHeight="1" x14ac:dyDescent="0.2">
      <c r="A565" s="729" t="s">
        <v>586</v>
      </c>
      <c r="B565" s="730" t="s">
        <v>587</v>
      </c>
      <c r="C565" s="731" t="s">
        <v>607</v>
      </c>
      <c r="D565" s="732" t="s">
        <v>608</v>
      </c>
      <c r="E565" s="733">
        <v>50113001</v>
      </c>
      <c r="F565" s="732" t="s">
        <v>613</v>
      </c>
      <c r="G565" s="731" t="s">
        <v>614</v>
      </c>
      <c r="H565" s="731">
        <v>845376</v>
      </c>
      <c r="I565" s="731">
        <v>107641</v>
      </c>
      <c r="J565" s="731" t="s">
        <v>978</v>
      </c>
      <c r="K565" s="731" t="s">
        <v>979</v>
      </c>
      <c r="L565" s="734">
        <v>119.76000000000006</v>
      </c>
      <c r="M565" s="734">
        <v>1</v>
      </c>
      <c r="N565" s="735">
        <v>119.76000000000006</v>
      </c>
    </row>
    <row r="566" spans="1:14" ht="14.45" customHeight="1" x14ac:dyDescent="0.2">
      <c r="A566" s="729" t="s">
        <v>586</v>
      </c>
      <c r="B566" s="730" t="s">
        <v>587</v>
      </c>
      <c r="C566" s="731" t="s">
        <v>607</v>
      </c>
      <c r="D566" s="732" t="s">
        <v>608</v>
      </c>
      <c r="E566" s="733">
        <v>50113001</v>
      </c>
      <c r="F566" s="732" t="s">
        <v>613</v>
      </c>
      <c r="G566" s="731" t="s">
        <v>614</v>
      </c>
      <c r="H566" s="731">
        <v>101125</v>
      </c>
      <c r="I566" s="731">
        <v>1125</v>
      </c>
      <c r="J566" s="731" t="s">
        <v>1419</v>
      </c>
      <c r="K566" s="731" t="s">
        <v>1420</v>
      </c>
      <c r="L566" s="734">
        <v>77.25</v>
      </c>
      <c r="M566" s="734">
        <v>2</v>
      </c>
      <c r="N566" s="735">
        <v>154.5</v>
      </c>
    </row>
    <row r="567" spans="1:14" ht="14.45" customHeight="1" x14ac:dyDescent="0.2">
      <c r="A567" s="729" t="s">
        <v>586</v>
      </c>
      <c r="B567" s="730" t="s">
        <v>587</v>
      </c>
      <c r="C567" s="731" t="s">
        <v>607</v>
      </c>
      <c r="D567" s="732" t="s">
        <v>608</v>
      </c>
      <c r="E567" s="733">
        <v>50113001</v>
      </c>
      <c r="F567" s="732" t="s">
        <v>613</v>
      </c>
      <c r="G567" s="731" t="s">
        <v>614</v>
      </c>
      <c r="H567" s="731">
        <v>223159</v>
      </c>
      <c r="I567" s="731">
        <v>223159</v>
      </c>
      <c r="J567" s="731" t="s">
        <v>1421</v>
      </c>
      <c r="K567" s="731" t="s">
        <v>1422</v>
      </c>
      <c r="L567" s="734">
        <v>74.28</v>
      </c>
      <c r="M567" s="734">
        <v>12</v>
      </c>
      <c r="N567" s="735">
        <v>891.36</v>
      </c>
    </row>
    <row r="568" spans="1:14" ht="14.45" customHeight="1" x14ac:dyDescent="0.2">
      <c r="A568" s="729" t="s">
        <v>586</v>
      </c>
      <c r="B568" s="730" t="s">
        <v>587</v>
      </c>
      <c r="C568" s="731" t="s">
        <v>607</v>
      </c>
      <c r="D568" s="732" t="s">
        <v>608</v>
      </c>
      <c r="E568" s="733">
        <v>50113001</v>
      </c>
      <c r="F568" s="732" t="s">
        <v>613</v>
      </c>
      <c r="G568" s="731" t="s">
        <v>614</v>
      </c>
      <c r="H568" s="731">
        <v>100513</v>
      </c>
      <c r="I568" s="731">
        <v>513</v>
      </c>
      <c r="J568" s="731" t="s">
        <v>1423</v>
      </c>
      <c r="K568" s="731" t="s">
        <v>962</v>
      </c>
      <c r="L568" s="734">
        <v>56.73</v>
      </c>
      <c r="M568" s="734">
        <v>2</v>
      </c>
      <c r="N568" s="735">
        <v>113.46</v>
      </c>
    </row>
    <row r="569" spans="1:14" ht="14.45" customHeight="1" x14ac:dyDescent="0.2">
      <c r="A569" s="729" t="s">
        <v>586</v>
      </c>
      <c r="B569" s="730" t="s">
        <v>587</v>
      </c>
      <c r="C569" s="731" t="s">
        <v>607</v>
      </c>
      <c r="D569" s="732" t="s">
        <v>608</v>
      </c>
      <c r="E569" s="733">
        <v>50113001</v>
      </c>
      <c r="F569" s="732" t="s">
        <v>613</v>
      </c>
      <c r="G569" s="731" t="s">
        <v>619</v>
      </c>
      <c r="H569" s="731">
        <v>106618</v>
      </c>
      <c r="I569" s="731">
        <v>6618</v>
      </c>
      <c r="J569" s="731" t="s">
        <v>1424</v>
      </c>
      <c r="K569" s="731" t="s">
        <v>1425</v>
      </c>
      <c r="L569" s="734">
        <v>19.59</v>
      </c>
      <c r="M569" s="734">
        <v>3</v>
      </c>
      <c r="N569" s="735">
        <v>58.769999999999996</v>
      </c>
    </row>
    <row r="570" spans="1:14" ht="14.45" customHeight="1" x14ac:dyDescent="0.2">
      <c r="A570" s="729" t="s">
        <v>586</v>
      </c>
      <c r="B570" s="730" t="s">
        <v>587</v>
      </c>
      <c r="C570" s="731" t="s">
        <v>607</v>
      </c>
      <c r="D570" s="732" t="s">
        <v>608</v>
      </c>
      <c r="E570" s="733">
        <v>50113001</v>
      </c>
      <c r="F570" s="732" t="s">
        <v>613</v>
      </c>
      <c r="G570" s="731" t="s">
        <v>619</v>
      </c>
      <c r="H570" s="731">
        <v>184399</v>
      </c>
      <c r="I570" s="731">
        <v>84399</v>
      </c>
      <c r="J570" s="731" t="s">
        <v>998</v>
      </c>
      <c r="K570" s="731" t="s">
        <v>999</v>
      </c>
      <c r="L570" s="734">
        <v>126.19999999999999</v>
      </c>
      <c r="M570" s="734">
        <v>3</v>
      </c>
      <c r="N570" s="735">
        <v>378.59999999999997</v>
      </c>
    </row>
    <row r="571" spans="1:14" ht="14.45" customHeight="1" x14ac:dyDescent="0.2">
      <c r="A571" s="729" t="s">
        <v>586</v>
      </c>
      <c r="B571" s="730" t="s">
        <v>587</v>
      </c>
      <c r="C571" s="731" t="s">
        <v>607</v>
      </c>
      <c r="D571" s="732" t="s">
        <v>608</v>
      </c>
      <c r="E571" s="733">
        <v>50113001</v>
      </c>
      <c r="F571" s="732" t="s">
        <v>613</v>
      </c>
      <c r="G571" s="731" t="s">
        <v>614</v>
      </c>
      <c r="H571" s="731">
        <v>194301</v>
      </c>
      <c r="I571" s="731">
        <v>194301</v>
      </c>
      <c r="J571" s="731" t="s">
        <v>1426</v>
      </c>
      <c r="K571" s="731" t="s">
        <v>1427</v>
      </c>
      <c r="L571" s="734">
        <v>330</v>
      </c>
      <c r="M571" s="734">
        <v>1</v>
      </c>
      <c r="N571" s="735">
        <v>330</v>
      </c>
    </row>
    <row r="572" spans="1:14" ht="14.45" customHeight="1" x14ac:dyDescent="0.2">
      <c r="A572" s="729" t="s">
        <v>586</v>
      </c>
      <c r="B572" s="730" t="s">
        <v>587</v>
      </c>
      <c r="C572" s="731" t="s">
        <v>607</v>
      </c>
      <c r="D572" s="732" t="s">
        <v>608</v>
      </c>
      <c r="E572" s="733">
        <v>50113001</v>
      </c>
      <c r="F572" s="732" t="s">
        <v>613</v>
      </c>
      <c r="G572" s="731" t="s">
        <v>619</v>
      </c>
      <c r="H572" s="731">
        <v>100536</v>
      </c>
      <c r="I572" s="731">
        <v>536</v>
      </c>
      <c r="J572" s="731" t="s">
        <v>1002</v>
      </c>
      <c r="K572" s="731" t="s">
        <v>623</v>
      </c>
      <c r="L572" s="734">
        <v>49.319999999999993</v>
      </c>
      <c r="M572" s="734">
        <v>5</v>
      </c>
      <c r="N572" s="735">
        <v>246.59999999999997</v>
      </c>
    </row>
    <row r="573" spans="1:14" ht="14.45" customHeight="1" x14ac:dyDescent="0.2">
      <c r="A573" s="729" t="s">
        <v>586</v>
      </c>
      <c r="B573" s="730" t="s">
        <v>587</v>
      </c>
      <c r="C573" s="731" t="s">
        <v>607</v>
      </c>
      <c r="D573" s="732" t="s">
        <v>608</v>
      </c>
      <c r="E573" s="733">
        <v>50113001</v>
      </c>
      <c r="F573" s="732" t="s">
        <v>613</v>
      </c>
      <c r="G573" s="731" t="s">
        <v>619</v>
      </c>
      <c r="H573" s="731">
        <v>216900</v>
      </c>
      <c r="I573" s="731">
        <v>216900</v>
      </c>
      <c r="J573" s="731" t="s">
        <v>1428</v>
      </c>
      <c r="K573" s="731" t="s">
        <v>1429</v>
      </c>
      <c r="L573" s="734">
        <v>246.60000057528785</v>
      </c>
      <c r="M573" s="734">
        <v>18</v>
      </c>
      <c r="N573" s="735">
        <v>4438.8000103551813</v>
      </c>
    </row>
    <row r="574" spans="1:14" ht="14.45" customHeight="1" x14ac:dyDescent="0.2">
      <c r="A574" s="729" t="s">
        <v>586</v>
      </c>
      <c r="B574" s="730" t="s">
        <v>587</v>
      </c>
      <c r="C574" s="731" t="s">
        <v>607</v>
      </c>
      <c r="D574" s="732" t="s">
        <v>608</v>
      </c>
      <c r="E574" s="733">
        <v>50113001</v>
      </c>
      <c r="F574" s="732" t="s">
        <v>613</v>
      </c>
      <c r="G574" s="731" t="s">
        <v>614</v>
      </c>
      <c r="H574" s="731">
        <v>216963</v>
      </c>
      <c r="I574" s="731">
        <v>216963</v>
      </c>
      <c r="J574" s="731" t="s">
        <v>1430</v>
      </c>
      <c r="K574" s="731" t="s">
        <v>1431</v>
      </c>
      <c r="L574" s="734">
        <v>135.34000000000003</v>
      </c>
      <c r="M574" s="734">
        <v>1</v>
      </c>
      <c r="N574" s="735">
        <v>135.34000000000003</v>
      </c>
    </row>
    <row r="575" spans="1:14" ht="14.45" customHeight="1" x14ac:dyDescent="0.2">
      <c r="A575" s="729" t="s">
        <v>586</v>
      </c>
      <c r="B575" s="730" t="s">
        <v>587</v>
      </c>
      <c r="C575" s="731" t="s">
        <v>607</v>
      </c>
      <c r="D575" s="732" t="s">
        <v>608</v>
      </c>
      <c r="E575" s="733">
        <v>50113001</v>
      </c>
      <c r="F575" s="732" t="s">
        <v>613</v>
      </c>
      <c r="G575" s="731" t="s">
        <v>619</v>
      </c>
      <c r="H575" s="731">
        <v>155823</v>
      </c>
      <c r="I575" s="731">
        <v>55823</v>
      </c>
      <c r="J575" s="731" t="s">
        <v>1005</v>
      </c>
      <c r="K575" s="731" t="s">
        <v>1006</v>
      </c>
      <c r="L575" s="734">
        <v>33.011000000000003</v>
      </c>
      <c r="M575" s="734">
        <v>35</v>
      </c>
      <c r="N575" s="735">
        <v>1155.385</v>
      </c>
    </row>
    <row r="576" spans="1:14" ht="14.45" customHeight="1" x14ac:dyDescent="0.2">
      <c r="A576" s="729" t="s">
        <v>586</v>
      </c>
      <c r="B576" s="730" t="s">
        <v>587</v>
      </c>
      <c r="C576" s="731" t="s">
        <v>607</v>
      </c>
      <c r="D576" s="732" t="s">
        <v>608</v>
      </c>
      <c r="E576" s="733">
        <v>50113001</v>
      </c>
      <c r="F576" s="732" t="s">
        <v>613</v>
      </c>
      <c r="G576" s="731" t="s">
        <v>619</v>
      </c>
      <c r="H576" s="731">
        <v>155824</v>
      </c>
      <c r="I576" s="731">
        <v>55824</v>
      </c>
      <c r="J576" s="731" t="s">
        <v>1005</v>
      </c>
      <c r="K576" s="731" t="s">
        <v>1007</v>
      </c>
      <c r="L576" s="734">
        <v>42.479927536231891</v>
      </c>
      <c r="M576" s="734">
        <v>138</v>
      </c>
      <c r="N576" s="735">
        <v>5862.2300000000014</v>
      </c>
    </row>
    <row r="577" spans="1:14" ht="14.45" customHeight="1" x14ac:dyDescent="0.2">
      <c r="A577" s="729" t="s">
        <v>586</v>
      </c>
      <c r="B577" s="730" t="s">
        <v>587</v>
      </c>
      <c r="C577" s="731" t="s">
        <v>607</v>
      </c>
      <c r="D577" s="732" t="s">
        <v>608</v>
      </c>
      <c r="E577" s="733">
        <v>50113001</v>
      </c>
      <c r="F577" s="732" t="s">
        <v>613</v>
      </c>
      <c r="G577" s="731" t="s">
        <v>619</v>
      </c>
      <c r="H577" s="731">
        <v>107981</v>
      </c>
      <c r="I577" s="731">
        <v>7981</v>
      </c>
      <c r="J577" s="731" t="s">
        <v>1005</v>
      </c>
      <c r="K577" s="731" t="s">
        <v>1432</v>
      </c>
      <c r="L577" s="734">
        <v>41.27</v>
      </c>
      <c r="M577" s="734">
        <v>15</v>
      </c>
      <c r="N577" s="735">
        <v>619.05000000000007</v>
      </c>
    </row>
    <row r="578" spans="1:14" ht="14.45" customHeight="1" x14ac:dyDescent="0.2">
      <c r="A578" s="729" t="s">
        <v>586</v>
      </c>
      <c r="B578" s="730" t="s">
        <v>587</v>
      </c>
      <c r="C578" s="731" t="s">
        <v>607</v>
      </c>
      <c r="D578" s="732" t="s">
        <v>608</v>
      </c>
      <c r="E578" s="733">
        <v>50113001</v>
      </c>
      <c r="F578" s="732" t="s">
        <v>613</v>
      </c>
      <c r="G578" s="731" t="s">
        <v>614</v>
      </c>
      <c r="H578" s="731">
        <v>162579</v>
      </c>
      <c r="I578" s="731">
        <v>162579</v>
      </c>
      <c r="J578" s="731" t="s">
        <v>1012</v>
      </c>
      <c r="K578" s="731" t="s">
        <v>1013</v>
      </c>
      <c r="L578" s="734">
        <v>44.87466666666667</v>
      </c>
      <c r="M578" s="734">
        <v>15</v>
      </c>
      <c r="N578" s="735">
        <v>673.12</v>
      </c>
    </row>
    <row r="579" spans="1:14" ht="14.45" customHeight="1" x14ac:dyDescent="0.2">
      <c r="A579" s="729" t="s">
        <v>586</v>
      </c>
      <c r="B579" s="730" t="s">
        <v>587</v>
      </c>
      <c r="C579" s="731" t="s">
        <v>607</v>
      </c>
      <c r="D579" s="732" t="s">
        <v>608</v>
      </c>
      <c r="E579" s="733">
        <v>50113001</v>
      </c>
      <c r="F579" s="732" t="s">
        <v>613</v>
      </c>
      <c r="G579" s="731" t="s">
        <v>614</v>
      </c>
      <c r="H579" s="731">
        <v>100874</v>
      </c>
      <c r="I579" s="731">
        <v>874</v>
      </c>
      <c r="J579" s="731" t="s">
        <v>1433</v>
      </c>
      <c r="K579" s="731" t="s">
        <v>1015</v>
      </c>
      <c r="L579" s="734">
        <v>81.05</v>
      </c>
      <c r="M579" s="734">
        <v>1</v>
      </c>
      <c r="N579" s="735">
        <v>81.05</v>
      </c>
    </row>
    <row r="580" spans="1:14" ht="14.45" customHeight="1" x14ac:dyDescent="0.2">
      <c r="A580" s="729" t="s">
        <v>586</v>
      </c>
      <c r="B580" s="730" t="s">
        <v>587</v>
      </c>
      <c r="C580" s="731" t="s">
        <v>607</v>
      </c>
      <c r="D580" s="732" t="s">
        <v>608</v>
      </c>
      <c r="E580" s="733">
        <v>50113001</v>
      </c>
      <c r="F580" s="732" t="s">
        <v>613</v>
      </c>
      <c r="G580" s="731" t="s">
        <v>614</v>
      </c>
      <c r="H580" s="731">
        <v>100876</v>
      </c>
      <c r="I580" s="731">
        <v>876</v>
      </c>
      <c r="J580" s="731" t="s">
        <v>1014</v>
      </c>
      <c r="K580" s="731" t="s">
        <v>1015</v>
      </c>
      <c r="L580" s="734">
        <v>73.609999999999985</v>
      </c>
      <c r="M580" s="734">
        <v>2</v>
      </c>
      <c r="N580" s="735">
        <v>147.21999999999997</v>
      </c>
    </row>
    <row r="581" spans="1:14" ht="14.45" customHeight="1" x14ac:dyDescent="0.2">
      <c r="A581" s="729" t="s">
        <v>586</v>
      </c>
      <c r="B581" s="730" t="s">
        <v>587</v>
      </c>
      <c r="C581" s="731" t="s">
        <v>607</v>
      </c>
      <c r="D581" s="732" t="s">
        <v>608</v>
      </c>
      <c r="E581" s="733">
        <v>50113001</v>
      </c>
      <c r="F581" s="732" t="s">
        <v>613</v>
      </c>
      <c r="G581" s="731" t="s">
        <v>614</v>
      </c>
      <c r="H581" s="731">
        <v>200863</v>
      </c>
      <c r="I581" s="731">
        <v>200863</v>
      </c>
      <c r="J581" s="731" t="s">
        <v>1014</v>
      </c>
      <c r="K581" s="731" t="s">
        <v>1016</v>
      </c>
      <c r="L581" s="734">
        <v>83.782499999999999</v>
      </c>
      <c r="M581" s="734">
        <v>4</v>
      </c>
      <c r="N581" s="735">
        <v>335.13</v>
      </c>
    </row>
    <row r="582" spans="1:14" ht="14.45" customHeight="1" x14ac:dyDescent="0.2">
      <c r="A582" s="729" t="s">
        <v>586</v>
      </c>
      <c r="B582" s="730" t="s">
        <v>587</v>
      </c>
      <c r="C582" s="731" t="s">
        <v>607</v>
      </c>
      <c r="D582" s="732" t="s">
        <v>608</v>
      </c>
      <c r="E582" s="733">
        <v>50113001</v>
      </c>
      <c r="F582" s="732" t="s">
        <v>613</v>
      </c>
      <c r="G582" s="731" t="s">
        <v>614</v>
      </c>
      <c r="H582" s="731">
        <v>224053</v>
      </c>
      <c r="I582" s="731">
        <v>224053</v>
      </c>
      <c r="J582" s="731" t="s">
        <v>1025</v>
      </c>
      <c r="K582" s="731" t="s">
        <v>1026</v>
      </c>
      <c r="L582" s="734">
        <v>1045.756463414634</v>
      </c>
      <c r="M582" s="734">
        <v>82</v>
      </c>
      <c r="N582" s="735">
        <v>85752.03</v>
      </c>
    </row>
    <row r="583" spans="1:14" ht="14.45" customHeight="1" x14ac:dyDescent="0.2">
      <c r="A583" s="729" t="s">
        <v>586</v>
      </c>
      <c r="B583" s="730" t="s">
        <v>587</v>
      </c>
      <c r="C583" s="731" t="s">
        <v>607</v>
      </c>
      <c r="D583" s="732" t="s">
        <v>608</v>
      </c>
      <c r="E583" s="733">
        <v>50113001</v>
      </c>
      <c r="F583" s="732" t="s">
        <v>613</v>
      </c>
      <c r="G583" s="731" t="s">
        <v>619</v>
      </c>
      <c r="H583" s="731">
        <v>850729</v>
      </c>
      <c r="I583" s="731">
        <v>157875</v>
      </c>
      <c r="J583" s="731" t="s">
        <v>1027</v>
      </c>
      <c r="K583" s="731" t="s">
        <v>1028</v>
      </c>
      <c r="L583" s="734">
        <v>153.9999997479494</v>
      </c>
      <c r="M583" s="734">
        <v>66</v>
      </c>
      <c r="N583" s="735">
        <v>10163.99998336466</v>
      </c>
    </row>
    <row r="584" spans="1:14" ht="14.45" customHeight="1" x14ac:dyDescent="0.2">
      <c r="A584" s="729" t="s">
        <v>586</v>
      </c>
      <c r="B584" s="730" t="s">
        <v>587</v>
      </c>
      <c r="C584" s="731" t="s">
        <v>607</v>
      </c>
      <c r="D584" s="732" t="s">
        <v>608</v>
      </c>
      <c r="E584" s="733">
        <v>50113001</v>
      </c>
      <c r="F584" s="732" t="s">
        <v>613</v>
      </c>
      <c r="G584" s="731" t="s">
        <v>614</v>
      </c>
      <c r="H584" s="731">
        <v>207820</v>
      </c>
      <c r="I584" s="731">
        <v>207820</v>
      </c>
      <c r="J584" s="731" t="s">
        <v>1029</v>
      </c>
      <c r="K584" s="731" t="s">
        <v>1030</v>
      </c>
      <c r="L584" s="734">
        <v>31.470000000000006</v>
      </c>
      <c r="M584" s="734">
        <v>5</v>
      </c>
      <c r="N584" s="735">
        <v>157.35000000000002</v>
      </c>
    </row>
    <row r="585" spans="1:14" ht="14.45" customHeight="1" x14ac:dyDescent="0.2">
      <c r="A585" s="729" t="s">
        <v>586</v>
      </c>
      <c r="B585" s="730" t="s">
        <v>587</v>
      </c>
      <c r="C585" s="731" t="s">
        <v>607</v>
      </c>
      <c r="D585" s="732" t="s">
        <v>608</v>
      </c>
      <c r="E585" s="733">
        <v>50113001</v>
      </c>
      <c r="F585" s="732" t="s">
        <v>613</v>
      </c>
      <c r="G585" s="731" t="s">
        <v>614</v>
      </c>
      <c r="H585" s="731">
        <v>232603</v>
      </c>
      <c r="I585" s="731">
        <v>232603</v>
      </c>
      <c r="J585" s="731" t="s">
        <v>1033</v>
      </c>
      <c r="K585" s="731" t="s">
        <v>1034</v>
      </c>
      <c r="L585" s="734">
        <v>117.042</v>
      </c>
      <c r="M585" s="734">
        <v>10</v>
      </c>
      <c r="N585" s="735">
        <v>1170.42</v>
      </c>
    </row>
    <row r="586" spans="1:14" ht="14.45" customHeight="1" x14ac:dyDescent="0.2">
      <c r="A586" s="729" t="s">
        <v>586</v>
      </c>
      <c r="B586" s="730" t="s">
        <v>587</v>
      </c>
      <c r="C586" s="731" t="s">
        <v>607</v>
      </c>
      <c r="D586" s="732" t="s">
        <v>608</v>
      </c>
      <c r="E586" s="733">
        <v>50113001</v>
      </c>
      <c r="F586" s="732" t="s">
        <v>613</v>
      </c>
      <c r="G586" s="731" t="s">
        <v>614</v>
      </c>
      <c r="H586" s="731">
        <v>203215</v>
      </c>
      <c r="I586" s="731">
        <v>203215</v>
      </c>
      <c r="J586" s="731" t="s">
        <v>1035</v>
      </c>
      <c r="K586" s="731" t="s">
        <v>1036</v>
      </c>
      <c r="L586" s="734">
        <v>98.63</v>
      </c>
      <c r="M586" s="734">
        <v>1</v>
      </c>
      <c r="N586" s="735">
        <v>98.63</v>
      </c>
    </row>
    <row r="587" spans="1:14" ht="14.45" customHeight="1" x14ac:dyDescent="0.2">
      <c r="A587" s="729" t="s">
        <v>586</v>
      </c>
      <c r="B587" s="730" t="s">
        <v>587</v>
      </c>
      <c r="C587" s="731" t="s">
        <v>607</v>
      </c>
      <c r="D587" s="732" t="s">
        <v>608</v>
      </c>
      <c r="E587" s="733">
        <v>50113001</v>
      </c>
      <c r="F587" s="732" t="s">
        <v>613</v>
      </c>
      <c r="G587" s="731" t="s">
        <v>614</v>
      </c>
      <c r="H587" s="731">
        <v>154424</v>
      </c>
      <c r="I587" s="731">
        <v>54424</v>
      </c>
      <c r="J587" s="731" t="s">
        <v>1434</v>
      </c>
      <c r="K587" s="731" t="s">
        <v>1435</v>
      </c>
      <c r="L587" s="734">
        <v>174.06</v>
      </c>
      <c r="M587" s="734">
        <v>1</v>
      </c>
      <c r="N587" s="735">
        <v>174.06</v>
      </c>
    </row>
    <row r="588" spans="1:14" ht="14.45" customHeight="1" x14ac:dyDescent="0.2">
      <c r="A588" s="729" t="s">
        <v>586</v>
      </c>
      <c r="B588" s="730" t="s">
        <v>587</v>
      </c>
      <c r="C588" s="731" t="s">
        <v>607</v>
      </c>
      <c r="D588" s="732" t="s">
        <v>608</v>
      </c>
      <c r="E588" s="733">
        <v>50113001</v>
      </c>
      <c r="F588" s="732" t="s">
        <v>613</v>
      </c>
      <c r="G588" s="731" t="s">
        <v>614</v>
      </c>
      <c r="H588" s="731">
        <v>100269</v>
      </c>
      <c r="I588" s="731">
        <v>269</v>
      </c>
      <c r="J588" s="731" t="s">
        <v>1043</v>
      </c>
      <c r="K588" s="731" t="s">
        <v>1044</v>
      </c>
      <c r="L588" s="734">
        <v>50.899999999999984</v>
      </c>
      <c r="M588" s="734">
        <v>1</v>
      </c>
      <c r="N588" s="735">
        <v>50.899999999999984</v>
      </c>
    </row>
    <row r="589" spans="1:14" ht="14.45" customHeight="1" x14ac:dyDescent="0.2">
      <c r="A589" s="729" t="s">
        <v>586</v>
      </c>
      <c r="B589" s="730" t="s">
        <v>587</v>
      </c>
      <c r="C589" s="731" t="s">
        <v>607</v>
      </c>
      <c r="D589" s="732" t="s">
        <v>608</v>
      </c>
      <c r="E589" s="733">
        <v>50113001</v>
      </c>
      <c r="F589" s="732" t="s">
        <v>613</v>
      </c>
      <c r="G589" s="731" t="s">
        <v>614</v>
      </c>
      <c r="H589" s="731">
        <v>235780</v>
      </c>
      <c r="I589" s="731">
        <v>235780</v>
      </c>
      <c r="J589" s="731" t="s">
        <v>1436</v>
      </c>
      <c r="K589" s="731" t="s">
        <v>1437</v>
      </c>
      <c r="L589" s="734">
        <v>63.589999999999996</v>
      </c>
      <c r="M589" s="734">
        <v>1</v>
      </c>
      <c r="N589" s="735">
        <v>63.589999999999996</v>
      </c>
    </row>
    <row r="590" spans="1:14" ht="14.45" customHeight="1" x14ac:dyDescent="0.2">
      <c r="A590" s="729" t="s">
        <v>586</v>
      </c>
      <c r="B590" s="730" t="s">
        <v>587</v>
      </c>
      <c r="C590" s="731" t="s">
        <v>607</v>
      </c>
      <c r="D590" s="732" t="s">
        <v>608</v>
      </c>
      <c r="E590" s="733">
        <v>50113001</v>
      </c>
      <c r="F590" s="732" t="s">
        <v>613</v>
      </c>
      <c r="G590" s="731" t="s">
        <v>619</v>
      </c>
      <c r="H590" s="731">
        <v>846980</v>
      </c>
      <c r="I590" s="731">
        <v>124129</v>
      </c>
      <c r="J590" s="731" t="s">
        <v>1438</v>
      </c>
      <c r="K590" s="731" t="s">
        <v>1114</v>
      </c>
      <c r="L590" s="734">
        <v>254.25</v>
      </c>
      <c r="M590" s="734">
        <v>5</v>
      </c>
      <c r="N590" s="735">
        <v>1271.25</v>
      </c>
    </row>
    <row r="591" spans="1:14" ht="14.45" customHeight="1" x14ac:dyDescent="0.2">
      <c r="A591" s="729" t="s">
        <v>586</v>
      </c>
      <c r="B591" s="730" t="s">
        <v>587</v>
      </c>
      <c r="C591" s="731" t="s">
        <v>607</v>
      </c>
      <c r="D591" s="732" t="s">
        <v>608</v>
      </c>
      <c r="E591" s="733">
        <v>50113001</v>
      </c>
      <c r="F591" s="732" t="s">
        <v>613</v>
      </c>
      <c r="G591" s="731" t="s">
        <v>619</v>
      </c>
      <c r="H591" s="731">
        <v>846823</v>
      </c>
      <c r="I591" s="731">
        <v>124101</v>
      </c>
      <c r="J591" s="731" t="s">
        <v>1439</v>
      </c>
      <c r="K591" s="731" t="s">
        <v>1114</v>
      </c>
      <c r="L591" s="734">
        <v>185.26</v>
      </c>
      <c r="M591" s="734">
        <v>1</v>
      </c>
      <c r="N591" s="735">
        <v>185.26</v>
      </c>
    </row>
    <row r="592" spans="1:14" ht="14.45" customHeight="1" x14ac:dyDescent="0.2">
      <c r="A592" s="729" t="s">
        <v>586</v>
      </c>
      <c r="B592" s="730" t="s">
        <v>587</v>
      </c>
      <c r="C592" s="731" t="s">
        <v>607</v>
      </c>
      <c r="D592" s="732" t="s">
        <v>608</v>
      </c>
      <c r="E592" s="733">
        <v>50113001</v>
      </c>
      <c r="F592" s="732" t="s">
        <v>613</v>
      </c>
      <c r="G592" s="731" t="s">
        <v>614</v>
      </c>
      <c r="H592" s="731">
        <v>846338</v>
      </c>
      <c r="I592" s="731">
        <v>122685</v>
      </c>
      <c r="J592" s="731" t="s">
        <v>1440</v>
      </c>
      <c r="K592" s="731" t="s">
        <v>703</v>
      </c>
      <c r="L592" s="734">
        <v>115.925</v>
      </c>
      <c r="M592" s="734">
        <v>2</v>
      </c>
      <c r="N592" s="735">
        <v>231.85</v>
      </c>
    </row>
    <row r="593" spans="1:14" ht="14.45" customHeight="1" x14ac:dyDescent="0.2">
      <c r="A593" s="729" t="s">
        <v>586</v>
      </c>
      <c r="B593" s="730" t="s">
        <v>587</v>
      </c>
      <c r="C593" s="731" t="s">
        <v>607</v>
      </c>
      <c r="D593" s="732" t="s">
        <v>608</v>
      </c>
      <c r="E593" s="733">
        <v>50113001</v>
      </c>
      <c r="F593" s="732" t="s">
        <v>613</v>
      </c>
      <c r="G593" s="731" t="s">
        <v>614</v>
      </c>
      <c r="H593" s="731">
        <v>207776</v>
      </c>
      <c r="I593" s="731">
        <v>207776</v>
      </c>
      <c r="J593" s="731" t="s">
        <v>1441</v>
      </c>
      <c r="K593" s="731" t="s">
        <v>1442</v>
      </c>
      <c r="L593" s="734">
        <v>257.65000000000003</v>
      </c>
      <c r="M593" s="734">
        <v>1</v>
      </c>
      <c r="N593" s="735">
        <v>257.65000000000003</v>
      </c>
    </row>
    <row r="594" spans="1:14" ht="14.45" customHeight="1" x14ac:dyDescent="0.2">
      <c r="A594" s="729" t="s">
        <v>586</v>
      </c>
      <c r="B594" s="730" t="s">
        <v>587</v>
      </c>
      <c r="C594" s="731" t="s">
        <v>607</v>
      </c>
      <c r="D594" s="732" t="s">
        <v>608</v>
      </c>
      <c r="E594" s="733">
        <v>50113001</v>
      </c>
      <c r="F594" s="732" t="s">
        <v>613</v>
      </c>
      <c r="G594" s="731" t="s">
        <v>619</v>
      </c>
      <c r="H594" s="731">
        <v>844243</v>
      </c>
      <c r="I594" s="731">
        <v>112561</v>
      </c>
      <c r="J594" s="731" t="s">
        <v>1443</v>
      </c>
      <c r="K594" s="731" t="s">
        <v>1444</v>
      </c>
      <c r="L594" s="734">
        <v>52.4</v>
      </c>
      <c r="M594" s="734">
        <v>2</v>
      </c>
      <c r="N594" s="735">
        <v>104.8</v>
      </c>
    </row>
    <row r="595" spans="1:14" ht="14.45" customHeight="1" x14ac:dyDescent="0.2">
      <c r="A595" s="729" t="s">
        <v>586</v>
      </c>
      <c r="B595" s="730" t="s">
        <v>587</v>
      </c>
      <c r="C595" s="731" t="s">
        <v>607</v>
      </c>
      <c r="D595" s="732" t="s">
        <v>608</v>
      </c>
      <c r="E595" s="733">
        <v>50113001</v>
      </c>
      <c r="F595" s="732" t="s">
        <v>613</v>
      </c>
      <c r="G595" s="731" t="s">
        <v>614</v>
      </c>
      <c r="H595" s="731">
        <v>118305</v>
      </c>
      <c r="I595" s="731">
        <v>18305</v>
      </c>
      <c r="J595" s="731" t="s">
        <v>1445</v>
      </c>
      <c r="K595" s="731" t="s">
        <v>1446</v>
      </c>
      <c r="L595" s="734">
        <v>242</v>
      </c>
      <c r="M595" s="734">
        <v>108</v>
      </c>
      <c r="N595" s="735">
        <v>26136</v>
      </c>
    </row>
    <row r="596" spans="1:14" ht="14.45" customHeight="1" x14ac:dyDescent="0.2">
      <c r="A596" s="729" t="s">
        <v>586</v>
      </c>
      <c r="B596" s="730" t="s">
        <v>587</v>
      </c>
      <c r="C596" s="731" t="s">
        <v>607</v>
      </c>
      <c r="D596" s="732" t="s">
        <v>608</v>
      </c>
      <c r="E596" s="733">
        <v>50113001</v>
      </c>
      <c r="F596" s="732" t="s">
        <v>613</v>
      </c>
      <c r="G596" s="731" t="s">
        <v>614</v>
      </c>
      <c r="H596" s="731">
        <v>118304</v>
      </c>
      <c r="I596" s="731">
        <v>18304</v>
      </c>
      <c r="J596" s="731" t="s">
        <v>1445</v>
      </c>
      <c r="K596" s="731" t="s">
        <v>1447</v>
      </c>
      <c r="L596" s="734">
        <v>185.61</v>
      </c>
      <c r="M596" s="734">
        <v>11</v>
      </c>
      <c r="N596" s="735">
        <v>2041.71</v>
      </c>
    </row>
    <row r="597" spans="1:14" ht="14.45" customHeight="1" x14ac:dyDescent="0.2">
      <c r="A597" s="729" t="s">
        <v>586</v>
      </c>
      <c r="B597" s="730" t="s">
        <v>587</v>
      </c>
      <c r="C597" s="731" t="s">
        <v>607</v>
      </c>
      <c r="D597" s="732" t="s">
        <v>608</v>
      </c>
      <c r="E597" s="733">
        <v>50113001</v>
      </c>
      <c r="F597" s="732" t="s">
        <v>613</v>
      </c>
      <c r="G597" s="731" t="s">
        <v>614</v>
      </c>
      <c r="H597" s="731">
        <v>159357</v>
      </c>
      <c r="I597" s="731">
        <v>59357</v>
      </c>
      <c r="J597" s="731" t="s">
        <v>1055</v>
      </c>
      <c r="K597" s="731" t="s">
        <v>1448</v>
      </c>
      <c r="L597" s="734">
        <v>188.87999999999997</v>
      </c>
      <c r="M597" s="734">
        <v>6</v>
      </c>
      <c r="N597" s="735">
        <v>1133.2799999999997</v>
      </c>
    </row>
    <row r="598" spans="1:14" ht="14.45" customHeight="1" x14ac:dyDescent="0.2">
      <c r="A598" s="729" t="s">
        <v>586</v>
      </c>
      <c r="B598" s="730" t="s">
        <v>587</v>
      </c>
      <c r="C598" s="731" t="s">
        <v>607</v>
      </c>
      <c r="D598" s="732" t="s">
        <v>608</v>
      </c>
      <c r="E598" s="733">
        <v>50113001</v>
      </c>
      <c r="F598" s="732" t="s">
        <v>613</v>
      </c>
      <c r="G598" s="731" t="s">
        <v>614</v>
      </c>
      <c r="H598" s="731">
        <v>114957</v>
      </c>
      <c r="I598" s="731">
        <v>14957</v>
      </c>
      <c r="J598" s="731" t="s">
        <v>1449</v>
      </c>
      <c r="K598" s="731" t="s">
        <v>1450</v>
      </c>
      <c r="L598" s="734">
        <v>40.030000000000008</v>
      </c>
      <c r="M598" s="734">
        <v>1</v>
      </c>
      <c r="N598" s="735">
        <v>40.030000000000008</v>
      </c>
    </row>
    <row r="599" spans="1:14" ht="14.45" customHeight="1" x14ac:dyDescent="0.2">
      <c r="A599" s="729" t="s">
        <v>586</v>
      </c>
      <c r="B599" s="730" t="s">
        <v>587</v>
      </c>
      <c r="C599" s="731" t="s">
        <v>607</v>
      </c>
      <c r="D599" s="732" t="s">
        <v>608</v>
      </c>
      <c r="E599" s="733">
        <v>50113001</v>
      </c>
      <c r="F599" s="732" t="s">
        <v>613</v>
      </c>
      <c r="G599" s="731" t="s">
        <v>614</v>
      </c>
      <c r="H599" s="731">
        <v>180058</v>
      </c>
      <c r="I599" s="731">
        <v>80058</v>
      </c>
      <c r="J599" s="731" t="s">
        <v>1066</v>
      </c>
      <c r="K599" s="731" t="s">
        <v>1067</v>
      </c>
      <c r="L599" s="734">
        <v>123.26999999999995</v>
      </c>
      <c r="M599" s="734">
        <v>1</v>
      </c>
      <c r="N599" s="735">
        <v>123.26999999999995</v>
      </c>
    </row>
    <row r="600" spans="1:14" ht="14.45" customHeight="1" x14ac:dyDescent="0.2">
      <c r="A600" s="729" t="s">
        <v>586</v>
      </c>
      <c r="B600" s="730" t="s">
        <v>587</v>
      </c>
      <c r="C600" s="731" t="s">
        <v>607</v>
      </c>
      <c r="D600" s="732" t="s">
        <v>608</v>
      </c>
      <c r="E600" s="733">
        <v>50113001</v>
      </c>
      <c r="F600" s="732" t="s">
        <v>613</v>
      </c>
      <c r="G600" s="731" t="s">
        <v>614</v>
      </c>
      <c r="H600" s="731">
        <v>207264</v>
      </c>
      <c r="I600" s="731">
        <v>207264</v>
      </c>
      <c r="J600" s="731" t="s">
        <v>1451</v>
      </c>
      <c r="K600" s="731" t="s">
        <v>655</v>
      </c>
      <c r="L600" s="734">
        <v>145.66999999999996</v>
      </c>
      <c r="M600" s="734">
        <v>1</v>
      </c>
      <c r="N600" s="735">
        <v>145.66999999999996</v>
      </c>
    </row>
    <row r="601" spans="1:14" ht="14.45" customHeight="1" x14ac:dyDescent="0.2">
      <c r="A601" s="729" t="s">
        <v>586</v>
      </c>
      <c r="B601" s="730" t="s">
        <v>587</v>
      </c>
      <c r="C601" s="731" t="s">
        <v>607</v>
      </c>
      <c r="D601" s="732" t="s">
        <v>608</v>
      </c>
      <c r="E601" s="733">
        <v>50113001</v>
      </c>
      <c r="F601" s="732" t="s">
        <v>613</v>
      </c>
      <c r="G601" s="731" t="s">
        <v>619</v>
      </c>
      <c r="H601" s="731">
        <v>191922</v>
      </c>
      <c r="I601" s="731">
        <v>191922</v>
      </c>
      <c r="J601" s="731" t="s">
        <v>1452</v>
      </c>
      <c r="K601" s="731" t="s">
        <v>1453</v>
      </c>
      <c r="L601" s="734">
        <v>70.390000000000015</v>
      </c>
      <c r="M601" s="734">
        <v>1</v>
      </c>
      <c r="N601" s="735">
        <v>70.390000000000015</v>
      </c>
    </row>
    <row r="602" spans="1:14" ht="14.45" customHeight="1" x14ac:dyDescent="0.2">
      <c r="A602" s="729" t="s">
        <v>586</v>
      </c>
      <c r="B602" s="730" t="s">
        <v>587</v>
      </c>
      <c r="C602" s="731" t="s">
        <v>607</v>
      </c>
      <c r="D602" s="732" t="s">
        <v>608</v>
      </c>
      <c r="E602" s="733">
        <v>50113001</v>
      </c>
      <c r="F602" s="732" t="s">
        <v>613</v>
      </c>
      <c r="G602" s="731" t="s">
        <v>619</v>
      </c>
      <c r="H602" s="731">
        <v>208204</v>
      </c>
      <c r="I602" s="731">
        <v>208204</v>
      </c>
      <c r="J602" s="731" t="s">
        <v>1070</v>
      </c>
      <c r="K602" s="731" t="s">
        <v>1071</v>
      </c>
      <c r="L602" s="734">
        <v>48.930000000000007</v>
      </c>
      <c r="M602" s="734">
        <v>2</v>
      </c>
      <c r="N602" s="735">
        <v>97.860000000000014</v>
      </c>
    </row>
    <row r="603" spans="1:14" ht="14.45" customHeight="1" x14ac:dyDescent="0.2">
      <c r="A603" s="729" t="s">
        <v>586</v>
      </c>
      <c r="B603" s="730" t="s">
        <v>587</v>
      </c>
      <c r="C603" s="731" t="s">
        <v>607</v>
      </c>
      <c r="D603" s="732" t="s">
        <v>608</v>
      </c>
      <c r="E603" s="733">
        <v>50113001</v>
      </c>
      <c r="F603" s="732" t="s">
        <v>613</v>
      </c>
      <c r="G603" s="731" t="s">
        <v>614</v>
      </c>
      <c r="H603" s="731">
        <v>159940</v>
      </c>
      <c r="I603" s="731">
        <v>59940</v>
      </c>
      <c r="J603" s="731" t="s">
        <v>1074</v>
      </c>
      <c r="K603" s="731" t="s">
        <v>1075</v>
      </c>
      <c r="L603" s="734">
        <v>113.32000000000002</v>
      </c>
      <c r="M603" s="734">
        <v>1</v>
      </c>
      <c r="N603" s="735">
        <v>113.32000000000002</v>
      </c>
    </row>
    <row r="604" spans="1:14" ht="14.45" customHeight="1" x14ac:dyDescent="0.2">
      <c r="A604" s="729" t="s">
        <v>586</v>
      </c>
      <c r="B604" s="730" t="s">
        <v>587</v>
      </c>
      <c r="C604" s="731" t="s">
        <v>607</v>
      </c>
      <c r="D604" s="732" t="s">
        <v>608</v>
      </c>
      <c r="E604" s="733">
        <v>50113001</v>
      </c>
      <c r="F604" s="732" t="s">
        <v>613</v>
      </c>
      <c r="G604" s="731" t="s">
        <v>614</v>
      </c>
      <c r="H604" s="731">
        <v>119653</v>
      </c>
      <c r="I604" s="731">
        <v>119653</v>
      </c>
      <c r="J604" s="731" t="s">
        <v>1079</v>
      </c>
      <c r="K604" s="731" t="s">
        <v>1081</v>
      </c>
      <c r="L604" s="734">
        <v>157.19</v>
      </c>
      <c r="M604" s="734">
        <v>6</v>
      </c>
      <c r="N604" s="735">
        <v>943.14</v>
      </c>
    </row>
    <row r="605" spans="1:14" ht="14.45" customHeight="1" x14ac:dyDescent="0.2">
      <c r="A605" s="729" t="s">
        <v>586</v>
      </c>
      <c r="B605" s="730" t="s">
        <v>587</v>
      </c>
      <c r="C605" s="731" t="s">
        <v>607</v>
      </c>
      <c r="D605" s="732" t="s">
        <v>608</v>
      </c>
      <c r="E605" s="733">
        <v>50113001</v>
      </c>
      <c r="F605" s="732" t="s">
        <v>613</v>
      </c>
      <c r="G605" s="731" t="s">
        <v>614</v>
      </c>
      <c r="H605" s="731">
        <v>188900</v>
      </c>
      <c r="I605" s="731">
        <v>88900</v>
      </c>
      <c r="J605" s="731" t="s">
        <v>1454</v>
      </c>
      <c r="K605" s="731" t="s">
        <v>1455</v>
      </c>
      <c r="L605" s="734">
        <v>84.71</v>
      </c>
      <c r="M605" s="734">
        <v>1</v>
      </c>
      <c r="N605" s="735">
        <v>84.71</v>
      </c>
    </row>
    <row r="606" spans="1:14" ht="14.45" customHeight="1" x14ac:dyDescent="0.2">
      <c r="A606" s="729" t="s">
        <v>586</v>
      </c>
      <c r="B606" s="730" t="s">
        <v>587</v>
      </c>
      <c r="C606" s="731" t="s">
        <v>607</v>
      </c>
      <c r="D606" s="732" t="s">
        <v>608</v>
      </c>
      <c r="E606" s="733">
        <v>50113001</v>
      </c>
      <c r="F606" s="732" t="s">
        <v>613</v>
      </c>
      <c r="G606" s="731" t="s">
        <v>614</v>
      </c>
      <c r="H606" s="731">
        <v>230918</v>
      </c>
      <c r="I606" s="731">
        <v>230918</v>
      </c>
      <c r="J606" s="731" t="s">
        <v>1082</v>
      </c>
      <c r="K606" s="731" t="s">
        <v>1456</v>
      </c>
      <c r="L606" s="734">
        <v>147.62</v>
      </c>
      <c r="M606" s="734">
        <v>2</v>
      </c>
      <c r="N606" s="735">
        <v>295.24</v>
      </c>
    </row>
    <row r="607" spans="1:14" ht="14.45" customHeight="1" x14ac:dyDescent="0.2">
      <c r="A607" s="729" t="s">
        <v>586</v>
      </c>
      <c r="B607" s="730" t="s">
        <v>587</v>
      </c>
      <c r="C607" s="731" t="s">
        <v>607</v>
      </c>
      <c r="D607" s="732" t="s">
        <v>608</v>
      </c>
      <c r="E607" s="733">
        <v>50113001</v>
      </c>
      <c r="F607" s="732" t="s">
        <v>613</v>
      </c>
      <c r="G607" s="731" t="s">
        <v>614</v>
      </c>
      <c r="H607" s="731">
        <v>397057</v>
      </c>
      <c r="I607" s="731">
        <v>0</v>
      </c>
      <c r="J607" s="731" t="s">
        <v>1086</v>
      </c>
      <c r="K607" s="731" t="s">
        <v>329</v>
      </c>
      <c r="L607" s="734">
        <v>57.470000000000006</v>
      </c>
      <c r="M607" s="734">
        <v>6</v>
      </c>
      <c r="N607" s="735">
        <v>344.82000000000005</v>
      </c>
    </row>
    <row r="608" spans="1:14" ht="14.45" customHeight="1" x14ac:dyDescent="0.2">
      <c r="A608" s="729" t="s">
        <v>586</v>
      </c>
      <c r="B608" s="730" t="s">
        <v>587</v>
      </c>
      <c r="C608" s="731" t="s">
        <v>607</v>
      </c>
      <c r="D608" s="732" t="s">
        <v>608</v>
      </c>
      <c r="E608" s="733">
        <v>50113001</v>
      </c>
      <c r="F608" s="732" t="s">
        <v>613</v>
      </c>
      <c r="G608" s="731" t="s">
        <v>614</v>
      </c>
      <c r="H608" s="731">
        <v>225261</v>
      </c>
      <c r="I608" s="731">
        <v>225261</v>
      </c>
      <c r="J608" s="731" t="s">
        <v>1087</v>
      </c>
      <c r="K608" s="731" t="s">
        <v>1088</v>
      </c>
      <c r="L608" s="734">
        <v>57.86</v>
      </c>
      <c r="M608" s="734">
        <v>10</v>
      </c>
      <c r="N608" s="735">
        <v>578.6</v>
      </c>
    </row>
    <row r="609" spans="1:14" ht="14.45" customHeight="1" x14ac:dyDescent="0.2">
      <c r="A609" s="729" t="s">
        <v>586</v>
      </c>
      <c r="B609" s="730" t="s">
        <v>587</v>
      </c>
      <c r="C609" s="731" t="s">
        <v>607</v>
      </c>
      <c r="D609" s="732" t="s">
        <v>608</v>
      </c>
      <c r="E609" s="733">
        <v>50113001</v>
      </c>
      <c r="F609" s="732" t="s">
        <v>613</v>
      </c>
      <c r="G609" s="731" t="s">
        <v>614</v>
      </c>
      <c r="H609" s="731">
        <v>100610</v>
      </c>
      <c r="I609" s="731">
        <v>610</v>
      </c>
      <c r="J609" s="731" t="s">
        <v>1089</v>
      </c>
      <c r="K609" s="731" t="s">
        <v>1090</v>
      </c>
      <c r="L609" s="734">
        <v>72.419999999999987</v>
      </c>
      <c r="M609" s="734">
        <v>3</v>
      </c>
      <c r="N609" s="735">
        <v>217.25999999999996</v>
      </c>
    </row>
    <row r="610" spans="1:14" ht="14.45" customHeight="1" x14ac:dyDescent="0.2">
      <c r="A610" s="729" t="s">
        <v>586</v>
      </c>
      <c r="B610" s="730" t="s">
        <v>587</v>
      </c>
      <c r="C610" s="731" t="s">
        <v>607</v>
      </c>
      <c r="D610" s="732" t="s">
        <v>608</v>
      </c>
      <c r="E610" s="733">
        <v>50113001</v>
      </c>
      <c r="F610" s="732" t="s">
        <v>613</v>
      </c>
      <c r="G610" s="731" t="s">
        <v>614</v>
      </c>
      <c r="H610" s="731">
        <v>100612</v>
      </c>
      <c r="I610" s="731">
        <v>612</v>
      </c>
      <c r="J610" s="731" t="s">
        <v>1091</v>
      </c>
      <c r="K610" s="731" t="s">
        <v>661</v>
      </c>
      <c r="L610" s="734">
        <v>67.58</v>
      </c>
      <c r="M610" s="734">
        <v>1</v>
      </c>
      <c r="N610" s="735">
        <v>67.58</v>
      </c>
    </row>
    <row r="611" spans="1:14" ht="14.45" customHeight="1" x14ac:dyDescent="0.2">
      <c r="A611" s="729" t="s">
        <v>586</v>
      </c>
      <c r="B611" s="730" t="s">
        <v>587</v>
      </c>
      <c r="C611" s="731" t="s">
        <v>607</v>
      </c>
      <c r="D611" s="732" t="s">
        <v>608</v>
      </c>
      <c r="E611" s="733">
        <v>50113001</v>
      </c>
      <c r="F611" s="732" t="s">
        <v>613</v>
      </c>
      <c r="G611" s="731" t="s">
        <v>614</v>
      </c>
      <c r="H611" s="731">
        <v>158198</v>
      </c>
      <c r="I611" s="731">
        <v>158198</v>
      </c>
      <c r="J611" s="731" t="s">
        <v>1457</v>
      </c>
      <c r="K611" s="731" t="s">
        <v>1458</v>
      </c>
      <c r="L611" s="734">
        <v>196.91</v>
      </c>
      <c r="M611" s="734">
        <v>1</v>
      </c>
      <c r="N611" s="735">
        <v>196.91</v>
      </c>
    </row>
    <row r="612" spans="1:14" ht="14.45" customHeight="1" x14ac:dyDescent="0.2">
      <c r="A612" s="729" t="s">
        <v>586</v>
      </c>
      <c r="B612" s="730" t="s">
        <v>587</v>
      </c>
      <c r="C612" s="731" t="s">
        <v>607</v>
      </c>
      <c r="D612" s="732" t="s">
        <v>608</v>
      </c>
      <c r="E612" s="733">
        <v>50113001</v>
      </c>
      <c r="F612" s="732" t="s">
        <v>613</v>
      </c>
      <c r="G612" s="731" t="s">
        <v>619</v>
      </c>
      <c r="H612" s="731">
        <v>189668</v>
      </c>
      <c r="I612" s="731">
        <v>189668</v>
      </c>
      <c r="J612" s="731" t="s">
        <v>1459</v>
      </c>
      <c r="K612" s="731" t="s">
        <v>1460</v>
      </c>
      <c r="L612" s="734">
        <v>64.385999999999996</v>
      </c>
      <c r="M612" s="734">
        <v>5</v>
      </c>
      <c r="N612" s="735">
        <v>321.93</v>
      </c>
    </row>
    <row r="613" spans="1:14" ht="14.45" customHeight="1" x14ac:dyDescent="0.2">
      <c r="A613" s="729" t="s">
        <v>586</v>
      </c>
      <c r="B613" s="730" t="s">
        <v>587</v>
      </c>
      <c r="C613" s="731" t="s">
        <v>607</v>
      </c>
      <c r="D613" s="732" t="s">
        <v>608</v>
      </c>
      <c r="E613" s="733">
        <v>50113001</v>
      </c>
      <c r="F613" s="732" t="s">
        <v>613</v>
      </c>
      <c r="G613" s="731" t="s">
        <v>619</v>
      </c>
      <c r="H613" s="731">
        <v>189664</v>
      </c>
      <c r="I613" s="731">
        <v>189664</v>
      </c>
      <c r="J613" s="731" t="s">
        <v>1094</v>
      </c>
      <c r="K613" s="731" t="s">
        <v>1095</v>
      </c>
      <c r="L613" s="734">
        <v>262.34999999999997</v>
      </c>
      <c r="M613" s="734">
        <v>1</v>
      </c>
      <c r="N613" s="735">
        <v>262.34999999999997</v>
      </c>
    </row>
    <row r="614" spans="1:14" ht="14.45" customHeight="1" x14ac:dyDescent="0.2">
      <c r="A614" s="729" t="s">
        <v>586</v>
      </c>
      <c r="B614" s="730" t="s">
        <v>587</v>
      </c>
      <c r="C614" s="731" t="s">
        <v>607</v>
      </c>
      <c r="D614" s="732" t="s">
        <v>608</v>
      </c>
      <c r="E614" s="733">
        <v>50113001</v>
      </c>
      <c r="F614" s="732" t="s">
        <v>613</v>
      </c>
      <c r="G614" s="731" t="s">
        <v>614</v>
      </c>
      <c r="H614" s="731">
        <v>131215</v>
      </c>
      <c r="I614" s="731">
        <v>31215</v>
      </c>
      <c r="J614" s="731" t="s">
        <v>1461</v>
      </c>
      <c r="K614" s="731" t="s">
        <v>1462</v>
      </c>
      <c r="L614" s="734">
        <v>54.339999999999996</v>
      </c>
      <c r="M614" s="734">
        <v>1</v>
      </c>
      <c r="N614" s="735">
        <v>54.339999999999996</v>
      </c>
    </row>
    <row r="615" spans="1:14" ht="14.45" customHeight="1" x14ac:dyDescent="0.2">
      <c r="A615" s="729" t="s">
        <v>586</v>
      </c>
      <c r="B615" s="730" t="s">
        <v>587</v>
      </c>
      <c r="C615" s="731" t="s">
        <v>607</v>
      </c>
      <c r="D615" s="732" t="s">
        <v>608</v>
      </c>
      <c r="E615" s="733">
        <v>50113001</v>
      </c>
      <c r="F615" s="732" t="s">
        <v>613</v>
      </c>
      <c r="G615" s="731" t="s">
        <v>614</v>
      </c>
      <c r="H615" s="731">
        <v>172034</v>
      </c>
      <c r="I615" s="731">
        <v>172034</v>
      </c>
      <c r="J615" s="731" t="s">
        <v>1100</v>
      </c>
      <c r="K615" s="731" t="s">
        <v>1101</v>
      </c>
      <c r="L615" s="734">
        <v>23.330000000000002</v>
      </c>
      <c r="M615" s="734">
        <v>1</v>
      </c>
      <c r="N615" s="735">
        <v>23.330000000000002</v>
      </c>
    </row>
    <row r="616" spans="1:14" ht="14.45" customHeight="1" x14ac:dyDescent="0.2">
      <c r="A616" s="729" t="s">
        <v>586</v>
      </c>
      <c r="B616" s="730" t="s">
        <v>587</v>
      </c>
      <c r="C616" s="731" t="s">
        <v>607</v>
      </c>
      <c r="D616" s="732" t="s">
        <v>608</v>
      </c>
      <c r="E616" s="733">
        <v>50113001</v>
      </c>
      <c r="F616" s="732" t="s">
        <v>613</v>
      </c>
      <c r="G616" s="731" t="s">
        <v>614</v>
      </c>
      <c r="H616" s="731">
        <v>169727</v>
      </c>
      <c r="I616" s="731">
        <v>169727</v>
      </c>
      <c r="J616" s="731" t="s">
        <v>1463</v>
      </c>
      <c r="K616" s="731" t="s">
        <v>1464</v>
      </c>
      <c r="L616" s="734">
        <v>46.66</v>
      </c>
      <c r="M616" s="734">
        <v>3</v>
      </c>
      <c r="N616" s="735">
        <v>139.97999999999999</v>
      </c>
    </row>
    <row r="617" spans="1:14" ht="14.45" customHeight="1" x14ac:dyDescent="0.2">
      <c r="A617" s="729" t="s">
        <v>586</v>
      </c>
      <c r="B617" s="730" t="s">
        <v>587</v>
      </c>
      <c r="C617" s="731" t="s">
        <v>607</v>
      </c>
      <c r="D617" s="732" t="s">
        <v>608</v>
      </c>
      <c r="E617" s="733">
        <v>50113001</v>
      </c>
      <c r="F617" s="732" t="s">
        <v>613</v>
      </c>
      <c r="G617" s="731" t="s">
        <v>614</v>
      </c>
      <c r="H617" s="731">
        <v>189677</v>
      </c>
      <c r="I617" s="731">
        <v>189677</v>
      </c>
      <c r="J617" s="731" t="s">
        <v>1102</v>
      </c>
      <c r="K617" s="731" t="s">
        <v>1103</v>
      </c>
      <c r="L617" s="734">
        <v>66.09</v>
      </c>
      <c r="M617" s="734">
        <v>1</v>
      </c>
      <c r="N617" s="735">
        <v>66.09</v>
      </c>
    </row>
    <row r="618" spans="1:14" ht="14.45" customHeight="1" x14ac:dyDescent="0.2">
      <c r="A618" s="729" t="s">
        <v>586</v>
      </c>
      <c r="B618" s="730" t="s">
        <v>587</v>
      </c>
      <c r="C618" s="731" t="s">
        <v>607</v>
      </c>
      <c r="D618" s="732" t="s">
        <v>608</v>
      </c>
      <c r="E618" s="733">
        <v>50113001</v>
      </c>
      <c r="F618" s="732" t="s">
        <v>613</v>
      </c>
      <c r="G618" s="731" t="s">
        <v>614</v>
      </c>
      <c r="H618" s="731">
        <v>148578</v>
      </c>
      <c r="I618" s="731">
        <v>48578</v>
      </c>
      <c r="J618" s="731" t="s">
        <v>1108</v>
      </c>
      <c r="K618" s="731" t="s">
        <v>1109</v>
      </c>
      <c r="L618" s="734">
        <v>54.920000000000009</v>
      </c>
      <c r="M618" s="734">
        <v>6</v>
      </c>
      <c r="N618" s="735">
        <v>329.52000000000004</v>
      </c>
    </row>
    <row r="619" spans="1:14" ht="14.45" customHeight="1" x14ac:dyDescent="0.2">
      <c r="A619" s="729" t="s">
        <v>586</v>
      </c>
      <c r="B619" s="730" t="s">
        <v>587</v>
      </c>
      <c r="C619" s="731" t="s">
        <v>607</v>
      </c>
      <c r="D619" s="732" t="s">
        <v>608</v>
      </c>
      <c r="E619" s="733">
        <v>50113001</v>
      </c>
      <c r="F619" s="732" t="s">
        <v>613</v>
      </c>
      <c r="G619" s="731" t="s">
        <v>614</v>
      </c>
      <c r="H619" s="731">
        <v>848632</v>
      </c>
      <c r="I619" s="731">
        <v>125315</v>
      </c>
      <c r="J619" s="731" t="s">
        <v>1108</v>
      </c>
      <c r="K619" s="731" t="s">
        <v>1110</v>
      </c>
      <c r="L619" s="734">
        <v>58.149998706573719</v>
      </c>
      <c r="M619" s="734">
        <v>46</v>
      </c>
      <c r="N619" s="735">
        <v>2674.899940502391</v>
      </c>
    </row>
    <row r="620" spans="1:14" ht="14.45" customHeight="1" x14ac:dyDescent="0.2">
      <c r="A620" s="729" t="s">
        <v>586</v>
      </c>
      <c r="B620" s="730" t="s">
        <v>587</v>
      </c>
      <c r="C620" s="731" t="s">
        <v>607</v>
      </c>
      <c r="D620" s="732" t="s">
        <v>608</v>
      </c>
      <c r="E620" s="733">
        <v>50113001</v>
      </c>
      <c r="F620" s="732" t="s">
        <v>613</v>
      </c>
      <c r="G620" s="731" t="s">
        <v>614</v>
      </c>
      <c r="H620" s="731">
        <v>101845</v>
      </c>
      <c r="I620" s="731">
        <v>1845</v>
      </c>
      <c r="J620" s="731" t="s">
        <v>1465</v>
      </c>
      <c r="K620" s="731" t="s">
        <v>1466</v>
      </c>
      <c r="L620" s="734">
        <v>75.020000000000024</v>
      </c>
      <c r="M620" s="734">
        <v>2</v>
      </c>
      <c r="N620" s="735">
        <v>150.04000000000005</v>
      </c>
    </row>
    <row r="621" spans="1:14" ht="14.45" customHeight="1" x14ac:dyDescent="0.2">
      <c r="A621" s="729" t="s">
        <v>586</v>
      </c>
      <c r="B621" s="730" t="s">
        <v>587</v>
      </c>
      <c r="C621" s="731" t="s">
        <v>607</v>
      </c>
      <c r="D621" s="732" t="s">
        <v>608</v>
      </c>
      <c r="E621" s="733">
        <v>50113001</v>
      </c>
      <c r="F621" s="732" t="s">
        <v>613</v>
      </c>
      <c r="G621" s="731" t="s">
        <v>614</v>
      </c>
      <c r="H621" s="731">
        <v>102429</v>
      </c>
      <c r="I621" s="731">
        <v>2429</v>
      </c>
      <c r="J621" s="731" t="s">
        <v>1465</v>
      </c>
      <c r="K621" s="731" t="s">
        <v>1467</v>
      </c>
      <c r="L621" s="734">
        <v>50.510000000000012</v>
      </c>
      <c r="M621" s="734">
        <v>1</v>
      </c>
      <c r="N621" s="735">
        <v>50.510000000000012</v>
      </c>
    </row>
    <row r="622" spans="1:14" ht="14.45" customHeight="1" x14ac:dyDescent="0.2">
      <c r="A622" s="729" t="s">
        <v>586</v>
      </c>
      <c r="B622" s="730" t="s">
        <v>587</v>
      </c>
      <c r="C622" s="731" t="s">
        <v>607</v>
      </c>
      <c r="D622" s="732" t="s">
        <v>608</v>
      </c>
      <c r="E622" s="733">
        <v>50113001</v>
      </c>
      <c r="F622" s="732" t="s">
        <v>613</v>
      </c>
      <c r="G622" s="731" t="s">
        <v>614</v>
      </c>
      <c r="H622" s="731">
        <v>225172</v>
      </c>
      <c r="I622" s="731">
        <v>225172</v>
      </c>
      <c r="J622" s="731" t="s">
        <v>1111</v>
      </c>
      <c r="K622" s="731" t="s">
        <v>1112</v>
      </c>
      <c r="L622" s="734">
        <v>58.77</v>
      </c>
      <c r="M622" s="734">
        <v>1</v>
      </c>
      <c r="N622" s="735">
        <v>58.77</v>
      </c>
    </row>
    <row r="623" spans="1:14" ht="14.45" customHeight="1" x14ac:dyDescent="0.2">
      <c r="A623" s="729" t="s">
        <v>586</v>
      </c>
      <c r="B623" s="730" t="s">
        <v>587</v>
      </c>
      <c r="C623" s="731" t="s">
        <v>607</v>
      </c>
      <c r="D623" s="732" t="s">
        <v>608</v>
      </c>
      <c r="E623" s="733">
        <v>50113001</v>
      </c>
      <c r="F623" s="732" t="s">
        <v>613</v>
      </c>
      <c r="G623" s="731" t="s">
        <v>614</v>
      </c>
      <c r="H623" s="731">
        <v>191836</v>
      </c>
      <c r="I623" s="731">
        <v>91836</v>
      </c>
      <c r="J623" s="731" t="s">
        <v>1468</v>
      </c>
      <c r="K623" s="731" t="s">
        <v>1469</v>
      </c>
      <c r="L623" s="734">
        <v>44.610000000000007</v>
      </c>
      <c r="M623" s="734">
        <v>5</v>
      </c>
      <c r="N623" s="735">
        <v>223.05000000000004</v>
      </c>
    </row>
    <row r="624" spans="1:14" ht="14.45" customHeight="1" x14ac:dyDescent="0.2">
      <c r="A624" s="729" t="s">
        <v>586</v>
      </c>
      <c r="B624" s="730" t="s">
        <v>587</v>
      </c>
      <c r="C624" s="731" t="s">
        <v>607</v>
      </c>
      <c r="D624" s="732" t="s">
        <v>608</v>
      </c>
      <c r="E624" s="733">
        <v>50113001</v>
      </c>
      <c r="F624" s="732" t="s">
        <v>613</v>
      </c>
      <c r="G624" s="731" t="s">
        <v>614</v>
      </c>
      <c r="H624" s="731">
        <v>204690</v>
      </c>
      <c r="I624" s="731">
        <v>204690</v>
      </c>
      <c r="J624" s="731" t="s">
        <v>1470</v>
      </c>
      <c r="K624" s="731" t="s">
        <v>1471</v>
      </c>
      <c r="L624" s="734">
        <v>63.1</v>
      </c>
      <c r="M624" s="734">
        <v>1</v>
      </c>
      <c r="N624" s="735">
        <v>63.1</v>
      </c>
    </row>
    <row r="625" spans="1:14" ht="14.45" customHeight="1" x14ac:dyDescent="0.2">
      <c r="A625" s="729" t="s">
        <v>586</v>
      </c>
      <c r="B625" s="730" t="s">
        <v>587</v>
      </c>
      <c r="C625" s="731" t="s">
        <v>607</v>
      </c>
      <c r="D625" s="732" t="s">
        <v>608</v>
      </c>
      <c r="E625" s="733">
        <v>50113001</v>
      </c>
      <c r="F625" s="732" t="s">
        <v>613</v>
      </c>
      <c r="G625" s="731" t="s">
        <v>614</v>
      </c>
      <c r="H625" s="731">
        <v>230437</v>
      </c>
      <c r="I625" s="731">
        <v>230437</v>
      </c>
      <c r="J625" s="731" t="s">
        <v>1472</v>
      </c>
      <c r="K625" s="731" t="s">
        <v>1141</v>
      </c>
      <c r="L625" s="734">
        <v>47.26</v>
      </c>
      <c r="M625" s="734">
        <v>2</v>
      </c>
      <c r="N625" s="735">
        <v>94.52</v>
      </c>
    </row>
    <row r="626" spans="1:14" ht="14.45" customHeight="1" x14ac:dyDescent="0.2">
      <c r="A626" s="729" t="s">
        <v>586</v>
      </c>
      <c r="B626" s="730" t="s">
        <v>587</v>
      </c>
      <c r="C626" s="731" t="s">
        <v>607</v>
      </c>
      <c r="D626" s="732" t="s">
        <v>608</v>
      </c>
      <c r="E626" s="733">
        <v>50113001</v>
      </c>
      <c r="F626" s="732" t="s">
        <v>613</v>
      </c>
      <c r="G626" s="731" t="s">
        <v>614</v>
      </c>
      <c r="H626" s="731">
        <v>201134</v>
      </c>
      <c r="I626" s="731">
        <v>201134</v>
      </c>
      <c r="J626" s="731" t="s">
        <v>1117</v>
      </c>
      <c r="K626" s="731" t="s">
        <v>1118</v>
      </c>
      <c r="L626" s="734">
        <v>68.47999999999999</v>
      </c>
      <c r="M626" s="734">
        <v>1</v>
      </c>
      <c r="N626" s="735">
        <v>68.47999999999999</v>
      </c>
    </row>
    <row r="627" spans="1:14" ht="14.45" customHeight="1" x14ac:dyDescent="0.2">
      <c r="A627" s="729" t="s">
        <v>586</v>
      </c>
      <c r="B627" s="730" t="s">
        <v>587</v>
      </c>
      <c r="C627" s="731" t="s">
        <v>607</v>
      </c>
      <c r="D627" s="732" t="s">
        <v>608</v>
      </c>
      <c r="E627" s="733">
        <v>50113001</v>
      </c>
      <c r="F627" s="732" t="s">
        <v>613</v>
      </c>
      <c r="G627" s="731" t="s">
        <v>614</v>
      </c>
      <c r="H627" s="731">
        <v>242203</v>
      </c>
      <c r="I627" s="731">
        <v>242203</v>
      </c>
      <c r="J627" s="731" t="s">
        <v>1473</v>
      </c>
      <c r="K627" s="731" t="s">
        <v>1474</v>
      </c>
      <c r="L627" s="734">
        <v>104.5</v>
      </c>
      <c r="M627" s="734">
        <v>3</v>
      </c>
      <c r="N627" s="735">
        <v>313.5</v>
      </c>
    </row>
    <row r="628" spans="1:14" ht="14.45" customHeight="1" x14ac:dyDescent="0.2">
      <c r="A628" s="729" t="s">
        <v>586</v>
      </c>
      <c r="B628" s="730" t="s">
        <v>587</v>
      </c>
      <c r="C628" s="731" t="s">
        <v>607</v>
      </c>
      <c r="D628" s="732" t="s">
        <v>608</v>
      </c>
      <c r="E628" s="733">
        <v>50113001</v>
      </c>
      <c r="F628" s="732" t="s">
        <v>613</v>
      </c>
      <c r="G628" s="731" t="s">
        <v>614</v>
      </c>
      <c r="H628" s="731">
        <v>215851</v>
      </c>
      <c r="I628" s="731">
        <v>215851</v>
      </c>
      <c r="J628" s="731" t="s">
        <v>1121</v>
      </c>
      <c r="K628" s="731" t="s">
        <v>1122</v>
      </c>
      <c r="L628" s="734">
        <v>290.06000000000006</v>
      </c>
      <c r="M628" s="734">
        <v>1</v>
      </c>
      <c r="N628" s="735">
        <v>290.06000000000006</v>
      </c>
    </row>
    <row r="629" spans="1:14" ht="14.45" customHeight="1" x14ac:dyDescent="0.2">
      <c r="A629" s="729" t="s">
        <v>586</v>
      </c>
      <c r="B629" s="730" t="s">
        <v>587</v>
      </c>
      <c r="C629" s="731" t="s">
        <v>607</v>
      </c>
      <c r="D629" s="732" t="s">
        <v>608</v>
      </c>
      <c r="E629" s="733">
        <v>50113001</v>
      </c>
      <c r="F629" s="732" t="s">
        <v>613</v>
      </c>
      <c r="G629" s="731" t="s">
        <v>614</v>
      </c>
      <c r="H629" s="731">
        <v>104178</v>
      </c>
      <c r="I629" s="731">
        <v>4178</v>
      </c>
      <c r="J629" s="731" t="s">
        <v>1475</v>
      </c>
      <c r="K629" s="731" t="s">
        <v>671</v>
      </c>
      <c r="L629" s="734">
        <v>43.26</v>
      </c>
      <c r="M629" s="734">
        <v>2</v>
      </c>
      <c r="N629" s="735">
        <v>86.52</v>
      </c>
    </row>
    <row r="630" spans="1:14" ht="14.45" customHeight="1" x14ac:dyDescent="0.2">
      <c r="A630" s="729" t="s">
        <v>586</v>
      </c>
      <c r="B630" s="730" t="s">
        <v>587</v>
      </c>
      <c r="C630" s="731" t="s">
        <v>607</v>
      </c>
      <c r="D630" s="732" t="s">
        <v>608</v>
      </c>
      <c r="E630" s="733">
        <v>50113001</v>
      </c>
      <c r="F630" s="732" t="s">
        <v>613</v>
      </c>
      <c r="G630" s="731" t="s">
        <v>614</v>
      </c>
      <c r="H630" s="731">
        <v>190973</v>
      </c>
      <c r="I630" s="731">
        <v>190973</v>
      </c>
      <c r="J630" s="731" t="s">
        <v>1123</v>
      </c>
      <c r="K630" s="731" t="s">
        <v>703</v>
      </c>
      <c r="L630" s="734">
        <v>224.36999999999998</v>
      </c>
      <c r="M630" s="734">
        <v>1</v>
      </c>
      <c r="N630" s="735">
        <v>224.36999999999998</v>
      </c>
    </row>
    <row r="631" spans="1:14" ht="14.45" customHeight="1" x14ac:dyDescent="0.2">
      <c r="A631" s="729" t="s">
        <v>586</v>
      </c>
      <c r="B631" s="730" t="s">
        <v>587</v>
      </c>
      <c r="C631" s="731" t="s">
        <v>607</v>
      </c>
      <c r="D631" s="732" t="s">
        <v>608</v>
      </c>
      <c r="E631" s="733">
        <v>50113001</v>
      </c>
      <c r="F631" s="732" t="s">
        <v>613</v>
      </c>
      <c r="G631" s="731" t="s">
        <v>614</v>
      </c>
      <c r="H631" s="731">
        <v>148306</v>
      </c>
      <c r="I631" s="731">
        <v>148306</v>
      </c>
      <c r="J631" s="731" t="s">
        <v>1136</v>
      </c>
      <c r="K631" s="731" t="s">
        <v>732</v>
      </c>
      <c r="L631" s="734">
        <v>63.069999999999986</v>
      </c>
      <c r="M631" s="734">
        <v>1</v>
      </c>
      <c r="N631" s="735">
        <v>63.069999999999986</v>
      </c>
    </row>
    <row r="632" spans="1:14" ht="14.45" customHeight="1" x14ac:dyDescent="0.2">
      <c r="A632" s="729" t="s">
        <v>586</v>
      </c>
      <c r="B632" s="730" t="s">
        <v>587</v>
      </c>
      <c r="C632" s="731" t="s">
        <v>607</v>
      </c>
      <c r="D632" s="732" t="s">
        <v>608</v>
      </c>
      <c r="E632" s="733">
        <v>50113001</v>
      </c>
      <c r="F632" s="732" t="s">
        <v>613</v>
      </c>
      <c r="G632" s="731" t="s">
        <v>619</v>
      </c>
      <c r="H632" s="731">
        <v>850551</v>
      </c>
      <c r="I632" s="731">
        <v>167859</v>
      </c>
      <c r="J632" s="731" t="s">
        <v>1476</v>
      </c>
      <c r="K632" s="731" t="s">
        <v>1103</v>
      </c>
      <c r="L632" s="734">
        <v>176.91</v>
      </c>
      <c r="M632" s="734">
        <v>1</v>
      </c>
      <c r="N632" s="735">
        <v>176.91</v>
      </c>
    </row>
    <row r="633" spans="1:14" ht="14.45" customHeight="1" x14ac:dyDescent="0.2">
      <c r="A633" s="729" t="s">
        <v>586</v>
      </c>
      <c r="B633" s="730" t="s">
        <v>587</v>
      </c>
      <c r="C633" s="731" t="s">
        <v>607</v>
      </c>
      <c r="D633" s="732" t="s">
        <v>608</v>
      </c>
      <c r="E633" s="733">
        <v>50113001</v>
      </c>
      <c r="F633" s="732" t="s">
        <v>613</v>
      </c>
      <c r="G633" s="731" t="s">
        <v>619</v>
      </c>
      <c r="H633" s="731">
        <v>850552</v>
      </c>
      <c r="I633" s="731">
        <v>167852</v>
      </c>
      <c r="J633" s="731" t="s">
        <v>1477</v>
      </c>
      <c r="K633" s="731" t="s">
        <v>1103</v>
      </c>
      <c r="L633" s="734">
        <v>148.97999999999999</v>
      </c>
      <c r="M633" s="734">
        <v>1</v>
      </c>
      <c r="N633" s="735">
        <v>148.97999999999999</v>
      </c>
    </row>
    <row r="634" spans="1:14" ht="14.45" customHeight="1" x14ac:dyDescent="0.2">
      <c r="A634" s="729" t="s">
        <v>586</v>
      </c>
      <c r="B634" s="730" t="s">
        <v>587</v>
      </c>
      <c r="C634" s="731" t="s">
        <v>607</v>
      </c>
      <c r="D634" s="732" t="s">
        <v>608</v>
      </c>
      <c r="E634" s="733">
        <v>50113001</v>
      </c>
      <c r="F634" s="732" t="s">
        <v>613</v>
      </c>
      <c r="G634" s="731" t="s">
        <v>614</v>
      </c>
      <c r="H634" s="731">
        <v>102130</v>
      </c>
      <c r="I634" s="731">
        <v>2130</v>
      </c>
      <c r="J634" s="731" t="s">
        <v>1478</v>
      </c>
      <c r="K634" s="731" t="s">
        <v>1479</v>
      </c>
      <c r="L634" s="734">
        <v>154.96</v>
      </c>
      <c r="M634" s="734">
        <v>1</v>
      </c>
      <c r="N634" s="735">
        <v>154.96</v>
      </c>
    </row>
    <row r="635" spans="1:14" ht="14.45" customHeight="1" x14ac:dyDescent="0.2">
      <c r="A635" s="729" t="s">
        <v>586</v>
      </c>
      <c r="B635" s="730" t="s">
        <v>587</v>
      </c>
      <c r="C635" s="731" t="s">
        <v>607</v>
      </c>
      <c r="D635" s="732" t="s">
        <v>608</v>
      </c>
      <c r="E635" s="733">
        <v>50113001</v>
      </c>
      <c r="F635" s="732" t="s">
        <v>613</v>
      </c>
      <c r="G635" s="731" t="s">
        <v>614</v>
      </c>
      <c r="H635" s="731">
        <v>121731</v>
      </c>
      <c r="I635" s="731">
        <v>21731</v>
      </c>
      <c r="J635" s="731" t="s">
        <v>1140</v>
      </c>
      <c r="K635" s="731" t="s">
        <v>1141</v>
      </c>
      <c r="L635" s="734">
        <v>68.45</v>
      </c>
      <c r="M635" s="734">
        <v>2</v>
      </c>
      <c r="N635" s="735">
        <v>136.9</v>
      </c>
    </row>
    <row r="636" spans="1:14" ht="14.45" customHeight="1" x14ac:dyDescent="0.2">
      <c r="A636" s="729" t="s">
        <v>586</v>
      </c>
      <c r="B636" s="730" t="s">
        <v>587</v>
      </c>
      <c r="C636" s="731" t="s">
        <v>607</v>
      </c>
      <c r="D636" s="732" t="s">
        <v>608</v>
      </c>
      <c r="E636" s="733">
        <v>50113001</v>
      </c>
      <c r="F636" s="732" t="s">
        <v>613</v>
      </c>
      <c r="G636" s="731" t="s">
        <v>614</v>
      </c>
      <c r="H636" s="731">
        <v>130434</v>
      </c>
      <c r="I636" s="731">
        <v>30434</v>
      </c>
      <c r="J636" s="731" t="s">
        <v>1142</v>
      </c>
      <c r="K636" s="731" t="s">
        <v>1480</v>
      </c>
      <c r="L636" s="734">
        <v>156.43</v>
      </c>
      <c r="M636" s="734">
        <v>1</v>
      </c>
      <c r="N636" s="735">
        <v>156.43</v>
      </c>
    </row>
    <row r="637" spans="1:14" ht="14.45" customHeight="1" x14ac:dyDescent="0.2">
      <c r="A637" s="729" t="s">
        <v>586</v>
      </c>
      <c r="B637" s="730" t="s">
        <v>587</v>
      </c>
      <c r="C637" s="731" t="s">
        <v>607</v>
      </c>
      <c r="D637" s="732" t="s">
        <v>608</v>
      </c>
      <c r="E637" s="733">
        <v>50113001</v>
      </c>
      <c r="F637" s="732" t="s">
        <v>613</v>
      </c>
      <c r="G637" s="731" t="s">
        <v>614</v>
      </c>
      <c r="H637" s="731">
        <v>146754</v>
      </c>
      <c r="I637" s="731">
        <v>46754</v>
      </c>
      <c r="J637" s="731" t="s">
        <v>1143</v>
      </c>
      <c r="K637" s="731" t="s">
        <v>1144</v>
      </c>
      <c r="L637" s="734">
        <v>116.49000000000001</v>
      </c>
      <c r="M637" s="734">
        <v>2</v>
      </c>
      <c r="N637" s="735">
        <v>232.98000000000002</v>
      </c>
    </row>
    <row r="638" spans="1:14" ht="14.45" customHeight="1" x14ac:dyDescent="0.2">
      <c r="A638" s="729" t="s">
        <v>586</v>
      </c>
      <c r="B638" s="730" t="s">
        <v>587</v>
      </c>
      <c r="C638" s="731" t="s">
        <v>607</v>
      </c>
      <c r="D638" s="732" t="s">
        <v>608</v>
      </c>
      <c r="E638" s="733">
        <v>50113001</v>
      </c>
      <c r="F638" s="732" t="s">
        <v>613</v>
      </c>
      <c r="G638" s="731" t="s">
        <v>614</v>
      </c>
      <c r="H638" s="731">
        <v>843996</v>
      </c>
      <c r="I638" s="731">
        <v>100191</v>
      </c>
      <c r="J638" s="731" t="s">
        <v>1481</v>
      </c>
      <c r="K638" s="731" t="s">
        <v>1482</v>
      </c>
      <c r="L638" s="734">
        <v>0</v>
      </c>
      <c r="M638" s="734">
        <v>0</v>
      </c>
      <c r="N638" s="735">
        <v>0</v>
      </c>
    </row>
    <row r="639" spans="1:14" ht="14.45" customHeight="1" x14ac:dyDescent="0.2">
      <c r="A639" s="729" t="s">
        <v>586</v>
      </c>
      <c r="B639" s="730" t="s">
        <v>587</v>
      </c>
      <c r="C639" s="731" t="s">
        <v>607</v>
      </c>
      <c r="D639" s="732" t="s">
        <v>608</v>
      </c>
      <c r="E639" s="733">
        <v>50113001</v>
      </c>
      <c r="F639" s="732" t="s">
        <v>613</v>
      </c>
      <c r="G639" s="731" t="s">
        <v>614</v>
      </c>
      <c r="H639" s="731">
        <v>142953</v>
      </c>
      <c r="I639" s="731">
        <v>42953</v>
      </c>
      <c r="J639" s="731" t="s">
        <v>1159</v>
      </c>
      <c r="K639" s="731" t="s">
        <v>1160</v>
      </c>
      <c r="L639" s="734">
        <v>78.88000000000001</v>
      </c>
      <c r="M639" s="734">
        <v>1</v>
      </c>
      <c r="N639" s="735">
        <v>78.88000000000001</v>
      </c>
    </row>
    <row r="640" spans="1:14" ht="14.45" customHeight="1" x14ac:dyDescent="0.2">
      <c r="A640" s="729" t="s">
        <v>586</v>
      </c>
      <c r="B640" s="730" t="s">
        <v>587</v>
      </c>
      <c r="C640" s="731" t="s">
        <v>607</v>
      </c>
      <c r="D640" s="732" t="s">
        <v>608</v>
      </c>
      <c r="E640" s="733">
        <v>50113001</v>
      </c>
      <c r="F640" s="732" t="s">
        <v>613</v>
      </c>
      <c r="G640" s="731" t="s">
        <v>619</v>
      </c>
      <c r="H640" s="731">
        <v>233360</v>
      </c>
      <c r="I640" s="731">
        <v>233360</v>
      </c>
      <c r="J640" s="731" t="s">
        <v>1171</v>
      </c>
      <c r="K640" s="731" t="s">
        <v>1172</v>
      </c>
      <c r="L640" s="734">
        <v>21.959999999999997</v>
      </c>
      <c r="M640" s="734">
        <v>3</v>
      </c>
      <c r="N640" s="735">
        <v>65.88</v>
      </c>
    </row>
    <row r="641" spans="1:14" ht="14.45" customHeight="1" x14ac:dyDescent="0.2">
      <c r="A641" s="729" t="s">
        <v>586</v>
      </c>
      <c r="B641" s="730" t="s">
        <v>587</v>
      </c>
      <c r="C641" s="731" t="s">
        <v>607</v>
      </c>
      <c r="D641" s="732" t="s">
        <v>608</v>
      </c>
      <c r="E641" s="733">
        <v>50113001</v>
      </c>
      <c r="F641" s="732" t="s">
        <v>613</v>
      </c>
      <c r="G641" s="731" t="s">
        <v>619</v>
      </c>
      <c r="H641" s="731">
        <v>849578</v>
      </c>
      <c r="I641" s="731">
        <v>149480</v>
      </c>
      <c r="J641" s="731" t="s">
        <v>1483</v>
      </c>
      <c r="K641" s="731" t="s">
        <v>1484</v>
      </c>
      <c r="L641" s="734">
        <v>58.610000000000007</v>
      </c>
      <c r="M641" s="734">
        <v>1</v>
      </c>
      <c r="N641" s="735">
        <v>58.610000000000007</v>
      </c>
    </row>
    <row r="642" spans="1:14" ht="14.45" customHeight="1" x14ac:dyDescent="0.2">
      <c r="A642" s="729" t="s">
        <v>586</v>
      </c>
      <c r="B642" s="730" t="s">
        <v>587</v>
      </c>
      <c r="C642" s="731" t="s">
        <v>607</v>
      </c>
      <c r="D642" s="732" t="s">
        <v>608</v>
      </c>
      <c r="E642" s="733">
        <v>50113006</v>
      </c>
      <c r="F642" s="732" t="s">
        <v>1177</v>
      </c>
      <c r="G642" s="731" t="s">
        <v>619</v>
      </c>
      <c r="H642" s="731">
        <v>33848</v>
      </c>
      <c r="I642" s="731">
        <v>33848</v>
      </c>
      <c r="J642" s="731" t="s">
        <v>1485</v>
      </c>
      <c r="K642" s="731" t="s">
        <v>1179</v>
      </c>
      <c r="L642" s="734">
        <v>125.36</v>
      </c>
      <c r="M642" s="734">
        <v>1</v>
      </c>
      <c r="N642" s="735">
        <v>125.36</v>
      </c>
    </row>
    <row r="643" spans="1:14" ht="14.45" customHeight="1" x14ac:dyDescent="0.2">
      <c r="A643" s="729" t="s">
        <v>586</v>
      </c>
      <c r="B643" s="730" t="s">
        <v>587</v>
      </c>
      <c r="C643" s="731" t="s">
        <v>607</v>
      </c>
      <c r="D643" s="732" t="s">
        <v>608</v>
      </c>
      <c r="E643" s="733">
        <v>50113006</v>
      </c>
      <c r="F643" s="732" t="s">
        <v>1177</v>
      </c>
      <c r="G643" s="731" t="s">
        <v>619</v>
      </c>
      <c r="H643" s="731">
        <v>33847</v>
      </c>
      <c r="I643" s="731">
        <v>33847</v>
      </c>
      <c r="J643" s="731" t="s">
        <v>1486</v>
      </c>
      <c r="K643" s="731" t="s">
        <v>1179</v>
      </c>
      <c r="L643" s="734">
        <v>125.36</v>
      </c>
      <c r="M643" s="734">
        <v>3</v>
      </c>
      <c r="N643" s="735">
        <v>376.08</v>
      </c>
    </row>
    <row r="644" spans="1:14" ht="14.45" customHeight="1" x14ac:dyDescent="0.2">
      <c r="A644" s="729" t="s">
        <v>586</v>
      </c>
      <c r="B644" s="730" t="s">
        <v>587</v>
      </c>
      <c r="C644" s="731" t="s">
        <v>607</v>
      </c>
      <c r="D644" s="732" t="s">
        <v>608</v>
      </c>
      <c r="E644" s="733">
        <v>50113008</v>
      </c>
      <c r="F644" s="732" t="s">
        <v>1184</v>
      </c>
      <c r="G644" s="731"/>
      <c r="H644" s="731"/>
      <c r="I644" s="731">
        <v>62464</v>
      </c>
      <c r="J644" s="731" t="s">
        <v>1185</v>
      </c>
      <c r="K644" s="731" t="s">
        <v>1487</v>
      </c>
      <c r="L644" s="734">
        <v>9158.0146484375</v>
      </c>
      <c r="M644" s="734">
        <v>20</v>
      </c>
      <c r="N644" s="735">
        <v>183160.29296875</v>
      </c>
    </row>
    <row r="645" spans="1:14" ht="14.45" customHeight="1" x14ac:dyDescent="0.2">
      <c r="A645" s="729" t="s">
        <v>586</v>
      </c>
      <c r="B645" s="730" t="s">
        <v>587</v>
      </c>
      <c r="C645" s="731" t="s">
        <v>607</v>
      </c>
      <c r="D645" s="732" t="s">
        <v>608</v>
      </c>
      <c r="E645" s="733">
        <v>50113008</v>
      </c>
      <c r="F645" s="732" t="s">
        <v>1184</v>
      </c>
      <c r="G645" s="731"/>
      <c r="H645" s="731"/>
      <c r="I645" s="731">
        <v>230687</v>
      </c>
      <c r="J645" s="731" t="s">
        <v>1189</v>
      </c>
      <c r="K645" s="731" t="s">
        <v>1190</v>
      </c>
      <c r="L645" s="734">
        <v>4305.3999565972226</v>
      </c>
      <c r="M645" s="734">
        <v>9</v>
      </c>
      <c r="N645" s="735">
        <v>38748.599609375</v>
      </c>
    </row>
    <row r="646" spans="1:14" ht="14.45" customHeight="1" x14ac:dyDescent="0.2">
      <c r="A646" s="729" t="s">
        <v>586</v>
      </c>
      <c r="B646" s="730" t="s">
        <v>587</v>
      </c>
      <c r="C646" s="731" t="s">
        <v>607</v>
      </c>
      <c r="D646" s="732" t="s">
        <v>608</v>
      </c>
      <c r="E646" s="733">
        <v>50113008</v>
      </c>
      <c r="F646" s="732" t="s">
        <v>1184</v>
      </c>
      <c r="G646" s="731"/>
      <c r="H646" s="731"/>
      <c r="I646" s="731">
        <v>230686</v>
      </c>
      <c r="J646" s="731" t="s">
        <v>1189</v>
      </c>
      <c r="K646" s="731" t="s">
        <v>1191</v>
      </c>
      <c r="L646" s="734">
        <v>8610.7998046875</v>
      </c>
      <c r="M646" s="734">
        <v>1</v>
      </c>
      <c r="N646" s="735">
        <v>8610.7998046875</v>
      </c>
    </row>
    <row r="647" spans="1:14" ht="14.45" customHeight="1" x14ac:dyDescent="0.2">
      <c r="A647" s="729" t="s">
        <v>586</v>
      </c>
      <c r="B647" s="730" t="s">
        <v>587</v>
      </c>
      <c r="C647" s="731" t="s">
        <v>607</v>
      </c>
      <c r="D647" s="732" t="s">
        <v>608</v>
      </c>
      <c r="E647" s="733">
        <v>50113013</v>
      </c>
      <c r="F647" s="732" t="s">
        <v>1196</v>
      </c>
      <c r="G647" s="731" t="s">
        <v>619</v>
      </c>
      <c r="H647" s="731">
        <v>185525</v>
      </c>
      <c r="I647" s="731">
        <v>85525</v>
      </c>
      <c r="J647" s="731" t="s">
        <v>1199</v>
      </c>
      <c r="K647" s="731" t="s">
        <v>1200</v>
      </c>
      <c r="L647" s="734">
        <v>110.19000000000001</v>
      </c>
      <c r="M647" s="734">
        <v>2</v>
      </c>
      <c r="N647" s="735">
        <v>220.38000000000002</v>
      </c>
    </row>
    <row r="648" spans="1:14" ht="14.45" customHeight="1" x14ac:dyDescent="0.2">
      <c r="A648" s="729" t="s">
        <v>586</v>
      </c>
      <c r="B648" s="730" t="s">
        <v>587</v>
      </c>
      <c r="C648" s="731" t="s">
        <v>607</v>
      </c>
      <c r="D648" s="732" t="s">
        <v>608</v>
      </c>
      <c r="E648" s="733">
        <v>50113013</v>
      </c>
      <c r="F648" s="732" t="s">
        <v>1196</v>
      </c>
      <c r="G648" s="731" t="s">
        <v>614</v>
      </c>
      <c r="H648" s="731">
        <v>203097</v>
      </c>
      <c r="I648" s="731">
        <v>203097</v>
      </c>
      <c r="J648" s="731" t="s">
        <v>1201</v>
      </c>
      <c r="K648" s="731" t="s">
        <v>1202</v>
      </c>
      <c r="L648" s="734">
        <v>166.90000000000003</v>
      </c>
      <c r="M648" s="734">
        <v>13</v>
      </c>
      <c r="N648" s="735">
        <v>2169.7000000000003</v>
      </c>
    </row>
    <row r="649" spans="1:14" ht="14.45" customHeight="1" x14ac:dyDescent="0.2">
      <c r="A649" s="729" t="s">
        <v>586</v>
      </c>
      <c r="B649" s="730" t="s">
        <v>587</v>
      </c>
      <c r="C649" s="731" t="s">
        <v>607</v>
      </c>
      <c r="D649" s="732" t="s">
        <v>608</v>
      </c>
      <c r="E649" s="733">
        <v>50113013</v>
      </c>
      <c r="F649" s="732" t="s">
        <v>1196</v>
      </c>
      <c r="G649" s="731" t="s">
        <v>614</v>
      </c>
      <c r="H649" s="731">
        <v>172972</v>
      </c>
      <c r="I649" s="731">
        <v>72972</v>
      </c>
      <c r="J649" s="731" t="s">
        <v>1203</v>
      </c>
      <c r="K649" s="731" t="s">
        <v>1204</v>
      </c>
      <c r="L649" s="734">
        <v>203.71999999999994</v>
      </c>
      <c r="M649" s="734">
        <v>54.2</v>
      </c>
      <c r="N649" s="735">
        <v>11041.623999999998</v>
      </c>
    </row>
    <row r="650" spans="1:14" ht="14.45" customHeight="1" x14ac:dyDescent="0.2">
      <c r="A650" s="729" t="s">
        <v>586</v>
      </c>
      <c r="B650" s="730" t="s">
        <v>587</v>
      </c>
      <c r="C650" s="731" t="s">
        <v>607</v>
      </c>
      <c r="D650" s="732" t="s">
        <v>608</v>
      </c>
      <c r="E650" s="733">
        <v>50113013</v>
      </c>
      <c r="F650" s="732" t="s">
        <v>1196</v>
      </c>
      <c r="G650" s="731" t="s">
        <v>614</v>
      </c>
      <c r="H650" s="731">
        <v>136083</v>
      </c>
      <c r="I650" s="731">
        <v>136083</v>
      </c>
      <c r="J650" s="731" t="s">
        <v>1207</v>
      </c>
      <c r="K650" s="731" t="s">
        <v>1208</v>
      </c>
      <c r="L650" s="734">
        <v>489.32478518518502</v>
      </c>
      <c r="M650" s="734">
        <v>67.500000000000014</v>
      </c>
      <c r="N650" s="735">
        <v>33029.422999999995</v>
      </c>
    </row>
    <row r="651" spans="1:14" ht="14.45" customHeight="1" x14ac:dyDescent="0.2">
      <c r="A651" s="729" t="s">
        <v>586</v>
      </c>
      <c r="B651" s="730" t="s">
        <v>587</v>
      </c>
      <c r="C651" s="731" t="s">
        <v>607</v>
      </c>
      <c r="D651" s="732" t="s">
        <v>608</v>
      </c>
      <c r="E651" s="733">
        <v>50113013</v>
      </c>
      <c r="F651" s="732" t="s">
        <v>1196</v>
      </c>
      <c r="G651" s="731" t="s">
        <v>614</v>
      </c>
      <c r="H651" s="731">
        <v>498791</v>
      </c>
      <c r="I651" s="731">
        <v>9999999</v>
      </c>
      <c r="J651" s="731" t="s">
        <v>1209</v>
      </c>
      <c r="K651" s="731" t="s">
        <v>1210</v>
      </c>
      <c r="L651" s="734">
        <v>1316.8650000000002</v>
      </c>
      <c r="M651" s="734">
        <v>8.9199999999999982</v>
      </c>
      <c r="N651" s="735">
        <v>11746.435799999999</v>
      </c>
    </row>
    <row r="652" spans="1:14" ht="14.45" customHeight="1" x14ac:dyDescent="0.2">
      <c r="A652" s="729" t="s">
        <v>586</v>
      </c>
      <c r="B652" s="730" t="s">
        <v>587</v>
      </c>
      <c r="C652" s="731" t="s">
        <v>607</v>
      </c>
      <c r="D652" s="732" t="s">
        <v>608</v>
      </c>
      <c r="E652" s="733">
        <v>50113013</v>
      </c>
      <c r="F652" s="732" t="s">
        <v>1196</v>
      </c>
      <c r="G652" s="731" t="s">
        <v>619</v>
      </c>
      <c r="H652" s="731">
        <v>164831</v>
      </c>
      <c r="I652" s="731">
        <v>64831</v>
      </c>
      <c r="J652" s="731" t="s">
        <v>1211</v>
      </c>
      <c r="K652" s="731" t="s">
        <v>1212</v>
      </c>
      <c r="L652" s="734">
        <v>196.02</v>
      </c>
      <c r="M652" s="734">
        <v>2</v>
      </c>
      <c r="N652" s="735">
        <v>392.04</v>
      </c>
    </row>
    <row r="653" spans="1:14" ht="14.45" customHeight="1" x14ac:dyDescent="0.2">
      <c r="A653" s="729" t="s">
        <v>586</v>
      </c>
      <c r="B653" s="730" t="s">
        <v>587</v>
      </c>
      <c r="C653" s="731" t="s">
        <v>607</v>
      </c>
      <c r="D653" s="732" t="s">
        <v>608</v>
      </c>
      <c r="E653" s="733">
        <v>50113013</v>
      </c>
      <c r="F653" s="732" t="s">
        <v>1196</v>
      </c>
      <c r="G653" s="731" t="s">
        <v>614</v>
      </c>
      <c r="H653" s="731">
        <v>183926</v>
      </c>
      <c r="I653" s="731">
        <v>183926</v>
      </c>
      <c r="J653" s="731" t="s">
        <v>1213</v>
      </c>
      <c r="K653" s="731" t="s">
        <v>1214</v>
      </c>
      <c r="L653" s="734">
        <v>128.80999999999992</v>
      </c>
      <c r="M653" s="734">
        <v>29.400000000000038</v>
      </c>
      <c r="N653" s="735">
        <v>3787.0140000000024</v>
      </c>
    </row>
    <row r="654" spans="1:14" ht="14.45" customHeight="1" x14ac:dyDescent="0.2">
      <c r="A654" s="729" t="s">
        <v>586</v>
      </c>
      <c r="B654" s="730" t="s">
        <v>587</v>
      </c>
      <c r="C654" s="731" t="s">
        <v>607</v>
      </c>
      <c r="D654" s="732" t="s">
        <v>608</v>
      </c>
      <c r="E654" s="733">
        <v>50113013</v>
      </c>
      <c r="F654" s="732" t="s">
        <v>1196</v>
      </c>
      <c r="G654" s="731" t="s">
        <v>614</v>
      </c>
      <c r="H654" s="731">
        <v>162187</v>
      </c>
      <c r="I654" s="731">
        <v>162187</v>
      </c>
      <c r="J654" s="731" t="s">
        <v>1230</v>
      </c>
      <c r="K654" s="731" t="s">
        <v>1231</v>
      </c>
      <c r="L654" s="734">
        <v>671</v>
      </c>
      <c r="M654" s="734">
        <v>7</v>
      </c>
      <c r="N654" s="735">
        <v>4697</v>
      </c>
    </row>
    <row r="655" spans="1:14" ht="14.45" customHeight="1" x14ac:dyDescent="0.2">
      <c r="A655" s="729" t="s">
        <v>586</v>
      </c>
      <c r="B655" s="730" t="s">
        <v>587</v>
      </c>
      <c r="C655" s="731" t="s">
        <v>607</v>
      </c>
      <c r="D655" s="732" t="s">
        <v>608</v>
      </c>
      <c r="E655" s="733">
        <v>50113013</v>
      </c>
      <c r="F655" s="732" t="s">
        <v>1196</v>
      </c>
      <c r="G655" s="731" t="s">
        <v>619</v>
      </c>
      <c r="H655" s="731">
        <v>849655</v>
      </c>
      <c r="I655" s="731">
        <v>129836</v>
      </c>
      <c r="J655" s="731" t="s">
        <v>1234</v>
      </c>
      <c r="K655" s="731" t="s">
        <v>1233</v>
      </c>
      <c r="L655" s="734">
        <v>264</v>
      </c>
      <c r="M655" s="734">
        <v>8.5</v>
      </c>
      <c r="N655" s="735">
        <v>2244</v>
      </c>
    </row>
    <row r="656" spans="1:14" ht="14.45" customHeight="1" x14ac:dyDescent="0.2">
      <c r="A656" s="729" t="s">
        <v>586</v>
      </c>
      <c r="B656" s="730" t="s">
        <v>587</v>
      </c>
      <c r="C656" s="731" t="s">
        <v>607</v>
      </c>
      <c r="D656" s="732" t="s">
        <v>608</v>
      </c>
      <c r="E656" s="733">
        <v>50113013</v>
      </c>
      <c r="F656" s="732" t="s">
        <v>1196</v>
      </c>
      <c r="G656" s="731" t="s">
        <v>614</v>
      </c>
      <c r="H656" s="731">
        <v>844851</v>
      </c>
      <c r="I656" s="731">
        <v>107135</v>
      </c>
      <c r="J656" s="731" t="s">
        <v>1488</v>
      </c>
      <c r="K656" s="731" t="s">
        <v>1489</v>
      </c>
      <c r="L656" s="734">
        <v>65.400000000000006</v>
      </c>
      <c r="M656" s="734">
        <v>2</v>
      </c>
      <c r="N656" s="735">
        <v>130.80000000000001</v>
      </c>
    </row>
    <row r="657" spans="1:14" ht="14.45" customHeight="1" x14ac:dyDescent="0.2">
      <c r="A657" s="729" t="s">
        <v>586</v>
      </c>
      <c r="B657" s="730" t="s">
        <v>587</v>
      </c>
      <c r="C657" s="731" t="s">
        <v>607</v>
      </c>
      <c r="D657" s="732" t="s">
        <v>608</v>
      </c>
      <c r="E657" s="733">
        <v>50113013</v>
      </c>
      <c r="F657" s="732" t="s">
        <v>1196</v>
      </c>
      <c r="G657" s="731" t="s">
        <v>614</v>
      </c>
      <c r="H657" s="731">
        <v>104013</v>
      </c>
      <c r="I657" s="731">
        <v>4013</v>
      </c>
      <c r="J657" s="731" t="s">
        <v>1241</v>
      </c>
      <c r="K657" s="731" t="s">
        <v>1242</v>
      </c>
      <c r="L657" s="734">
        <v>84.390000000000015</v>
      </c>
      <c r="M657" s="734">
        <v>1</v>
      </c>
      <c r="N657" s="735">
        <v>84.390000000000015</v>
      </c>
    </row>
    <row r="658" spans="1:14" ht="14.45" customHeight="1" x14ac:dyDescent="0.2">
      <c r="A658" s="729" t="s">
        <v>586</v>
      </c>
      <c r="B658" s="730" t="s">
        <v>587</v>
      </c>
      <c r="C658" s="731" t="s">
        <v>607</v>
      </c>
      <c r="D658" s="732" t="s">
        <v>608</v>
      </c>
      <c r="E658" s="733">
        <v>50113013</v>
      </c>
      <c r="F658" s="732" t="s">
        <v>1196</v>
      </c>
      <c r="G658" s="731" t="s">
        <v>614</v>
      </c>
      <c r="H658" s="731">
        <v>112737</v>
      </c>
      <c r="I658" s="731">
        <v>12737</v>
      </c>
      <c r="J658" s="731" t="s">
        <v>1243</v>
      </c>
      <c r="K658" s="731" t="s">
        <v>1244</v>
      </c>
      <c r="L658" s="734">
        <v>84.39</v>
      </c>
      <c r="M658" s="734">
        <v>6</v>
      </c>
      <c r="N658" s="735">
        <v>506.34000000000003</v>
      </c>
    </row>
    <row r="659" spans="1:14" ht="14.45" customHeight="1" x14ac:dyDescent="0.2">
      <c r="A659" s="729" t="s">
        <v>586</v>
      </c>
      <c r="B659" s="730" t="s">
        <v>587</v>
      </c>
      <c r="C659" s="731" t="s">
        <v>607</v>
      </c>
      <c r="D659" s="732" t="s">
        <v>608</v>
      </c>
      <c r="E659" s="733">
        <v>50113013</v>
      </c>
      <c r="F659" s="732" t="s">
        <v>1196</v>
      </c>
      <c r="G659" s="731" t="s">
        <v>614</v>
      </c>
      <c r="H659" s="731">
        <v>102427</v>
      </c>
      <c r="I659" s="731">
        <v>2427</v>
      </c>
      <c r="J659" s="731" t="s">
        <v>1247</v>
      </c>
      <c r="K659" s="731" t="s">
        <v>1248</v>
      </c>
      <c r="L659" s="734">
        <v>103.53000000000003</v>
      </c>
      <c r="M659" s="734">
        <v>1</v>
      </c>
      <c r="N659" s="735">
        <v>103.53000000000003</v>
      </c>
    </row>
    <row r="660" spans="1:14" ht="14.45" customHeight="1" x14ac:dyDescent="0.2">
      <c r="A660" s="729" t="s">
        <v>586</v>
      </c>
      <c r="B660" s="730" t="s">
        <v>587</v>
      </c>
      <c r="C660" s="731" t="s">
        <v>607</v>
      </c>
      <c r="D660" s="732" t="s">
        <v>608</v>
      </c>
      <c r="E660" s="733">
        <v>50113013</v>
      </c>
      <c r="F660" s="732" t="s">
        <v>1196</v>
      </c>
      <c r="G660" s="731" t="s">
        <v>614</v>
      </c>
      <c r="H660" s="731">
        <v>101066</v>
      </c>
      <c r="I660" s="731">
        <v>1066</v>
      </c>
      <c r="J660" s="731" t="s">
        <v>1249</v>
      </c>
      <c r="K660" s="731" t="s">
        <v>1250</v>
      </c>
      <c r="L660" s="734">
        <v>57.105000000000004</v>
      </c>
      <c r="M660" s="734">
        <v>4</v>
      </c>
      <c r="N660" s="735">
        <v>228.42000000000002</v>
      </c>
    </row>
    <row r="661" spans="1:14" ht="14.45" customHeight="1" x14ac:dyDescent="0.2">
      <c r="A661" s="729" t="s">
        <v>586</v>
      </c>
      <c r="B661" s="730" t="s">
        <v>587</v>
      </c>
      <c r="C661" s="731" t="s">
        <v>607</v>
      </c>
      <c r="D661" s="732" t="s">
        <v>608</v>
      </c>
      <c r="E661" s="733">
        <v>50113013</v>
      </c>
      <c r="F661" s="732" t="s">
        <v>1196</v>
      </c>
      <c r="G661" s="731" t="s">
        <v>614</v>
      </c>
      <c r="H661" s="731">
        <v>847476</v>
      </c>
      <c r="I661" s="731">
        <v>112782</v>
      </c>
      <c r="J661" s="731" t="s">
        <v>1256</v>
      </c>
      <c r="K661" s="731" t="s">
        <v>1257</v>
      </c>
      <c r="L661" s="734">
        <v>728.75</v>
      </c>
      <c r="M661" s="734">
        <v>0.15</v>
      </c>
      <c r="N661" s="735">
        <v>109.3125</v>
      </c>
    </row>
    <row r="662" spans="1:14" ht="14.45" customHeight="1" x14ac:dyDescent="0.2">
      <c r="A662" s="729" t="s">
        <v>586</v>
      </c>
      <c r="B662" s="730" t="s">
        <v>587</v>
      </c>
      <c r="C662" s="731" t="s">
        <v>607</v>
      </c>
      <c r="D662" s="732" t="s">
        <v>608</v>
      </c>
      <c r="E662" s="733">
        <v>50113013</v>
      </c>
      <c r="F662" s="732" t="s">
        <v>1196</v>
      </c>
      <c r="G662" s="731" t="s">
        <v>614</v>
      </c>
      <c r="H662" s="731">
        <v>394618</v>
      </c>
      <c r="I662" s="731">
        <v>112786</v>
      </c>
      <c r="J662" s="731" t="s">
        <v>1490</v>
      </c>
      <c r="K662" s="731" t="s">
        <v>1491</v>
      </c>
      <c r="L662" s="734">
        <v>335.02999999999992</v>
      </c>
      <c r="M662" s="734">
        <v>1</v>
      </c>
      <c r="N662" s="735">
        <v>335.02999999999992</v>
      </c>
    </row>
    <row r="663" spans="1:14" ht="14.45" customHeight="1" x14ac:dyDescent="0.2">
      <c r="A663" s="729" t="s">
        <v>586</v>
      </c>
      <c r="B663" s="730" t="s">
        <v>587</v>
      </c>
      <c r="C663" s="731" t="s">
        <v>607</v>
      </c>
      <c r="D663" s="732" t="s">
        <v>608</v>
      </c>
      <c r="E663" s="733">
        <v>50113013</v>
      </c>
      <c r="F663" s="732" t="s">
        <v>1196</v>
      </c>
      <c r="G663" s="731" t="s">
        <v>614</v>
      </c>
      <c r="H663" s="731">
        <v>235812</v>
      </c>
      <c r="I663" s="731">
        <v>235812</v>
      </c>
      <c r="J663" s="731" t="s">
        <v>1260</v>
      </c>
      <c r="K663" s="731" t="s">
        <v>1261</v>
      </c>
      <c r="L663" s="734">
        <v>246.75999999999996</v>
      </c>
      <c r="M663" s="734">
        <v>25</v>
      </c>
      <c r="N663" s="735">
        <v>6168.9999999999991</v>
      </c>
    </row>
    <row r="664" spans="1:14" ht="14.45" customHeight="1" x14ac:dyDescent="0.2">
      <c r="A664" s="729" t="s">
        <v>586</v>
      </c>
      <c r="B664" s="730" t="s">
        <v>587</v>
      </c>
      <c r="C664" s="731" t="s">
        <v>607</v>
      </c>
      <c r="D664" s="732" t="s">
        <v>608</v>
      </c>
      <c r="E664" s="733">
        <v>50113013</v>
      </c>
      <c r="F664" s="732" t="s">
        <v>1196</v>
      </c>
      <c r="G664" s="731" t="s">
        <v>295</v>
      </c>
      <c r="H664" s="731">
        <v>134595</v>
      </c>
      <c r="I664" s="731">
        <v>134595</v>
      </c>
      <c r="J664" s="731" t="s">
        <v>1264</v>
      </c>
      <c r="K664" s="731" t="s">
        <v>1265</v>
      </c>
      <c r="L664" s="734">
        <v>416.77999999999986</v>
      </c>
      <c r="M664" s="734">
        <v>4.4000000000000004</v>
      </c>
      <c r="N664" s="735">
        <v>1833.8319999999997</v>
      </c>
    </row>
    <row r="665" spans="1:14" ht="14.45" customHeight="1" x14ac:dyDescent="0.2">
      <c r="A665" s="729" t="s">
        <v>586</v>
      </c>
      <c r="B665" s="730" t="s">
        <v>587</v>
      </c>
      <c r="C665" s="731" t="s">
        <v>607</v>
      </c>
      <c r="D665" s="732" t="s">
        <v>608</v>
      </c>
      <c r="E665" s="733">
        <v>50113013</v>
      </c>
      <c r="F665" s="732" t="s">
        <v>1196</v>
      </c>
      <c r="G665" s="731" t="s">
        <v>619</v>
      </c>
      <c r="H665" s="731">
        <v>173750</v>
      </c>
      <c r="I665" s="731">
        <v>173750</v>
      </c>
      <c r="J665" s="731" t="s">
        <v>1266</v>
      </c>
      <c r="K665" s="731" t="s">
        <v>1267</v>
      </c>
      <c r="L665" s="734">
        <v>825.07999999999993</v>
      </c>
      <c r="M665" s="734">
        <v>5.5</v>
      </c>
      <c r="N665" s="735">
        <v>4537.9399999999996</v>
      </c>
    </row>
    <row r="666" spans="1:14" ht="14.45" customHeight="1" x14ac:dyDescent="0.2">
      <c r="A666" s="729" t="s">
        <v>586</v>
      </c>
      <c r="B666" s="730" t="s">
        <v>587</v>
      </c>
      <c r="C666" s="731" t="s">
        <v>607</v>
      </c>
      <c r="D666" s="732" t="s">
        <v>608</v>
      </c>
      <c r="E666" s="733">
        <v>50113013</v>
      </c>
      <c r="F666" s="732" t="s">
        <v>1196</v>
      </c>
      <c r="G666" s="731" t="s">
        <v>619</v>
      </c>
      <c r="H666" s="731">
        <v>224407</v>
      </c>
      <c r="I666" s="731">
        <v>224407</v>
      </c>
      <c r="J666" s="731" t="s">
        <v>1270</v>
      </c>
      <c r="K666" s="731" t="s">
        <v>1272</v>
      </c>
      <c r="L666" s="734">
        <v>188.45999999999998</v>
      </c>
      <c r="M666" s="734">
        <v>4</v>
      </c>
      <c r="N666" s="735">
        <v>753.83999999999992</v>
      </c>
    </row>
    <row r="667" spans="1:14" ht="14.45" customHeight="1" x14ac:dyDescent="0.2">
      <c r="A667" s="729" t="s">
        <v>586</v>
      </c>
      <c r="B667" s="730" t="s">
        <v>587</v>
      </c>
      <c r="C667" s="731" t="s">
        <v>607</v>
      </c>
      <c r="D667" s="732" t="s">
        <v>608</v>
      </c>
      <c r="E667" s="733">
        <v>50113013</v>
      </c>
      <c r="F667" s="732" t="s">
        <v>1196</v>
      </c>
      <c r="G667" s="731" t="s">
        <v>614</v>
      </c>
      <c r="H667" s="731">
        <v>225543</v>
      </c>
      <c r="I667" s="731">
        <v>225543</v>
      </c>
      <c r="J667" s="731" t="s">
        <v>1492</v>
      </c>
      <c r="K667" s="731" t="s">
        <v>1493</v>
      </c>
      <c r="L667" s="734">
        <v>390.64</v>
      </c>
      <c r="M667" s="734">
        <v>1</v>
      </c>
      <c r="N667" s="735">
        <v>390.64</v>
      </c>
    </row>
    <row r="668" spans="1:14" ht="14.45" customHeight="1" x14ac:dyDescent="0.2">
      <c r="A668" s="729" t="s">
        <v>586</v>
      </c>
      <c r="B668" s="730" t="s">
        <v>587</v>
      </c>
      <c r="C668" s="731" t="s">
        <v>607</v>
      </c>
      <c r="D668" s="732" t="s">
        <v>608</v>
      </c>
      <c r="E668" s="733">
        <v>50113013</v>
      </c>
      <c r="F668" s="732" t="s">
        <v>1196</v>
      </c>
      <c r="G668" s="731" t="s">
        <v>614</v>
      </c>
      <c r="H668" s="731">
        <v>101076</v>
      </c>
      <c r="I668" s="731">
        <v>1076</v>
      </c>
      <c r="J668" s="731" t="s">
        <v>1277</v>
      </c>
      <c r="K668" s="731" t="s">
        <v>1015</v>
      </c>
      <c r="L668" s="734">
        <v>77.927999999999997</v>
      </c>
      <c r="M668" s="734">
        <v>5</v>
      </c>
      <c r="N668" s="735">
        <v>389.64</v>
      </c>
    </row>
    <row r="669" spans="1:14" ht="14.45" customHeight="1" x14ac:dyDescent="0.2">
      <c r="A669" s="729" t="s">
        <v>586</v>
      </c>
      <c r="B669" s="730" t="s">
        <v>587</v>
      </c>
      <c r="C669" s="731" t="s">
        <v>607</v>
      </c>
      <c r="D669" s="732" t="s">
        <v>608</v>
      </c>
      <c r="E669" s="733">
        <v>50113013</v>
      </c>
      <c r="F669" s="732" t="s">
        <v>1196</v>
      </c>
      <c r="G669" s="731" t="s">
        <v>614</v>
      </c>
      <c r="H669" s="731">
        <v>113424</v>
      </c>
      <c r="I669" s="731">
        <v>9999999</v>
      </c>
      <c r="J669" s="731" t="s">
        <v>1282</v>
      </c>
      <c r="K669" s="731" t="s">
        <v>1283</v>
      </c>
      <c r="L669" s="734">
        <v>2278.75</v>
      </c>
      <c r="M669" s="734">
        <v>1.5</v>
      </c>
      <c r="N669" s="735">
        <v>3418.125</v>
      </c>
    </row>
    <row r="670" spans="1:14" ht="14.45" customHeight="1" x14ac:dyDescent="0.2">
      <c r="A670" s="729" t="s">
        <v>586</v>
      </c>
      <c r="B670" s="730" t="s">
        <v>587</v>
      </c>
      <c r="C670" s="731" t="s">
        <v>607</v>
      </c>
      <c r="D670" s="732" t="s">
        <v>608</v>
      </c>
      <c r="E670" s="733">
        <v>50113013</v>
      </c>
      <c r="F670" s="732" t="s">
        <v>1196</v>
      </c>
      <c r="G670" s="731" t="s">
        <v>619</v>
      </c>
      <c r="H670" s="731">
        <v>113453</v>
      </c>
      <c r="I670" s="731">
        <v>113453</v>
      </c>
      <c r="J670" s="731" t="s">
        <v>1284</v>
      </c>
      <c r="K670" s="731" t="s">
        <v>1285</v>
      </c>
      <c r="L670" s="734">
        <v>1065.7184615384615</v>
      </c>
      <c r="M670" s="734">
        <v>6.5</v>
      </c>
      <c r="N670" s="735">
        <v>6927.1699999999992</v>
      </c>
    </row>
    <row r="671" spans="1:14" ht="14.45" customHeight="1" x14ac:dyDescent="0.2">
      <c r="A671" s="729" t="s">
        <v>586</v>
      </c>
      <c r="B671" s="730" t="s">
        <v>587</v>
      </c>
      <c r="C671" s="731" t="s">
        <v>607</v>
      </c>
      <c r="D671" s="732" t="s">
        <v>608</v>
      </c>
      <c r="E671" s="733">
        <v>50113013</v>
      </c>
      <c r="F671" s="732" t="s">
        <v>1196</v>
      </c>
      <c r="G671" s="731" t="s">
        <v>614</v>
      </c>
      <c r="H671" s="731">
        <v>502239</v>
      </c>
      <c r="I671" s="731">
        <v>9999999</v>
      </c>
      <c r="J671" s="731" t="s">
        <v>1288</v>
      </c>
      <c r="K671" s="731" t="s">
        <v>1283</v>
      </c>
      <c r="L671" s="734">
        <v>825</v>
      </c>
      <c r="M671" s="734">
        <v>4.2</v>
      </c>
      <c r="N671" s="735">
        <v>3465</v>
      </c>
    </row>
    <row r="672" spans="1:14" ht="14.45" customHeight="1" x14ac:dyDescent="0.2">
      <c r="A672" s="729" t="s">
        <v>586</v>
      </c>
      <c r="B672" s="730" t="s">
        <v>587</v>
      </c>
      <c r="C672" s="731" t="s">
        <v>607</v>
      </c>
      <c r="D672" s="732" t="s">
        <v>608</v>
      </c>
      <c r="E672" s="733">
        <v>50113013</v>
      </c>
      <c r="F672" s="732" t="s">
        <v>1196</v>
      </c>
      <c r="G672" s="731" t="s">
        <v>619</v>
      </c>
      <c r="H672" s="731">
        <v>206563</v>
      </c>
      <c r="I672" s="731">
        <v>206563</v>
      </c>
      <c r="J672" s="731" t="s">
        <v>1295</v>
      </c>
      <c r="K672" s="731" t="s">
        <v>1296</v>
      </c>
      <c r="L672" s="734">
        <v>19.04</v>
      </c>
      <c r="M672" s="734">
        <v>4</v>
      </c>
      <c r="N672" s="735">
        <v>76.16</v>
      </c>
    </row>
    <row r="673" spans="1:14" ht="14.45" customHeight="1" x14ac:dyDescent="0.2">
      <c r="A673" s="729" t="s">
        <v>586</v>
      </c>
      <c r="B673" s="730" t="s">
        <v>587</v>
      </c>
      <c r="C673" s="731" t="s">
        <v>607</v>
      </c>
      <c r="D673" s="732" t="s">
        <v>608</v>
      </c>
      <c r="E673" s="733">
        <v>50113013</v>
      </c>
      <c r="F673" s="732" t="s">
        <v>1196</v>
      </c>
      <c r="G673" s="731" t="s">
        <v>614</v>
      </c>
      <c r="H673" s="731">
        <v>117149</v>
      </c>
      <c r="I673" s="731">
        <v>17149</v>
      </c>
      <c r="J673" s="731" t="s">
        <v>1301</v>
      </c>
      <c r="K673" s="731" t="s">
        <v>1302</v>
      </c>
      <c r="L673" s="734">
        <v>162.53</v>
      </c>
      <c r="M673" s="734">
        <v>13</v>
      </c>
      <c r="N673" s="735">
        <v>2112.89</v>
      </c>
    </row>
    <row r="674" spans="1:14" ht="14.45" customHeight="1" x14ac:dyDescent="0.2">
      <c r="A674" s="729" t="s">
        <v>586</v>
      </c>
      <c r="B674" s="730" t="s">
        <v>587</v>
      </c>
      <c r="C674" s="731" t="s">
        <v>607</v>
      </c>
      <c r="D674" s="732" t="s">
        <v>608</v>
      </c>
      <c r="E674" s="733">
        <v>50113013</v>
      </c>
      <c r="F674" s="732" t="s">
        <v>1196</v>
      </c>
      <c r="G674" s="731" t="s">
        <v>619</v>
      </c>
      <c r="H674" s="731">
        <v>166269</v>
      </c>
      <c r="I674" s="731">
        <v>166269</v>
      </c>
      <c r="J674" s="731" t="s">
        <v>1303</v>
      </c>
      <c r="K674" s="731" t="s">
        <v>1304</v>
      </c>
      <c r="L674" s="734">
        <v>52.88000000000001</v>
      </c>
      <c r="M674" s="734">
        <v>10</v>
      </c>
      <c r="N674" s="735">
        <v>528.80000000000007</v>
      </c>
    </row>
    <row r="675" spans="1:14" ht="14.45" customHeight="1" thickBot="1" x14ac:dyDescent="0.25">
      <c r="A675" s="736" t="s">
        <v>586</v>
      </c>
      <c r="B675" s="737" t="s">
        <v>587</v>
      </c>
      <c r="C675" s="738" t="s">
        <v>607</v>
      </c>
      <c r="D675" s="739" t="s">
        <v>608</v>
      </c>
      <c r="E675" s="740">
        <v>50113014</v>
      </c>
      <c r="F675" s="739" t="s">
        <v>1311</v>
      </c>
      <c r="G675" s="738" t="s">
        <v>614</v>
      </c>
      <c r="H675" s="738">
        <v>126902</v>
      </c>
      <c r="I675" s="738">
        <v>26902</v>
      </c>
      <c r="J675" s="738" t="s">
        <v>1494</v>
      </c>
      <c r="K675" s="738" t="s">
        <v>1495</v>
      </c>
      <c r="L675" s="741">
        <v>333.90199999999999</v>
      </c>
      <c r="M675" s="741">
        <v>20</v>
      </c>
      <c r="N675" s="742">
        <v>6678.04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E9EC540F-53E1-4E8D-AAFC-06A8156D6A89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8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1496</v>
      </c>
      <c r="B5" s="727"/>
      <c r="C5" s="747">
        <v>0</v>
      </c>
      <c r="D5" s="727">
        <v>4909.0200000000004</v>
      </c>
      <c r="E5" s="747">
        <v>1</v>
      </c>
      <c r="F5" s="728">
        <v>4909.0200000000004</v>
      </c>
    </row>
    <row r="6" spans="1:6" ht="14.45" customHeight="1" x14ac:dyDescent="0.2">
      <c r="A6" s="758" t="s">
        <v>1497</v>
      </c>
      <c r="B6" s="734">
        <v>42708.884000000013</v>
      </c>
      <c r="C6" s="748">
        <v>0.11145975594293192</v>
      </c>
      <c r="D6" s="734">
        <v>340468.73592828354</v>
      </c>
      <c r="E6" s="748">
        <v>0.88854024405706811</v>
      </c>
      <c r="F6" s="735">
        <v>383177.61992828356</v>
      </c>
    </row>
    <row r="7" spans="1:6" ht="14.45" customHeight="1" thickBot="1" x14ac:dyDescent="0.25">
      <c r="A7" s="759" t="s">
        <v>1498</v>
      </c>
      <c r="B7" s="750">
        <v>4174.8119999999999</v>
      </c>
      <c r="C7" s="751">
        <v>3.5937821035827301E-2</v>
      </c>
      <c r="D7" s="750">
        <v>111992.83199371978</v>
      </c>
      <c r="E7" s="751">
        <v>0.96406217896417268</v>
      </c>
      <c r="F7" s="752">
        <v>116167.64399371979</v>
      </c>
    </row>
    <row r="8" spans="1:6" ht="14.45" customHeight="1" thickBot="1" x14ac:dyDescent="0.25">
      <c r="A8" s="753" t="s">
        <v>3</v>
      </c>
      <c r="B8" s="754">
        <v>46883.696000000011</v>
      </c>
      <c r="C8" s="755">
        <v>9.2976296870195457E-2</v>
      </c>
      <c r="D8" s="754">
        <v>457370.58792200335</v>
      </c>
      <c r="E8" s="755">
        <v>0.90702370312980463</v>
      </c>
      <c r="F8" s="756">
        <v>504254.28392200335</v>
      </c>
    </row>
    <row r="9" spans="1:6" ht="14.45" customHeight="1" thickBot="1" x14ac:dyDescent="0.25"/>
    <row r="10" spans="1:6" ht="14.45" customHeight="1" x14ac:dyDescent="0.2">
      <c r="A10" s="757" t="s">
        <v>1499</v>
      </c>
      <c r="B10" s="727"/>
      <c r="C10" s="747">
        <v>0</v>
      </c>
      <c r="D10" s="727">
        <v>7727.3600000000006</v>
      </c>
      <c r="E10" s="747">
        <v>1</v>
      </c>
      <c r="F10" s="728">
        <v>7727.3600000000006</v>
      </c>
    </row>
    <row r="11" spans="1:6" ht="14.45" customHeight="1" x14ac:dyDescent="0.2">
      <c r="A11" s="758" t="s">
        <v>1500</v>
      </c>
      <c r="B11" s="734"/>
      <c r="C11" s="748">
        <v>0</v>
      </c>
      <c r="D11" s="734">
        <v>178.36</v>
      </c>
      <c r="E11" s="748">
        <v>1</v>
      </c>
      <c r="F11" s="735">
        <v>178.36</v>
      </c>
    </row>
    <row r="12" spans="1:6" ht="14.45" customHeight="1" x14ac:dyDescent="0.2">
      <c r="A12" s="758" t="s">
        <v>1501</v>
      </c>
      <c r="B12" s="734"/>
      <c r="C12" s="748">
        <v>0</v>
      </c>
      <c r="D12" s="734">
        <v>86.74</v>
      </c>
      <c r="E12" s="748">
        <v>1</v>
      </c>
      <c r="F12" s="735">
        <v>86.74</v>
      </c>
    </row>
    <row r="13" spans="1:6" ht="14.45" customHeight="1" x14ac:dyDescent="0.2">
      <c r="A13" s="758" t="s">
        <v>1502</v>
      </c>
      <c r="B13" s="734"/>
      <c r="C13" s="748">
        <v>0</v>
      </c>
      <c r="D13" s="734">
        <v>273.90000000000003</v>
      </c>
      <c r="E13" s="748">
        <v>1</v>
      </c>
      <c r="F13" s="735">
        <v>273.90000000000003</v>
      </c>
    </row>
    <row r="14" spans="1:6" ht="14.45" customHeight="1" x14ac:dyDescent="0.2">
      <c r="A14" s="758" t="s">
        <v>1503</v>
      </c>
      <c r="B14" s="734"/>
      <c r="C14" s="748">
        <v>0</v>
      </c>
      <c r="D14" s="734">
        <v>411.80000000000007</v>
      </c>
      <c r="E14" s="748">
        <v>1</v>
      </c>
      <c r="F14" s="735">
        <v>411.80000000000007</v>
      </c>
    </row>
    <row r="15" spans="1:6" ht="14.45" customHeight="1" x14ac:dyDescent="0.2">
      <c r="A15" s="758" t="s">
        <v>1504</v>
      </c>
      <c r="B15" s="734"/>
      <c r="C15" s="748">
        <v>0</v>
      </c>
      <c r="D15" s="734">
        <v>274.74</v>
      </c>
      <c r="E15" s="748">
        <v>1</v>
      </c>
      <c r="F15" s="735">
        <v>274.74</v>
      </c>
    </row>
    <row r="16" spans="1:6" ht="14.45" customHeight="1" x14ac:dyDescent="0.2">
      <c r="A16" s="758" t="s">
        <v>1505</v>
      </c>
      <c r="B16" s="734"/>
      <c r="C16" s="748">
        <v>0</v>
      </c>
      <c r="D16" s="734">
        <v>238292.07000000004</v>
      </c>
      <c r="E16" s="748">
        <v>1</v>
      </c>
      <c r="F16" s="735">
        <v>238292.07000000004</v>
      </c>
    </row>
    <row r="17" spans="1:6" ht="14.45" customHeight="1" x14ac:dyDescent="0.2">
      <c r="A17" s="758" t="s">
        <v>1506</v>
      </c>
      <c r="B17" s="734"/>
      <c r="C17" s="748">
        <v>0</v>
      </c>
      <c r="D17" s="734">
        <v>58.610000000000007</v>
      </c>
      <c r="E17" s="748">
        <v>1</v>
      </c>
      <c r="F17" s="735">
        <v>58.610000000000007</v>
      </c>
    </row>
    <row r="18" spans="1:6" ht="14.45" customHeight="1" x14ac:dyDescent="0.2">
      <c r="A18" s="758" t="s">
        <v>1507</v>
      </c>
      <c r="B18" s="734"/>
      <c r="C18" s="748">
        <v>0</v>
      </c>
      <c r="D18" s="734">
        <v>45.28</v>
      </c>
      <c r="E18" s="748">
        <v>1</v>
      </c>
      <c r="F18" s="735">
        <v>45.28</v>
      </c>
    </row>
    <row r="19" spans="1:6" ht="14.45" customHeight="1" x14ac:dyDescent="0.2">
      <c r="A19" s="758" t="s">
        <v>1508</v>
      </c>
      <c r="B19" s="734">
        <v>239.28</v>
      </c>
      <c r="C19" s="748">
        <v>0.16374797265392432</v>
      </c>
      <c r="D19" s="734">
        <v>1221.99</v>
      </c>
      <c r="E19" s="748">
        <v>0.83625202734607573</v>
      </c>
      <c r="F19" s="735">
        <v>1461.27</v>
      </c>
    </row>
    <row r="20" spans="1:6" ht="14.45" customHeight="1" x14ac:dyDescent="0.2">
      <c r="A20" s="758" t="s">
        <v>1509</v>
      </c>
      <c r="B20" s="734"/>
      <c r="C20" s="748">
        <v>0</v>
      </c>
      <c r="D20" s="734">
        <v>476.75999999999988</v>
      </c>
      <c r="E20" s="748">
        <v>1</v>
      </c>
      <c r="F20" s="735">
        <v>476.75999999999988</v>
      </c>
    </row>
    <row r="21" spans="1:6" ht="14.45" customHeight="1" x14ac:dyDescent="0.2">
      <c r="A21" s="758" t="s">
        <v>1510</v>
      </c>
      <c r="B21" s="734"/>
      <c r="C21" s="748">
        <v>0</v>
      </c>
      <c r="D21" s="734">
        <v>847.34</v>
      </c>
      <c r="E21" s="748">
        <v>1</v>
      </c>
      <c r="F21" s="735">
        <v>847.34</v>
      </c>
    </row>
    <row r="22" spans="1:6" ht="14.45" customHeight="1" x14ac:dyDescent="0.2">
      <c r="A22" s="758" t="s">
        <v>1511</v>
      </c>
      <c r="B22" s="734">
        <v>139.50000000000003</v>
      </c>
      <c r="C22" s="748">
        <v>1</v>
      </c>
      <c r="D22" s="734"/>
      <c r="E22" s="748">
        <v>0</v>
      </c>
      <c r="F22" s="735">
        <v>139.50000000000003</v>
      </c>
    </row>
    <row r="23" spans="1:6" ht="14.45" customHeight="1" x14ac:dyDescent="0.2">
      <c r="A23" s="758" t="s">
        <v>1512</v>
      </c>
      <c r="B23" s="734"/>
      <c r="C23" s="748">
        <v>0</v>
      </c>
      <c r="D23" s="734">
        <v>165.67</v>
      </c>
      <c r="E23" s="748">
        <v>1</v>
      </c>
      <c r="F23" s="735">
        <v>165.67</v>
      </c>
    </row>
    <row r="24" spans="1:6" ht="14.45" customHeight="1" x14ac:dyDescent="0.2">
      <c r="A24" s="758" t="s">
        <v>1513</v>
      </c>
      <c r="B24" s="734">
        <v>64.8</v>
      </c>
      <c r="C24" s="748">
        <v>1</v>
      </c>
      <c r="D24" s="734"/>
      <c r="E24" s="748">
        <v>0</v>
      </c>
      <c r="F24" s="735">
        <v>64.8</v>
      </c>
    </row>
    <row r="25" spans="1:6" ht="14.45" customHeight="1" x14ac:dyDescent="0.2">
      <c r="A25" s="758" t="s">
        <v>1514</v>
      </c>
      <c r="B25" s="734"/>
      <c r="C25" s="748">
        <v>0</v>
      </c>
      <c r="D25" s="734">
        <v>123.71999999999997</v>
      </c>
      <c r="E25" s="748">
        <v>1</v>
      </c>
      <c r="F25" s="735">
        <v>123.71999999999997</v>
      </c>
    </row>
    <row r="26" spans="1:6" ht="14.45" customHeight="1" x14ac:dyDescent="0.2">
      <c r="A26" s="758" t="s">
        <v>1515</v>
      </c>
      <c r="B26" s="734"/>
      <c r="C26" s="748">
        <v>0</v>
      </c>
      <c r="D26" s="734">
        <v>66.349999999999994</v>
      </c>
      <c r="E26" s="748">
        <v>1</v>
      </c>
      <c r="F26" s="735">
        <v>66.349999999999994</v>
      </c>
    </row>
    <row r="27" spans="1:6" ht="14.45" customHeight="1" x14ac:dyDescent="0.2">
      <c r="A27" s="758" t="s">
        <v>1516</v>
      </c>
      <c r="B27" s="734"/>
      <c r="C27" s="748">
        <v>0</v>
      </c>
      <c r="D27" s="734">
        <v>32.299999999999997</v>
      </c>
      <c r="E27" s="748">
        <v>1</v>
      </c>
      <c r="F27" s="735">
        <v>32.299999999999997</v>
      </c>
    </row>
    <row r="28" spans="1:6" ht="14.45" customHeight="1" x14ac:dyDescent="0.2">
      <c r="A28" s="758" t="s">
        <v>1517</v>
      </c>
      <c r="B28" s="734"/>
      <c r="C28" s="748">
        <v>0</v>
      </c>
      <c r="D28" s="734">
        <v>50.53</v>
      </c>
      <c r="E28" s="748">
        <v>1</v>
      </c>
      <c r="F28" s="735">
        <v>50.53</v>
      </c>
    </row>
    <row r="29" spans="1:6" ht="14.45" customHeight="1" x14ac:dyDescent="0.2">
      <c r="A29" s="758" t="s">
        <v>1518</v>
      </c>
      <c r="B29" s="734"/>
      <c r="C29" s="748">
        <v>0</v>
      </c>
      <c r="D29" s="734">
        <v>447.08000000000004</v>
      </c>
      <c r="E29" s="748">
        <v>1</v>
      </c>
      <c r="F29" s="735">
        <v>447.08000000000004</v>
      </c>
    </row>
    <row r="30" spans="1:6" ht="14.45" customHeight="1" x14ac:dyDescent="0.2">
      <c r="A30" s="758" t="s">
        <v>1519</v>
      </c>
      <c r="B30" s="734"/>
      <c r="C30" s="748">
        <v>0</v>
      </c>
      <c r="D30" s="734">
        <v>130.25</v>
      </c>
      <c r="E30" s="748">
        <v>1</v>
      </c>
      <c r="F30" s="735">
        <v>130.25</v>
      </c>
    </row>
    <row r="31" spans="1:6" ht="14.45" customHeight="1" x14ac:dyDescent="0.2">
      <c r="A31" s="758" t="s">
        <v>1520</v>
      </c>
      <c r="B31" s="734"/>
      <c r="C31" s="748">
        <v>0</v>
      </c>
      <c r="D31" s="734">
        <v>1895.48</v>
      </c>
      <c r="E31" s="748">
        <v>1</v>
      </c>
      <c r="F31" s="735">
        <v>1895.48</v>
      </c>
    </row>
    <row r="32" spans="1:6" ht="14.45" customHeight="1" x14ac:dyDescent="0.2">
      <c r="A32" s="758" t="s">
        <v>1521</v>
      </c>
      <c r="B32" s="734"/>
      <c r="C32" s="748">
        <v>0</v>
      </c>
      <c r="D32" s="734">
        <v>85.12</v>
      </c>
      <c r="E32" s="748">
        <v>1</v>
      </c>
      <c r="F32" s="735">
        <v>85.12</v>
      </c>
    </row>
    <row r="33" spans="1:6" ht="14.45" customHeight="1" x14ac:dyDescent="0.2">
      <c r="A33" s="758" t="s">
        <v>1522</v>
      </c>
      <c r="B33" s="734"/>
      <c r="C33" s="748">
        <v>0</v>
      </c>
      <c r="D33" s="734">
        <v>109.62</v>
      </c>
      <c r="E33" s="748">
        <v>1</v>
      </c>
      <c r="F33" s="735">
        <v>109.62</v>
      </c>
    </row>
    <row r="34" spans="1:6" ht="14.45" customHeight="1" x14ac:dyDescent="0.2">
      <c r="A34" s="758" t="s">
        <v>1523</v>
      </c>
      <c r="B34" s="734">
        <v>267.89999999999998</v>
      </c>
      <c r="C34" s="748">
        <v>0.27304136897785297</v>
      </c>
      <c r="D34" s="734">
        <v>713.27</v>
      </c>
      <c r="E34" s="748">
        <v>0.72695863102214708</v>
      </c>
      <c r="F34" s="735">
        <v>981.17</v>
      </c>
    </row>
    <row r="35" spans="1:6" ht="14.45" customHeight="1" x14ac:dyDescent="0.2">
      <c r="A35" s="758" t="s">
        <v>1524</v>
      </c>
      <c r="B35" s="734"/>
      <c r="C35" s="748">
        <v>0</v>
      </c>
      <c r="D35" s="734">
        <v>325.89</v>
      </c>
      <c r="E35" s="748">
        <v>1</v>
      </c>
      <c r="F35" s="735">
        <v>325.89</v>
      </c>
    </row>
    <row r="36" spans="1:6" ht="14.45" customHeight="1" x14ac:dyDescent="0.2">
      <c r="A36" s="758" t="s">
        <v>1525</v>
      </c>
      <c r="B36" s="734"/>
      <c r="C36" s="748">
        <v>0</v>
      </c>
      <c r="D36" s="734">
        <v>783.68</v>
      </c>
      <c r="E36" s="748">
        <v>1</v>
      </c>
      <c r="F36" s="735">
        <v>783.68</v>
      </c>
    </row>
    <row r="37" spans="1:6" ht="14.45" customHeight="1" x14ac:dyDescent="0.2">
      <c r="A37" s="758" t="s">
        <v>1526</v>
      </c>
      <c r="B37" s="734">
        <v>458.54</v>
      </c>
      <c r="C37" s="748">
        <v>1</v>
      </c>
      <c r="D37" s="734"/>
      <c r="E37" s="748">
        <v>0</v>
      </c>
      <c r="F37" s="735">
        <v>458.54</v>
      </c>
    </row>
    <row r="38" spans="1:6" ht="14.45" customHeight="1" x14ac:dyDescent="0.2">
      <c r="A38" s="758" t="s">
        <v>1527</v>
      </c>
      <c r="B38" s="734">
        <v>110.94</v>
      </c>
      <c r="C38" s="748">
        <v>1</v>
      </c>
      <c r="D38" s="734"/>
      <c r="E38" s="748">
        <v>0</v>
      </c>
      <c r="F38" s="735">
        <v>110.94</v>
      </c>
    </row>
    <row r="39" spans="1:6" ht="14.45" customHeight="1" x14ac:dyDescent="0.2">
      <c r="A39" s="758" t="s">
        <v>1528</v>
      </c>
      <c r="B39" s="734"/>
      <c r="C39" s="748">
        <v>0</v>
      </c>
      <c r="D39" s="734">
        <v>133.17000000000002</v>
      </c>
      <c r="E39" s="748">
        <v>1</v>
      </c>
      <c r="F39" s="735">
        <v>133.17000000000002</v>
      </c>
    </row>
    <row r="40" spans="1:6" ht="14.45" customHeight="1" x14ac:dyDescent="0.2">
      <c r="A40" s="758" t="s">
        <v>1529</v>
      </c>
      <c r="B40" s="734"/>
      <c r="C40" s="748">
        <v>0</v>
      </c>
      <c r="D40" s="734">
        <v>5855.2600000000011</v>
      </c>
      <c r="E40" s="748">
        <v>1</v>
      </c>
      <c r="F40" s="735">
        <v>5855.2600000000011</v>
      </c>
    </row>
    <row r="41" spans="1:6" ht="14.45" customHeight="1" x14ac:dyDescent="0.2">
      <c r="A41" s="758" t="s">
        <v>1530</v>
      </c>
      <c r="B41" s="734"/>
      <c r="C41" s="748">
        <v>0</v>
      </c>
      <c r="D41" s="734">
        <v>17901.84</v>
      </c>
      <c r="E41" s="748">
        <v>1</v>
      </c>
      <c r="F41" s="735">
        <v>17901.84</v>
      </c>
    </row>
    <row r="42" spans="1:6" ht="14.45" customHeight="1" x14ac:dyDescent="0.2">
      <c r="A42" s="758" t="s">
        <v>1531</v>
      </c>
      <c r="B42" s="734">
        <v>6375.6</v>
      </c>
      <c r="C42" s="748">
        <v>1</v>
      </c>
      <c r="D42" s="734"/>
      <c r="E42" s="748">
        <v>0</v>
      </c>
      <c r="F42" s="735">
        <v>6375.6</v>
      </c>
    </row>
    <row r="43" spans="1:6" ht="14.45" customHeight="1" x14ac:dyDescent="0.2">
      <c r="A43" s="758" t="s">
        <v>1532</v>
      </c>
      <c r="B43" s="734"/>
      <c r="C43" s="748">
        <v>0</v>
      </c>
      <c r="D43" s="734">
        <v>2378.0700000000002</v>
      </c>
      <c r="E43" s="748">
        <v>1</v>
      </c>
      <c r="F43" s="735">
        <v>2378.0700000000002</v>
      </c>
    </row>
    <row r="44" spans="1:6" ht="14.45" customHeight="1" x14ac:dyDescent="0.2">
      <c r="A44" s="758" t="s">
        <v>1533</v>
      </c>
      <c r="B44" s="734">
        <v>3072.8</v>
      </c>
      <c r="C44" s="748">
        <v>0.67136265119205762</v>
      </c>
      <c r="D44" s="734">
        <v>1504.16</v>
      </c>
      <c r="E44" s="748">
        <v>0.32863734880794243</v>
      </c>
      <c r="F44" s="735">
        <v>4576.96</v>
      </c>
    </row>
    <row r="45" spans="1:6" ht="14.45" customHeight="1" x14ac:dyDescent="0.2">
      <c r="A45" s="758" t="s">
        <v>1534</v>
      </c>
      <c r="B45" s="734">
        <v>789.23</v>
      </c>
      <c r="C45" s="748">
        <v>0.59976897765010762</v>
      </c>
      <c r="D45" s="734">
        <v>526.66</v>
      </c>
      <c r="E45" s="748">
        <v>0.4002310223498925</v>
      </c>
      <c r="F45" s="735">
        <v>1315.8899999999999</v>
      </c>
    </row>
    <row r="46" spans="1:6" ht="14.45" customHeight="1" x14ac:dyDescent="0.2">
      <c r="A46" s="758" t="s">
        <v>1535</v>
      </c>
      <c r="B46" s="734">
        <v>13942.5</v>
      </c>
      <c r="C46" s="748">
        <v>0.32947206488065278</v>
      </c>
      <c r="D46" s="734">
        <v>28375.199999999997</v>
      </c>
      <c r="E46" s="748">
        <v>0.67052793511934716</v>
      </c>
      <c r="F46" s="735">
        <v>42317.7</v>
      </c>
    </row>
    <row r="47" spans="1:6" ht="14.45" customHeight="1" x14ac:dyDescent="0.2">
      <c r="A47" s="758" t="s">
        <v>1536</v>
      </c>
      <c r="B47" s="734"/>
      <c r="C47" s="748">
        <v>0</v>
      </c>
      <c r="D47" s="734">
        <v>26567.64</v>
      </c>
      <c r="E47" s="748">
        <v>1</v>
      </c>
      <c r="F47" s="735">
        <v>26567.64</v>
      </c>
    </row>
    <row r="48" spans="1:6" ht="14.45" customHeight="1" x14ac:dyDescent="0.2">
      <c r="A48" s="758" t="s">
        <v>1537</v>
      </c>
      <c r="B48" s="734"/>
      <c r="C48" s="748">
        <v>0</v>
      </c>
      <c r="D48" s="734">
        <v>2177.56</v>
      </c>
      <c r="E48" s="748">
        <v>1</v>
      </c>
      <c r="F48" s="735">
        <v>2177.56</v>
      </c>
    </row>
    <row r="49" spans="1:6" ht="14.45" customHeight="1" x14ac:dyDescent="0.2">
      <c r="A49" s="758" t="s">
        <v>1538</v>
      </c>
      <c r="B49" s="734"/>
      <c r="C49" s="748">
        <v>0</v>
      </c>
      <c r="D49" s="734">
        <v>6109.0000000000009</v>
      </c>
      <c r="E49" s="748">
        <v>1</v>
      </c>
      <c r="F49" s="735">
        <v>6109.0000000000009</v>
      </c>
    </row>
    <row r="50" spans="1:6" ht="14.45" customHeight="1" x14ac:dyDescent="0.2">
      <c r="A50" s="758" t="s">
        <v>1539</v>
      </c>
      <c r="B50" s="734"/>
      <c r="C50" s="748">
        <v>0</v>
      </c>
      <c r="D50" s="734">
        <v>3580.74</v>
      </c>
      <c r="E50" s="748">
        <v>1</v>
      </c>
      <c r="F50" s="735">
        <v>3580.74</v>
      </c>
    </row>
    <row r="51" spans="1:6" ht="14.45" customHeight="1" x14ac:dyDescent="0.2">
      <c r="A51" s="758" t="s">
        <v>1540</v>
      </c>
      <c r="B51" s="734">
        <v>3518.1280000000006</v>
      </c>
      <c r="C51" s="748">
        <v>0.56885957990650227</v>
      </c>
      <c r="D51" s="734">
        <v>2666.4</v>
      </c>
      <c r="E51" s="748">
        <v>0.43114042009349784</v>
      </c>
      <c r="F51" s="735">
        <v>6184.5280000000002</v>
      </c>
    </row>
    <row r="52" spans="1:6" ht="14.45" customHeight="1" x14ac:dyDescent="0.2">
      <c r="A52" s="758" t="s">
        <v>1541</v>
      </c>
      <c r="B52" s="734">
        <v>495.8</v>
      </c>
      <c r="C52" s="748">
        <v>1</v>
      </c>
      <c r="D52" s="734"/>
      <c r="E52" s="748">
        <v>0</v>
      </c>
      <c r="F52" s="735">
        <v>495.8</v>
      </c>
    </row>
    <row r="53" spans="1:6" ht="14.45" customHeight="1" x14ac:dyDescent="0.2">
      <c r="A53" s="758" t="s">
        <v>1542</v>
      </c>
      <c r="B53" s="734"/>
      <c r="C53" s="748">
        <v>0</v>
      </c>
      <c r="D53" s="734">
        <v>104.8</v>
      </c>
      <c r="E53" s="748">
        <v>1</v>
      </c>
      <c r="F53" s="735">
        <v>104.8</v>
      </c>
    </row>
    <row r="54" spans="1:6" ht="14.45" customHeight="1" x14ac:dyDescent="0.2">
      <c r="A54" s="758" t="s">
        <v>1543</v>
      </c>
      <c r="B54" s="734"/>
      <c r="C54" s="748">
        <v>0</v>
      </c>
      <c r="D54" s="734">
        <v>16.18</v>
      </c>
      <c r="E54" s="748">
        <v>1</v>
      </c>
      <c r="F54" s="735">
        <v>16.18</v>
      </c>
    </row>
    <row r="55" spans="1:6" ht="14.45" customHeight="1" x14ac:dyDescent="0.2">
      <c r="A55" s="758" t="s">
        <v>1544</v>
      </c>
      <c r="B55" s="734"/>
      <c r="C55" s="748">
        <v>0</v>
      </c>
      <c r="D55" s="734">
        <v>627</v>
      </c>
      <c r="E55" s="748">
        <v>1</v>
      </c>
      <c r="F55" s="735">
        <v>627</v>
      </c>
    </row>
    <row r="56" spans="1:6" ht="14.45" customHeight="1" x14ac:dyDescent="0.2">
      <c r="A56" s="758" t="s">
        <v>1545</v>
      </c>
      <c r="B56" s="734"/>
      <c r="C56" s="748">
        <v>0</v>
      </c>
      <c r="D56" s="734">
        <v>6577.9399454398981</v>
      </c>
      <c r="E56" s="748">
        <v>1</v>
      </c>
      <c r="F56" s="735">
        <v>6577.9399454398981</v>
      </c>
    </row>
    <row r="57" spans="1:6" ht="14.45" customHeight="1" x14ac:dyDescent="0.2">
      <c r="A57" s="758" t="s">
        <v>1546</v>
      </c>
      <c r="B57" s="734"/>
      <c r="C57" s="748">
        <v>0</v>
      </c>
      <c r="D57" s="734">
        <v>399.76</v>
      </c>
      <c r="E57" s="748">
        <v>1</v>
      </c>
      <c r="F57" s="735">
        <v>399.76</v>
      </c>
    </row>
    <row r="58" spans="1:6" ht="14.45" customHeight="1" x14ac:dyDescent="0.2">
      <c r="A58" s="758" t="s">
        <v>1547</v>
      </c>
      <c r="B58" s="734"/>
      <c r="C58" s="748">
        <v>0</v>
      </c>
      <c r="D58" s="734">
        <v>27884.571988388507</v>
      </c>
      <c r="E58" s="748">
        <v>1</v>
      </c>
      <c r="F58" s="735">
        <v>27884.571988388507</v>
      </c>
    </row>
    <row r="59" spans="1:6" ht="14.45" customHeight="1" x14ac:dyDescent="0.2">
      <c r="A59" s="758" t="s">
        <v>1548</v>
      </c>
      <c r="B59" s="734">
        <v>150.47999999999999</v>
      </c>
      <c r="C59" s="748">
        <v>8.3442618053770536E-3</v>
      </c>
      <c r="D59" s="734">
        <v>17883.469977819546</v>
      </c>
      <c r="E59" s="748">
        <v>0.99165573819462294</v>
      </c>
      <c r="F59" s="735">
        <v>18033.949977819546</v>
      </c>
    </row>
    <row r="60" spans="1:6" ht="14.45" customHeight="1" x14ac:dyDescent="0.2">
      <c r="A60" s="758" t="s">
        <v>1549</v>
      </c>
      <c r="B60" s="734"/>
      <c r="C60" s="748">
        <v>0</v>
      </c>
      <c r="D60" s="734">
        <v>58.6</v>
      </c>
      <c r="E60" s="748">
        <v>1</v>
      </c>
      <c r="F60" s="735">
        <v>58.6</v>
      </c>
    </row>
    <row r="61" spans="1:6" ht="14.45" customHeight="1" x14ac:dyDescent="0.2">
      <c r="A61" s="758" t="s">
        <v>1550</v>
      </c>
      <c r="B61" s="734">
        <v>104.87</v>
      </c>
      <c r="C61" s="748">
        <v>0.30375090514120201</v>
      </c>
      <c r="D61" s="734">
        <v>240.38000000000005</v>
      </c>
      <c r="E61" s="748">
        <v>0.69624909485879805</v>
      </c>
      <c r="F61" s="735">
        <v>345.25000000000006</v>
      </c>
    </row>
    <row r="62" spans="1:6" ht="14.45" customHeight="1" x14ac:dyDescent="0.2">
      <c r="A62" s="758" t="s">
        <v>1551</v>
      </c>
      <c r="B62" s="734"/>
      <c r="C62" s="748">
        <v>0</v>
      </c>
      <c r="D62" s="734">
        <v>885.94999999999993</v>
      </c>
      <c r="E62" s="748">
        <v>1</v>
      </c>
      <c r="F62" s="735">
        <v>885.94999999999993</v>
      </c>
    </row>
    <row r="63" spans="1:6" ht="14.45" customHeight="1" x14ac:dyDescent="0.2">
      <c r="A63" s="758" t="s">
        <v>1552</v>
      </c>
      <c r="B63" s="734"/>
      <c r="C63" s="748">
        <v>0</v>
      </c>
      <c r="D63" s="734">
        <v>856.11</v>
      </c>
      <c r="E63" s="748">
        <v>1</v>
      </c>
      <c r="F63" s="735">
        <v>856.11</v>
      </c>
    </row>
    <row r="64" spans="1:6" ht="14.45" customHeight="1" x14ac:dyDescent="0.2">
      <c r="A64" s="758" t="s">
        <v>1553</v>
      </c>
      <c r="B64" s="734"/>
      <c r="C64" s="748">
        <v>0</v>
      </c>
      <c r="D64" s="734">
        <v>1664.3899999999999</v>
      </c>
      <c r="E64" s="748">
        <v>1</v>
      </c>
      <c r="F64" s="735">
        <v>1664.3899999999999</v>
      </c>
    </row>
    <row r="65" spans="1:6" ht="14.45" customHeight="1" x14ac:dyDescent="0.2">
      <c r="A65" s="758" t="s">
        <v>1554</v>
      </c>
      <c r="B65" s="734"/>
      <c r="C65" s="748">
        <v>0</v>
      </c>
      <c r="D65" s="734">
        <v>301.44000000000005</v>
      </c>
      <c r="E65" s="748">
        <v>1</v>
      </c>
      <c r="F65" s="735">
        <v>301.44000000000005</v>
      </c>
    </row>
    <row r="66" spans="1:6" ht="14.45" customHeight="1" x14ac:dyDescent="0.2">
      <c r="A66" s="758" t="s">
        <v>1555</v>
      </c>
      <c r="B66" s="734"/>
      <c r="C66" s="748">
        <v>0</v>
      </c>
      <c r="D66" s="734">
        <v>197.32</v>
      </c>
      <c r="E66" s="748">
        <v>1</v>
      </c>
      <c r="F66" s="735">
        <v>197.32</v>
      </c>
    </row>
    <row r="67" spans="1:6" ht="14.45" customHeight="1" x14ac:dyDescent="0.2">
      <c r="A67" s="758" t="s">
        <v>1556</v>
      </c>
      <c r="B67" s="734">
        <v>69.78</v>
      </c>
      <c r="C67" s="748">
        <v>0.22380448378716439</v>
      </c>
      <c r="D67" s="734">
        <v>242.01000000000005</v>
      </c>
      <c r="E67" s="748">
        <v>0.77619551621283556</v>
      </c>
      <c r="F67" s="735">
        <v>311.79000000000008</v>
      </c>
    </row>
    <row r="68" spans="1:6" ht="14.45" customHeight="1" x14ac:dyDescent="0.2">
      <c r="A68" s="758" t="s">
        <v>1557</v>
      </c>
      <c r="B68" s="734">
        <v>291.27999999999997</v>
      </c>
      <c r="C68" s="748">
        <v>1</v>
      </c>
      <c r="D68" s="734"/>
      <c r="E68" s="748">
        <v>0</v>
      </c>
      <c r="F68" s="735">
        <v>291.27999999999997</v>
      </c>
    </row>
    <row r="69" spans="1:6" ht="14.45" customHeight="1" x14ac:dyDescent="0.2">
      <c r="A69" s="758" t="s">
        <v>1558</v>
      </c>
      <c r="B69" s="734">
        <v>1382.9299999999996</v>
      </c>
      <c r="C69" s="748">
        <v>1</v>
      </c>
      <c r="D69" s="734"/>
      <c r="E69" s="748">
        <v>0</v>
      </c>
      <c r="F69" s="735">
        <v>1382.9299999999996</v>
      </c>
    </row>
    <row r="70" spans="1:6" ht="14.45" customHeight="1" x14ac:dyDescent="0.2">
      <c r="A70" s="758" t="s">
        <v>1559</v>
      </c>
      <c r="B70" s="734"/>
      <c r="C70" s="748">
        <v>0</v>
      </c>
      <c r="D70" s="734">
        <v>1285.1899999999998</v>
      </c>
      <c r="E70" s="748">
        <v>1</v>
      </c>
      <c r="F70" s="735">
        <v>1285.1899999999998</v>
      </c>
    </row>
    <row r="71" spans="1:6" ht="14.45" customHeight="1" x14ac:dyDescent="0.2">
      <c r="A71" s="758" t="s">
        <v>1560</v>
      </c>
      <c r="B71" s="734"/>
      <c r="C71" s="748">
        <v>0</v>
      </c>
      <c r="D71" s="734">
        <v>43.7</v>
      </c>
      <c r="E71" s="748">
        <v>1</v>
      </c>
      <c r="F71" s="735">
        <v>43.7</v>
      </c>
    </row>
    <row r="72" spans="1:6" ht="14.45" customHeight="1" x14ac:dyDescent="0.2">
      <c r="A72" s="758" t="s">
        <v>1561</v>
      </c>
      <c r="B72" s="734"/>
      <c r="C72" s="748">
        <v>0</v>
      </c>
      <c r="D72" s="734">
        <v>341.53999999999996</v>
      </c>
      <c r="E72" s="748">
        <v>1</v>
      </c>
      <c r="F72" s="735">
        <v>341.53999999999996</v>
      </c>
    </row>
    <row r="73" spans="1:6" ht="14.45" customHeight="1" x14ac:dyDescent="0.2">
      <c r="A73" s="758" t="s">
        <v>1562</v>
      </c>
      <c r="B73" s="734"/>
      <c r="C73" s="748">
        <v>0</v>
      </c>
      <c r="D73" s="734">
        <v>393.21</v>
      </c>
      <c r="E73" s="748">
        <v>1</v>
      </c>
      <c r="F73" s="735">
        <v>393.21</v>
      </c>
    </row>
    <row r="74" spans="1:6" ht="14.45" customHeight="1" x14ac:dyDescent="0.2">
      <c r="A74" s="758" t="s">
        <v>1563</v>
      </c>
      <c r="B74" s="734"/>
      <c r="C74" s="748">
        <v>0</v>
      </c>
      <c r="D74" s="734">
        <v>4055.2800000000007</v>
      </c>
      <c r="E74" s="748">
        <v>1</v>
      </c>
      <c r="F74" s="735">
        <v>4055.2800000000007</v>
      </c>
    </row>
    <row r="75" spans="1:6" ht="14.45" customHeight="1" x14ac:dyDescent="0.2">
      <c r="A75" s="758" t="s">
        <v>1564</v>
      </c>
      <c r="B75" s="734">
        <v>6710.1580000000004</v>
      </c>
      <c r="C75" s="748">
        <v>0.69934063423595128</v>
      </c>
      <c r="D75" s="734">
        <v>2884.8200000000006</v>
      </c>
      <c r="E75" s="748">
        <v>0.30065936576404867</v>
      </c>
      <c r="F75" s="735">
        <v>9594.978000000001</v>
      </c>
    </row>
    <row r="76" spans="1:6" ht="14.45" customHeight="1" x14ac:dyDescent="0.2">
      <c r="A76" s="758" t="s">
        <v>1565</v>
      </c>
      <c r="B76" s="734"/>
      <c r="C76" s="748">
        <v>0</v>
      </c>
      <c r="D76" s="734">
        <v>431.64</v>
      </c>
      <c r="E76" s="748">
        <v>1</v>
      </c>
      <c r="F76" s="735">
        <v>431.64</v>
      </c>
    </row>
    <row r="77" spans="1:6" ht="14.45" customHeight="1" x14ac:dyDescent="0.2">
      <c r="A77" s="758" t="s">
        <v>1566</v>
      </c>
      <c r="B77" s="734"/>
      <c r="C77" s="748">
        <v>0</v>
      </c>
      <c r="D77" s="734">
        <v>1039.8900000000001</v>
      </c>
      <c r="E77" s="748">
        <v>1</v>
      </c>
      <c r="F77" s="735">
        <v>1039.8900000000001</v>
      </c>
    </row>
    <row r="78" spans="1:6" ht="14.45" customHeight="1" x14ac:dyDescent="0.2">
      <c r="A78" s="758" t="s">
        <v>1567</v>
      </c>
      <c r="B78" s="734"/>
      <c r="C78" s="748">
        <v>0</v>
      </c>
      <c r="D78" s="734">
        <v>405.60999999999996</v>
      </c>
      <c r="E78" s="748">
        <v>1</v>
      </c>
      <c r="F78" s="735">
        <v>405.60999999999996</v>
      </c>
    </row>
    <row r="79" spans="1:6" ht="14.45" customHeight="1" x14ac:dyDescent="0.2">
      <c r="A79" s="758" t="s">
        <v>1568</v>
      </c>
      <c r="B79" s="734">
        <v>8391.25</v>
      </c>
      <c r="C79" s="748">
        <v>0.23816892579336046</v>
      </c>
      <c r="D79" s="734">
        <v>26841.095999999998</v>
      </c>
      <c r="E79" s="748">
        <v>0.76183107420663954</v>
      </c>
      <c r="F79" s="735">
        <v>35232.345999999998</v>
      </c>
    </row>
    <row r="80" spans="1:6" ht="14.45" customHeight="1" x14ac:dyDescent="0.2">
      <c r="A80" s="758" t="s">
        <v>1569</v>
      </c>
      <c r="B80" s="734">
        <v>307.92999999999995</v>
      </c>
      <c r="C80" s="748">
        <v>0.21615645422829347</v>
      </c>
      <c r="D80" s="734">
        <v>1116.6399999999999</v>
      </c>
      <c r="E80" s="748">
        <v>0.78384354577170667</v>
      </c>
      <c r="F80" s="735">
        <v>1424.5699999999997</v>
      </c>
    </row>
    <row r="81" spans="1:6" ht="14.45" customHeight="1" x14ac:dyDescent="0.2">
      <c r="A81" s="758" t="s">
        <v>1570</v>
      </c>
      <c r="B81" s="734"/>
      <c r="C81" s="748">
        <v>0</v>
      </c>
      <c r="D81" s="734">
        <v>625.38000000000011</v>
      </c>
      <c r="E81" s="748">
        <v>1</v>
      </c>
      <c r="F81" s="735">
        <v>625.38000000000011</v>
      </c>
    </row>
    <row r="82" spans="1:6" ht="14.45" customHeight="1" x14ac:dyDescent="0.2">
      <c r="A82" s="758" t="s">
        <v>1571</v>
      </c>
      <c r="B82" s="734"/>
      <c r="C82" s="748">
        <v>0</v>
      </c>
      <c r="D82" s="734">
        <v>4981.3200103551808</v>
      </c>
      <c r="E82" s="748">
        <v>1</v>
      </c>
      <c r="F82" s="735">
        <v>4981.3200103551808</v>
      </c>
    </row>
    <row r="83" spans="1:6" ht="14.45" customHeight="1" x14ac:dyDescent="0.2">
      <c r="A83" s="758" t="s">
        <v>1572</v>
      </c>
      <c r="B83" s="734"/>
      <c r="C83" s="748">
        <v>0</v>
      </c>
      <c r="D83" s="734">
        <v>2271.7200000000003</v>
      </c>
      <c r="E83" s="748">
        <v>1</v>
      </c>
      <c r="F83" s="735">
        <v>2271.7200000000003</v>
      </c>
    </row>
    <row r="84" spans="1:6" ht="14.45" customHeight="1" thickBot="1" x14ac:dyDescent="0.25">
      <c r="A84" s="759" t="s">
        <v>1573</v>
      </c>
      <c r="B84" s="750"/>
      <c r="C84" s="751">
        <v>0</v>
      </c>
      <c r="D84" s="750">
        <v>114.02000000000001</v>
      </c>
      <c r="E84" s="751">
        <v>1</v>
      </c>
      <c r="F84" s="752">
        <v>114.02000000000001</v>
      </c>
    </row>
    <row r="85" spans="1:6" ht="14.45" customHeight="1" thickBot="1" x14ac:dyDescent="0.25">
      <c r="A85" s="753" t="s">
        <v>3</v>
      </c>
      <c r="B85" s="754">
        <v>46883.695999999996</v>
      </c>
      <c r="C85" s="755">
        <v>9.297629687019543E-2</v>
      </c>
      <c r="D85" s="754">
        <v>457370.58792200329</v>
      </c>
      <c r="E85" s="755">
        <v>0.9070237031298044</v>
      </c>
      <c r="F85" s="756">
        <v>504254.28392200335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9E7F57EA-2791-44C6-A5DE-0A3FD30D419E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9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1962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316.19999999999993</v>
      </c>
      <c r="G3" s="47">
        <f>SUBTOTAL(9,G6:G1048576)</f>
        <v>46883.696000000011</v>
      </c>
      <c r="H3" s="48">
        <f>IF(M3=0,0,G3/M3)</f>
        <v>9.2976296870195485E-2</v>
      </c>
      <c r="I3" s="47">
        <f>SUBTOTAL(9,I6:I1048576)</f>
        <v>2447.1999999999998</v>
      </c>
      <c r="J3" s="47">
        <f>SUBTOTAL(9,J6:J1048576)</f>
        <v>457370.58792200312</v>
      </c>
      <c r="K3" s="48">
        <f>IF(M3=0,0,J3/M3)</f>
        <v>0.9070237031298044</v>
      </c>
      <c r="L3" s="47">
        <f>SUBTOTAL(9,L6:L1048576)</f>
        <v>2763.4</v>
      </c>
      <c r="M3" s="49">
        <f>SUBTOTAL(9,M6:M1048576)</f>
        <v>504254.28392200317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599</v>
      </c>
      <c r="B6" s="723" t="s">
        <v>1574</v>
      </c>
      <c r="C6" s="723" t="s">
        <v>1575</v>
      </c>
      <c r="D6" s="723" t="s">
        <v>723</v>
      </c>
      <c r="E6" s="723" t="s">
        <v>1576</v>
      </c>
      <c r="F6" s="727"/>
      <c r="G6" s="727"/>
      <c r="H6" s="747">
        <v>0</v>
      </c>
      <c r="I6" s="727">
        <v>63</v>
      </c>
      <c r="J6" s="727">
        <v>1043.9700000000003</v>
      </c>
      <c r="K6" s="747">
        <v>1</v>
      </c>
      <c r="L6" s="727">
        <v>63</v>
      </c>
      <c r="M6" s="728">
        <v>1043.9700000000003</v>
      </c>
    </row>
    <row r="7" spans="1:13" ht="14.45" customHeight="1" x14ac:dyDescent="0.2">
      <c r="A7" s="729" t="s">
        <v>599</v>
      </c>
      <c r="B7" s="730" t="s">
        <v>1574</v>
      </c>
      <c r="C7" s="730" t="s">
        <v>1577</v>
      </c>
      <c r="D7" s="730" t="s">
        <v>723</v>
      </c>
      <c r="E7" s="730" t="s">
        <v>1578</v>
      </c>
      <c r="F7" s="734"/>
      <c r="G7" s="734"/>
      <c r="H7" s="748">
        <v>0</v>
      </c>
      <c r="I7" s="734">
        <v>1</v>
      </c>
      <c r="J7" s="734">
        <v>12.2</v>
      </c>
      <c r="K7" s="748">
        <v>1</v>
      </c>
      <c r="L7" s="734">
        <v>1</v>
      </c>
      <c r="M7" s="735">
        <v>12.2</v>
      </c>
    </row>
    <row r="8" spans="1:13" ht="14.45" customHeight="1" x14ac:dyDescent="0.2">
      <c r="A8" s="729" t="s">
        <v>599</v>
      </c>
      <c r="B8" s="730" t="s">
        <v>1579</v>
      </c>
      <c r="C8" s="730" t="s">
        <v>1580</v>
      </c>
      <c r="D8" s="730" t="s">
        <v>905</v>
      </c>
      <c r="E8" s="730" t="s">
        <v>1581</v>
      </c>
      <c r="F8" s="734"/>
      <c r="G8" s="734"/>
      <c r="H8" s="748">
        <v>0</v>
      </c>
      <c r="I8" s="734">
        <v>4</v>
      </c>
      <c r="J8" s="734">
        <v>490.56000000000006</v>
      </c>
      <c r="K8" s="748">
        <v>1</v>
      </c>
      <c r="L8" s="734">
        <v>4</v>
      </c>
      <c r="M8" s="735">
        <v>490.56000000000006</v>
      </c>
    </row>
    <row r="9" spans="1:13" ht="14.45" customHeight="1" x14ac:dyDescent="0.2">
      <c r="A9" s="729" t="s">
        <v>599</v>
      </c>
      <c r="B9" s="730" t="s">
        <v>1579</v>
      </c>
      <c r="C9" s="730" t="s">
        <v>1582</v>
      </c>
      <c r="D9" s="730" t="s">
        <v>905</v>
      </c>
      <c r="E9" s="730" t="s">
        <v>906</v>
      </c>
      <c r="F9" s="734"/>
      <c r="G9" s="734"/>
      <c r="H9" s="748">
        <v>0</v>
      </c>
      <c r="I9" s="734">
        <v>29</v>
      </c>
      <c r="J9" s="734">
        <v>3564.7200000000003</v>
      </c>
      <c r="K9" s="748">
        <v>1</v>
      </c>
      <c r="L9" s="734">
        <v>29</v>
      </c>
      <c r="M9" s="735">
        <v>3564.7200000000003</v>
      </c>
    </row>
    <row r="10" spans="1:13" ht="14.45" customHeight="1" x14ac:dyDescent="0.2">
      <c r="A10" s="729" t="s">
        <v>599</v>
      </c>
      <c r="B10" s="730" t="s">
        <v>1583</v>
      </c>
      <c r="C10" s="730" t="s">
        <v>1584</v>
      </c>
      <c r="D10" s="730" t="s">
        <v>1053</v>
      </c>
      <c r="E10" s="730" t="s">
        <v>1585</v>
      </c>
      <c r="F10" s="734"/>
      <c r="G10" s="734"/>
      <c r="H10" s="748">
        <v>0</v>
      </c>
      <c r="I10" s="734">
        <v>1</v>
      </c>
      <c r="J10" s="734">
        <v>114.02000000000001</v>
      </c>
      <c r="K10" s="748">
        <v>1</v>
      </c>
      <c r="L10" s="734">
        <v>1</v>
      </c>
      <c r="M10" s="735">
        <v>114.02000000000001</v>
      </c>
    </row>
    <row r="11" spans="1:13" ht="14.45" customHeight="1" x14ac:dyDescent="0.2">
      <c r="A11" s="729" t="s">
        <v>599</v>
      </c>
      <c r="B11" s="730" t="s">
        <v>1586</v>
      </c>
      <c r="C11" s="730" t="s">
        <v>1587</v>
      </c>
      <c r="D11" s="730" t="s">
        <v>1588</v>
      </c>
      <c r="E11" s="730" t="s">
        <v>1589</v>
      </c>
      <c r="F11" s="734"/>
      <c r="G11" s="734"/>
      <c r="H11" s="748">
        <v>0</v>
      </c>
      <c r="I11" s="734">
        <v>1</v>
      </c>
      <c r="J11" s="734">
        <v>625.38000000000011</v>
      </c>
      <c r="K11" s="748">
        <v>1</v>
      </c>
      <c r="L11" s="734">
        <v>1</v>
      </c>
      <c r="M11" s="735">
        <v>625.38000000000011</v>
      </c>
    </row>
    <row r="12" spans="1:13" ht="14.45" customHeight="1" x14ac:dyDescent="0.2">
      <c r="A12" s="729" t="s">
        <v>599</v>
      </c>
      <c r="B12" s="730" t="s">
        <v>1590</v>
      </c>
      <c r="C12" s="730" t="s">
        <v>1591</v>
      </c>
      <c r="D12" s="730" t="s">
        <v>1592</v>
      </c>
      <c r="E12" s="730" t="s">
        <v>1593</v>
      </c>
      <c r="F12" s="734"/>
      <c r="G12" s="734"/>
      <c r="H12" s="748">
        <v>0</v>
      </c>
      <c r="I12" s="734">
        <v>1</v>
      </c>
      <c r="J12" s="734">
        <v>405.60999999999996</v>
      </c>
      <c r="K12" s="748">
        <v>1</v>
      </c>
      <c r="L12" s="734">
        <v>1</v>
      </c>
      <c r="M12" s="735">
        <v>405.60999999999996</v>
      </c>
    </row>
    <row r="13" spans="1:13" ht="14.45" customHeight="1" x14ac:dyDescent="0.2">
      <c r="A13" s="729" t="s">
        <v>599</v>
      </c>
      <c r="B13" s="730" t="s">
        <v>1594</v>
      </c>
      <c r="C13" s="730" t="s">
        <v>1595</v>
      </c>
      <c r="D13" s="730" t="s">
        <v>1596</v>
      </c>
      <c r="E13" s="730" t="s">
        <v>1597</v>
      </c>
      <c r="F13" s="734"/>
      <c r="G13" s="734"/>
      <c r="H13" s="748">
        <v>0</v>
      </c>
      <c r="I13" s="734">
        <v>1</v>
      </c>
      <c r="J13" s="734">
        <v>1039.8900000000001</v>
      </c>
      <c r="K13" s="748">
        <v>1</v>
      </c>
      <c r="L13" s="734">
        <v>1</v>
      </c>
      <c r="M13" s="735">
        <v>1039.8900000000001</v>
      </c>
    </row>
    <row r="14" spans="1:13" ht="14.45" customHeight="1" x14ac:dyDescent="0.2">
      <c r="A14" s="729" t="s">
        <v>599</v>
      </c>
      <c r="B14" s="730" t="s">
        <v>1598</v>
      </c>
      <c r="C14" s="730" t="s">
        <v>1599</v>
      </c>
      <c r="D14" s="730" t="s">
        <v>1600</v>
      </c>
      <c r="E14" s="730" t="s">
        <v>1601</v>
      </c>
      <c r="F14" s="734"/>
      <c r="G14" s="734"/>
      <c r="H14" s="748">
        <v>0</v>
      </c>
      <c r="I14" s="734">
        <v>2</v>
      </c>
      <c r="J14" s="734">
        <v>194.62</v>
      </c>
      <c r="K14" s="748">
        <v>1</v>
      </c>
      <c r="L14" s="734">
        <v>2</v>
      </c>
      <c r="M14" s="735">
        <v>194.62</v>
      </c>
    </row>
    <row r="15" spans="1:13" ht="14.45" customHeight="1" x14ac:dyDescent="0.2">
      <c r="A15" s="729" t="s">
        <v>599</v>
      </c>
      <c r="B15" s="730" t="s">
        <v>1598</v>
      </c>
      <c r="C15" s="730" t="s">
        <v>1602</v>
      </c>
      <c r="D15" s="730" t="s">
        <v>1600</v>
      </c>
      <c r="E15" s="730" t="s">
        <v>1603</v>
      </c>
      <c r="F15" s="734"/>
      <c r="G15" s="734"/>
      <c r="H15" s="748">
        <v>0</v>
      </c>
      <c r="I15" s="734">
        <v>1</v>
      </c>
      <c r="J15" s="734">
        <v>48.93</v>
      </c>
      <c r="K15" s="748">
        <v>1</v>
      </c>
      <c r="L15" s="734">
        <v>1</v>
      </c>
      <c r="M15" s="735">
        <v>48.93</v>
      </c>
    </row>
    <row r="16" spans="1:13" ht="14.45" customHeight="1" x14ac:dyDescent="0.2">
      <c r="A16" s="729" t="s">
        <v>599</v>
      </c>
      <c r="B16" s="730" t="s">
        <v>1604</v>
      </c>
      <c r="C16" s="730" t="s">
        <v>1605</v>
      </c>
      <c r="D16" s="730" t="s">
        <v>1606</v>
      </c>
      <c r="E16" s="730" t="s">
        <v>1607</v>
      </c>
      <c r="F16" s="734"/>
      <c r="G16" s="734"/>
      <c r="H16" s="748">
        <v>0</v>
      </c>
      <c r="I16" s="734">
        <v>2</v>
      </c>
      <c r="J16" s="734">
        <v>274.74</v>
      </c>
      <c r="K16" s="748">
        <v>1</v>
      </c>
      <c r="L16" s="734">
        <v>2</v>
      </c>
      <c r="M16" s="735">
        <v>274.74</v>
      </c>
    </row>
    <row r="17" spans="1:13" ht="14.45" customHeight="1" x14ac:dyDescent="0.2">
      <c r="A17" s="729" t="s">
        <v>599</v>
      </c>
      <c r="B17" s="730" t="s">
        <v>1608</v>
      </c>
      <c r="C17" s="730" t="s">
        <v>1609</v>
      </c>
      <c r="D17" s="730" t="s">
        <v>823</v>
      </c>
      <c r="E17" s="730" t="s">
        <v>1610</v>
      </c>
      <c r="F17" s="734"/>
      <c r="G17" s="734"/>
      <c r="H17" s="748">
        <v>0</v>
      </c>
      <c r="I17" s="734">
        <v>55</v>
      </c>
      <c r="J17" s="734">
        <v>181496.7</v>
      </c>
      <c r="K17" s="748">
        <v>1</v>
      </c>
      <c r="L17" s="734">
        <v>55</v>
      </c>
      <c r="M17" s="735">
        <v>181496.7</v>
      </c>
    </row>
    <row r="18" spans="1:13" ht="14.45" customHeight="1" x14ac:dyDescent="0.2">
      <c r="A18" s="729" t="s">
        <v>599</v>
      </c>
      <c r="B18" s="730" t="s">
        <v>1608</v>
      </c>
      <c r="C18" s="730" t="s">
        <v>1611</v>
      </c>
      <c r="D18" s="730" t="s">
        <v>828</v>
      </c>
      <c r="E18" s="730" t="s">
        <v>1612</v>
      </c>
      <c r="F18" s="734"/>
      <c r="G18" s="734"/>
      <c r="H18" s="748">
        <v>0</v>
      </c>
      <c r="I18" s="734">
        <v>1</v>
      </c>
      <c r="J18" s="734">
        <v>1106.2600000000002</v>
      </c>
      <c r="K18" s="748">
        <v>1</v>
      </c>
      <c r="L18" s="734">
        <v>1</v>
      </c>
      <c r="M18" s="735">
        <v>1106.2600000000002</v>
      </c>
    </row>
    <row r="19" spans="1:13" ht="14.45" customHeight="1" x14ac:dyDescent="0.2">
      <c r="A19" s="729" t="s">
        <v>599</v>
      </c>
      <c r="B19" s="730" t="s">
        <v>1608</v>
      </c>
      <c r="C19" s="730" t="s">
        <v>1613</v>
      </c>
      <c r="D19" s="730" t="s">
        <v>825</v>
      </c>
      <c r="E19" s="730" t="s">
        <v>1614</v>
      </c>
      <c r="F19" s="734"/>
      <c r="G19" s="734"/>
      <c r="H19" s="748">
        <v>0</v>
      </c>
      <c r="I19" s="734">
        <v>4</v>
      </c>
      <c r="J19" s="734">
        <v>2509.8199999999997</v>
      </c>
      <c r="K19" s="748">
        <v>1</v>
      </c>
      <c r="L19" s="734">
        <v>4</v>
      </c>
      <c r="M19" s="735">
        <v>2509.8199999999997</v>
      </c>
    </row>
    <row r="20" spans="1:13" ht="14.45" customHeight="1" x14ac:dyDescent="0.2">
      <c r="A20" s="729" t="s">
        <v>599</v>
      </c>
      <c r="B20" s="730" t="s">
        <v>1608</v>
      </c>
      <c r="C20" s="730" t="s">
        <v>1615</v>
      </c>
      <c r="D20" s="730" t="s">
        <v>825</v>
      </c>
      <c r="E20" s="730" t="s">
        <v>1616</v>
      </c>
      <c r="F20" s="734"/>
      <c r="G20" s="734"/>
      <c r="H20" s="748">
        <v>0</v>
      </c>
      <c r="I20" s="734">
        <v>9</v>
      </c>
      <c r="J20" s="734">
        <v>3680.39</v>
      </c>
      <c r="K20" s="748">
        <v>1</v>
      </c>
      <c r="L20" s="734">
        <v>9</v>
      </c>
      <c r="M20" s="735">
        <v>3680.39</v>
      </c>
    </row>
    <row r="21" spans="1:13" ht="14.45" customHeight="1" x14ac:dyDescent="0.2">
      <c r="A21" s="729" t="s">
        <v>599</v>
      </c>
      <c r="B21" s="730" t="s">
        <v>1617</v>
      </c>
      <c r="C21" s="730" t="s">
        <v>1618</v>
      </c>
      <c r="D21" s="730" t="s">
        <v>1619</v>
      </c>
      <c r="E21" s="730" t="s">
        <v>1620</v>
      </c>
      <c r="F21" s="734"/>
      <c r="G21" s="734"/>
      <c r="H21" s="748">
        <v>0</v>
      </c>
      <c r="I21" s="734">
        <v>1</v>
      </c>
      <c r="J21" s="734">
        <v>393.21</v>
      </c>
      <c r="K21" s="748">
        <v>1</v>
      </c>
      <c r="L21" s="734">
        <v>1</v>
      </c>
      <c r="M21" s="735">
        <v>393.21</v>
      </c>
    </row>
    <row r="22" spans="1:13" ht="14.45" customHeight="1" x14ac:dyDescent="0.2">
      <c r="A22" s="729" t="s">
        <v>599</v>
      </c>
      <c r="B22" s="730" t="s">
        <v>1621</v>
      </c>
      <c r="C22" s="730" t="s">
        <v>1622</v>
      </c>
      <c r="D22" s="730" t="s">
        <v>1428</v>
      </c>
      <c r="E22" s="730" t="s">
        <v>1623</v>
      </c>
      <c r="F22" s="734"/>
      <c r="G22" s="734"/>
      <c r="H22" s="748">
        <v>0</v>
      </c>
      <c r="I22" s="734">
        <v>6</v>
      </c>
      <c r="J22" s="734">
        <v>295.91999999999996</v>
      </c>
      <c r="K22" s="748">
        <v>1</v>
      </c>
      <c r="L22" s="734">
        <v>6</v>
      </c>
      <c r="M22" s="735">
        <v>295.91999999999996</v>
      </c>
    </row>
    <row r="23" spans="1:13" ht="14.45" customHeight="1" x14ac:dyDescent="0.2">
      <c r="A23" s="729" t="s">
        <v>599</v>
      </c>
      <c r="B23" s="730" t="s">
        <v>1624</v>
      </c>
      <c r="C23" s="730" t="s">
        <v>1625</v>
      </c>
      <c r="D23" s="730" t="s">
        <v>1626</v>
      </c>
      <c r="E23" s="730" t="s">
        <v>1627</v>
      </c>
      <c r="F23" s="734"/>
      <c r="G23" s="734"/>
      <c r="H23" s="748">
        <v>0</v>
      </c>
      <c r="I23" s="734">
        <v>3</v>
      </c>
      <c r="J23" s="734">
        <v>95.199999999999989</v>
      </c>
      <c r="K23" s="748">
        <v>1</v>
      </c>
      <c r="L23" s="734">
        <v>3</v>
      </c>
      <c r="M23" s="735">
        <v>95.199999999999989</v>
      </c>
    </row>
    <row r="24" spans="1:13" ht="14.45" customHeight="1" x14ac:dyDescent="0.2">
      <c r="A24" s="729" t="s">
        <v>599</v>
      </c>
      <c r="B24" s="730" t="s">
        <v>1624</v>
      </c>
      <c r="C24" s="730" t="s">
        <v>1628</v>
      </c>
      <c r="D24" s="730" t="s">
        <v>829</v>
      </c>
      <c r="E24" s="730" t="s">
        <v>1627</v>
      </c>
      <c r="F24" s="734">
        <v>2</v>
      </c>
      <c r="G24" s="734">
        <v>119.64</v>
      </c>
      <c r="H24" s="748">
        <v>1</v>
      </c>
      <c r="I24" s="734"/>
      <c r="J24" s="734"/>
      <c r="K24" s="748">
        <v>0</v>
      </c>
      <c r="L24" s="734">
        <v>2</v>
      </c>
      <c r="M24" s="735">
        <v>119.64</v>
      </c>
    </row>
    <row r="25" spans="1:13" ht="14.45" customHeight="1" x14ac:dyDescent="0.2">
      <c r="A25" s="729" t="s">
        <v>599</v>
      </c>
      <c r="B25" s="730" t="s">
        <v>1629</v>
      </c>
      <c r="C25" s="730" t="s">
        <v>1630</v>
      </c>
      <c r="D25" s="730" t="s">
        <v>856</v>
      </c>
      <c r="E25" s="730" t="s">
        <v>1631</v>
      </c>
      <c r="F25" s="734"/>
      <c r="G25" s="734"/>
      <c r="H25" s="748">
        <v>0</v>
      </c>
      <c r="I25" s="734">
        <v>8</v>
      </c>
      <c r="J25" s="734">
        <v>317.83999999999992</v>
      </c>
      <c r="K25" s="748">
        <v>1</v>
      </c>
      <c r="L25" s="734">
        <v>8</v>
      </c>
      <c r="M25" s="735">
        <v>317.83999999999992</v>
      </c>
    </row>
    <row r="26" spans="1:13" ht="14.45" customHeight="1" x14ac:dyDescent="0.2">
      <c r="A26" s="729" t="s">
        <v>599</v>
      </c>
      <c r="B26" s="730" t="s">
        <v>1632</v>
      </c>
      <c r="C26" s="730" t="s">
        <v>1633</v>
      </c>
      <c r="D26" s="730" t="s">
        <v>676</v>
      </c>
      <c r="E26" s="730" t="s">
        <v>1634</v>
      </c>
      <c r="F26" s="734"/>
      <c r="G26" s="734"/>
      <c r="H26" s="748">
        <v>0</v>
      </c>
      <c r="I26" s="734">
        <v>1</v>
      </c>
      <c r="J26" s="734">
        <v>72.259999999999991</v>
      </c>
      <c r="K26" s="748">
        <v>1</v>
      </c>
      <c r="L26" s="734">
        <v>1</v>
      </c>
      <c r="M26" s="735">
        <v>72.259999999999991</v>
      </c>
    </row>
    <row r="27" spans="1:13" ht="14.45" customHeight="1" x14ac:dyDescent="0.2">
      <c r="A27" s="729" t="s">
        <v>599</v>
      </c>
      <c r="B27" s="730" t="s">
        <v>1632</v>
      </c>
      <c r="C27" s="730" t="s">
        <v>1635</v>
      </c>
      <c r="D27" s="730" t="s">
        <v>676</v>
      </c>
      <c r="E27" s="730" t="s">
        <v>677</v>
      </c>
      <c r="F27" s="734"/>
      <c r="G27" s="734"/>
      <c r="H27" s="748">
        <v>0</v>
      </c>
      <c r="I27" s="734">
        <v>1</v>
      </c>
      <c r="J27" s="734">
        <v>93.78</v>
      </c>
      <c r="K27" s="748">
        <v>1</v>
      </c>
      <c r="L27" s="734">
        <v>1</v>
      </c>
      <c r="M27" s="735">
        <v>93.78</v>
      </c>
    </row>
    <row r="28" spans="1:13" ht="14.45" customHeight="1" x14ac:dyDescent="0.2">
      <c r="A28" s="729" t="s">
        <v>599</v>
      </c>
      <c r="B28" s="730" t="s">
        <v>1632</v>
      </c>
      <c r="C28" s="730" t="s">
        <v>1636</v>
      </c>
      <c r="D28" s="730" t="s">
        <v>676</v>
      </c>
      <c r="E28" s="730" t="s">
        <v>678</v>
      </c>
      <c r="F28" s="734"/>
      <c r="G28" s="734"/>
      <c r="H28" s="748">
        <v>0</v>
      </c>
      <c r="I28" s="734">
        <v>1</v>
      </c>
      <c r="J28" s="734">
        <v>249.59</v>
      </c>
      <c r="K28" s="748">
        <v>1</v>
      </c>
      <c r="L28" s="734">
        <v>1</v>
      </c>
      <c r="M28" s="735">
        <v>249.59</v>
      </c>
    </row>
    <row r="29" spans="1:13" ht="14.45" customHeight="1" x14ac:dyDescent="0.2">
      <c r="A29" s="729" t="s">
        <v>599</v>
      </c>
      <c r="B29" s="730" t="s">
        <v>1632</v>
      </c>
      <c r="C29" s="730" t="s">
        <v>1637</v>
      </c>
      <c r="D29" s="730" t="s">
        <v>674</v>
      </c>
      <c r="E29" s="730" t="s">
        <v>675</v>
      </c>
      <c r="F29" s="734"/>
      <c r="G29" s="734"/>
      <c r="H29" s="748">
        <v>0</v>
      </c>
      <c r="I29" s="734">
        <v>1</v>
      </c>
      <c r="J29" s="734">
        <v>88.339999999999989</v>
      </c>
      <c r="K29" s="748">
        <v>1</v>
      </c>
      <c r="L29" s="734">
        <v>1</v>
      </c>
      <c r="M29" s="735">
        <v>88.339999999999989</v>
      </c>
    </row>
    <row r="30" spans="1:13" ht="14.45" customHeight="1" x14ac:dyDescent="0.2">
      <c r="A30" s="729" t="s">
        <v>599</v>
      </c>
      <c r="B30" s="730" t="s">
        <v>1638</v>
      </c>
      <c r="C30" s="730" t="s">
        <v>1639</v>
      </c>
      <c r="D30" s="730" t="s">
        <v>1640</v>
      </c>
      <c r="E30" s="730" t="s">
        <v>1641</v>
      </c>
      <c r="F30" s="734">
        <v>3</v>
      </c>
      <c r="G30" s="734">
        <v>83.700000000000017</v>
      </c>
      <c r="H30" s="748">
        <v>1</v>
      </c>
      <c r="I30" s="734"/>
      <c r="J30" s="734"/>
      <c r="K30" s="748">
        <v>0</v>
      </c>
      <c r="L30" s="734">
        <v>3</v>
      </c>
      <c r="M30" s="735">
        <v>83.700000000000017</v>
      </c>
    </row>
    <row r="31" spans="1:13" ht="14.45" customHeight="1" x14ac:dyDescent="0.2">
      <c r="A31" s="729" t="s">
        <v>599</v>
      </c>
      <c r="B31" s="730" t="s">
        <v>1642</v>
      </c>
      <c r="C31" s="730" t="s">
        <v>1643</v>
      </c>
      <c r="D31" s="730" t="s">
        <v>1644</v>
      </c>
      <c r="E31" s="730" t="s">
        <v>686</v>
      </c>
      <c r="F31" s="734"/>
      <c r="G31" s="734"/>
      <c r="H31" s="748">
        <v>0</v>
      </c>
      <c r="I31" s="734">
        <v>1</v>
      </c>
      <c r="J31" s="734">
        <v>26.43</v>
      </c>
      <c r="K31" s="748">
        <v>1</v>
      </c>
      <c r="L31" s="734">
        <v>1</v>
      </c>
      <c r="M31" s="735">
        <v>26.43</v>
      </c>
    </row>
    <row r="32" spans="1:13" ht="14.45" customHeight="1" x14ac:dyDescent="0.2">
      <c r="A32" s="729" t="s">
        <v>599</v>
      </c>
      <c r="B32" s="730" t="s">
        <v>1642</v>
      </c>
      <c r="C32" s="730" t="s">
        <v>1645</v>
      </c>
      <c r="D32" s="730" t="s">
        <v>1644</v>
      </c>
      <c r="E32" s="730" t="s">
        <v>688</v>
      </c>
      <c r="F32" s="734"/>
      <c r="G32" s="734"/>
      <c r="H32" s="748">
        <v>0</v>
      </c>
      <c r="I32" s="734">
        <v>2</v>
      </c>
      <c r="J32" s="734">
        <v>52.22</v>
      </c>
      <c r="K32" s="748">
        <v>1</v>
      </c>
      <c r="L32" s="734">
        <v>2</v>
      </c>
      <c r="M32" s="735">
        <v>52.22</v>
      </c>
    </row>
    <row r="33" spans="1:13" ht="14.45" customHeight="1" x14ac:dyDescent="0.2">
      <c r="A33" s="729" t="s">
        <v>599</v>
      </c>
      <c r="B33" s="730" t="s">
        <v>1646</v>
      </c>
      <c r="C33" s="730" t="s">
        <v>1647</v>
      </c>
      <c r="D33" s="730" t="s">
        <v>990</v>
      </c>
      <c r="E33" s="730" t="s">
        <v>991</v>
      </c>
      <c r="F33" s="734">
        <v>1</v>
      </c>
      <c r="G33" s="734">
        <v>64.8</v>
      </c>
      <c r="H33" s="748">
        <v>1</v>
      </c>
      <c r="I33" s="734"/>
      <c r="J33" s="734"/>
      <c r="K33" s="748">
        <v>0</v>
      </c>
      <c r="L33" s="734">
        <v>1</v>
      </c>
      <c r="M33" s="735">
        <v>64.8</v>
      </c>
    </row>
    <row r="34" spans="1:13" ht="14.45" customHeight="1" x14ac:dyDescent="0.2">
      <c r="A34" s="729" t="s">
        <v>599</v>
      </c>
      <c r="B34" s="730" t="s">
        <v>1648</v>
      </c>
      <c r="C34" s="730" t="s">
        <v>1649</v>
      </c>
      <c r="D34" s="730" t="s">
        <v>1650</v>
      </c>
      <c r="E34" s="730" t="s">
        <v>1651</v>
      </c>
      <c r="F34" s="734"/>
      <c r="G34" s="734"/>
      <c r="H34" s="748">
        <v>0</v>
      </c>
      <c r="I34" s="734">
        <v>1</v>
      </c>
      <c r="J34" s="734">
        <v>123.71999999999997</v>
      </c>
      <c r="K34" s="748">
        <v>1</v>
      </c>
      <c r="L34" s="734">
        <v>1</v>
      </c>
      <c r="M34" s="735">
        <v>123.71999999999997</v>
      </c>
    </row>
    <row r="35" spans="1:13" ht="14.45" customHeight="1" x14ac:dyDescent="0.2">
      <c r="A35" s="729" t="s">
        <v>599</v>
      </c>
      <c r="B35" s="730" t="s">
        <v>1652</v>
      </c>
      <c r="C35" s="730" t="s">
        <v>1653</v>
      </c>
      <c r="D35" s="730" t="s">
        <v>1654</v>
      </c>
      <c r="E35" s="730" t="s">
        <v>1655</v>
      </c>
      <c r="F35" s="734"/>
      <c r="G35" s="734"/>
      <c r="H35" s="748">
        <v>0</v>
      </c>
      <c r="I35" s="734">
        <v>1</v>
      </c>
      <c r="J35" s="734">
        <v>21.21</v>
      </c>
      <c r="K35" s="748">
        <v>1</v>
      </c>
      <c r="L35" s="734">
        <v>1</v>
      </c>
      <c r="M35" s="735">
        <v>21.21</v>
      </c>
    </row>
    <row r="36" spans="1:13" ht="14.45" customHeight="1" x14ac:dyDescent="0.2">
      <c r="A36" s="729" t="s">
        <v>599</v>
      </c>
      <c r="B36" s="730" t="s">
        <v>1652</v>
      </c>
      <c r="C36" s="730" t="s">
        <v>1656</v>
      </c>
      <c r="D36" s="730" t="s">
        <v>1654</v>
      </c>
      <c r="E36" s="730" t="s">
        <v>1657</v>
      </c>
      <c r="F36" s="734"/>
      <c r="G36" s="734"/>
      <c r="H36" s="748">
        <v>0</v>
      </c>
      <c r="I36" s="734">
        <v>1</v>
      </c>
      <c r="J36" s="734">
        <v>15</v>
      </c>
      <c r="K36" s="748">
        <v>1</v>
      </c>
      <c r="L36" s="734">
        <v>1</v>
      </c>
      <c r="M36" s="735">
        <v>15</v>
      </c>
    </row>
    <row r="37" spans="1:13" ht="14.45" customHeight="1" x14ac:dyDescent="0.2">
      <c r="A37" s="729" t="s">
        <v>599</v>
      </c>
      <c r="B37" s="730" t="s">
        <v>1658</v>
      </c>
      <c r="C37" s="730" t="s">
        <v>1659</v>
      </c>
      <c r="D37" s="730" t="s">
        <v>1045</v>
      </c>
      <c r="E37" s="730" t="s">
        <v>688</v>
      </c>
      <c r="F37" s="734"/>
      <c r="G37" s="734"/>
      <c r="H37" s="748">
        <v>0</v>
      </c>
      <c r="I37" s="734">
        <v>3</v>
      </c>
      <c r="J37" s="734">
        <v>229.35000000000002</v>
      </c>
      <c r="K37" s="748">
        <v>1</v>
      </c>
      <c r="L37" s="734">
        <v>3</v>
      </c>
      <c r="M37" s="735">
        <v>229.35000000000002</v>
      </c>
    </row>
    <row r="38" spans="1:13" ht="14.45" customHeight="1" x14ac:dyDescent="0.2">
      <c r="A38" s="729" t="s">
        <v>599</v>
      </c>
      <c r="B38" s="730" t="s">
        <v>1658</v>
      </c>
      <c r="C38" s="730" t="s">
        <v>1660</v>
      </c>
      <c r="D38" s="730" t="s">
        <v>1661</v>
      </c>
      <c r="E38" s="730" t="s">
        <v>1662</v>
      </c>
      <c r="F38" s="734"/>
      <c r="G38" s="734"/>
      <c r="H38" s="748">
        <v>0</v>
      </c>
      <c r="I38" s="734">
        <v>1</v>
      </c>
      <c r="J38" s="734">
        <v>141.28</v>
      </c>
      <c r="K38" s="748">
        <v>1</v>
      </c>
      <c r="L38" s="734">
        <v>1</v>
      </c>
      <c r="M38" s="735">
        <v>141.28</v>
      </c>
    </row>
    <row r="39" spans="1:13" ht="14.45" customHeight="1" x14ac:dyDescent="0.2">
      <c r="A39" s="729" t="s">
        <v>599</v>
      </c>
      <c r="B39" s="730" t="s">
        <v>1663</v>
      </c>
      <c r="C39" s="730" t="s">
        <v>1664</v>
      </c>
      <c r="D39" s="730" t="s">
        <v>1665</v>
      </c>
      <c r="E39" s="730" t="s">
        <v>1666</v>
      </c>
      <c r="F39" s="734"/>
      <c r="G39" s="734"/>
      <c r="H39" s="748">
        <v>0</v>
      </c>
      <c r="I39" s="734">
        <v>2</v>
      </c>
      <c r="J39" s="734">
        <v>30.26</v>
      </c>
      <c r="K39" s="748">
        <v>1</v>
      </c>
      <c r="L39" s="734">
        <v>2</v>
      </c>
      <c r="M39" s="735">
        <v>30.26</v>
      </c>
    </row>
    <row r="40" spans="1:13" ht="14.45" customHeight="1" x14ac:dyDescent="0.2">
      <c r="A40" s="729" t="s">
        <v>599</v>
      </c>
      <c r="B40" s="730" t="s">
        <v>1663</v>
      </c>
      <c r="C40" s="730" t="s">
        <v>1667</v>
      </c>
      <c r="D40" s="730" t="s">
        <v>1665</v>
      </c>
      <c r="E40" s="730" t="s">
        <v>1668</v>
      </c>
      <c r="F40" s="734"/>
      <c r="G40" s="734"/>
      <c r="H40" s="748">
        <v>0</v>
      </c>
      <c r="I40" s="734">
        <v>3</v>
      </c>
      <c r="J40" s="734">
        <v>36.67</v>
      </c>
      <c r="K40" s="748">
        <v>1</v>
      </c>
      <c r="L40" s="734">
        <v>3</v>
      </c>
      <c r="M40" s="735">
        <v>36.67</v>
      </c>
    </row>
    <row r="41" spans="1:13" ht="14.45" customHeight="1" x14ac:dyDescent="0.2">
      <c r="A41" s="729" t="s">
        <v>599</v>
      </c>
      <c r="B41" s="730" t="s">
        <v>1663</v>
      </c>
      <c r="C41" s="730" t="s">
        <v>1669</v>
      </c>
      <c r="D41" s="730" t="s">
        <v>1665</v>
      </c>
      <c r="E41" s="730" t="s">
        <v>1670</v>
      </c>
      <c r="F41" s="734"/>
      <c r="G41" s="734"/>
      <c r="H41" s="748">
        <v>0</v>
      </c>
      <c r="I41" s="734">
        <v>1</v>
      </c>
      <c r="J41" s="734">
        <v>31.660000000000004</v>
      </c>
      <c r="K41" s="748">
        <v>1</v>
      </c>
      <c r="L41" s="734">
        <v>1</v>
      </c>
      <c r="M41" s="735">
        <v>31.660000000000004</v>
      </c>
    </row>
    <row r="42" spans="1:13" ht="14.45" customHeight="1" x14ac:dyDescent="0.2">
      <c r="A42" s="729" t="s">
        <v>599</v>
      </c>
      <c r="B42" s="730" t="s">
        <v>1671</v>
      </c>
      <c r="C42" s="730" t="s">
        <v>1672</v>
      </c>
      <c r="D42" s="730" t="s">
        <v>1673</v>
      </c>
      <c r="E42" s="730" t="s">
        <v>1674</v>
      </c>
      <c r="F42" s="734"/>
      <c r="G42" s="734"/>
      <c r="H42" s="748">
        <v>0</v>
      </c>
      <c r="I42" s="734">
        <v>1</v>
      </c>
      <c r="J42" s="734">
        <v>185.25999999999996</v>
      </c>
      <c r="K42" s="748">
        <v>1</v>
      </c>
      <c r="L42" s="734">
        <v>1</v>
      </c>
      <c r="M42" s="735">
        <v>185.25999999999996</v>
      </c>
    </row>
    <row r="43" spans="1:13" ht="14.45" customHeight="1" x14ac:dyDescent="0.2">
      <c r="A43" s="729" t="s">
        <v>599</v>
      </c>
      <c r="B43" s="730" t="s">
        <v>1671</v>
      </c>
      <c r="C43" s="730" t="s">
        <v>1675</v>
      </c>
      <c r="D43" s="730" t="s">
        <v>1676</v>
      </c>
      <c r="E43" s="730" t="s">
        <v>1677</v>
      </c>
      <c r="F43" s="734"/>
      <c r="G43" s="734"/>
      <c r="H43" s="748">
        <v>0</v>
      </c>
      <c r="I43" s="734">
        <v>1</v>
      </c>
      <c r="J43" s="734">
        <v>94.729999999999976</v>
      </c>
      <c r="K43" s="748">
        <v>1</v>
      </c>
      <c r="L43" s="734">
        <v>1</v>
      </c>
      <c r="M43" s="735">
        <v>94.729999999999976</v>
      </c>
    </row>
    <row r="44" spans="1:13" ht="14.45" customHeight="1" x14ac:dyDescent="0.2">
      <c r="A44" s="729" t="s">
        <v>599</v>
      </c>
      <c r="B44" s="730" t="s">
        <v>1678</v>
      </c>
      <c r="C44" s="730" t="s">
        <v>1679</v>
      </c>
      <c r="D44" s="730" t="s">
        <v>1680</v>
      </c>
      <c r="E44" s="730" t="s">
        <v>1681</v>
      </c>
      <c r="F44" s="734"/>
      <c r="G44" s="734"/>
      <c r="H44" s="748">
        <v>0</v>
      </c>
      <c r="I44" s="734">
        <v>1</v>
      </c>
      <c r="J44" s="734">
        <v>18.29</v>
      </c>
      <c r="K44" s="748">
        <v>1</v>
      </c>
      <c r="L44" s="734">
        <v>1</v>
      </c>
      <c r="M44" s="735">
        <v>18.29</v>
      </c>
    </row>
    <row r="45" spans="1:13" ht="14.45" customHeight="1" x14ac:dyDescent="0.2">
      <c r="A45" s="729" t="s">
        <v>599</v>
      </c>
      <c r="B45" s="730" t="s">
        <v>1678</v>
      </c>
      <c r="C45" s="730" t="s">
        <v>1682</v>
      </c>
      <c r="D45" s="730" t="s">
        <v>1680</v>
      </c>
      <c r="E45" s="730" t="s">
        <v>1683</v>
      </c>
      <c r="F45" s="734"/>
      <c r="G45" s="734"/>
      <c r="H45" s="748">
        <v>0</v>
      </c>
      <c r="I45" s="734">
        <v>1</v>
      </c>
      <c r="J45" s="734">
        <v>48.54</v>
      </c>
      <c r="K45" s="748">
        <v>1</v>
      </c>
      <c r="L45" s="734">
        <v>1</v>
      </c>
      <c r="M45" s="735">
        <v>48.54</v>
      </c>
    </row>
    <row r="46" spans="1:13" ht="14.45" customHeight="1" x14ac:dyDescent="0.2">
      <c r="A46" s="729" t="s">
        <v>599</v>
      </c>
      <c r="B46" s="730" t="s">
        <v>1684</v>
      </c>
      <c r="C46" s="730" t="s">
        <v>1685</v>
      </c>
      <c r="D46" s="730" t="s">
        <v>951</v>
      </c>
      <c r="E46" s="730" t="s">
        <v>1686</v>
      </c>
      <c r="F46" s="734"/>
      <c r="G46" s="734"/>
      <c r="H46" s="748">
        <v>0</v>
      </c>
      <c r="I46" s="734">
        <v>1</v>
      </c>
      <c r="J46" s="734">
        <v>19.010000000000002</v>
      </c>
      <c r="K46" s="748">
        <v>1</v>
      </c>
      <c r="L46" s="734">
        <v>1</v>
      </c>
      <c r="M46" s="735">
        <v>19.010000000000002</v>
      </c>
    </row>
    <row r="47" spans="1:13" ht="14.45" customHeight="1" x14ac:dyDescent="0.2">
      <c r="A47" s="729" t="s">
        <v>599</v>
      </c>
      <c r="B47" s="730" t="s">
        <v>1684</v>
      </c>
      <c r="C47" s="730" t="s">
        <v>1687</v>
      </c>
      <c r="D47" s="730" t="s">
        <v>951</v>
      </c>
      <c r="E47" s="730" t="s">
        <v>1688</v>
      </c>
      <c r="F47" s="734"/>
      <c r="G47" s="734"/>
      <c r="H47" s="748">
        <v>0</v>
      </c>
      <c r="I47" s="734">
        <v>1</v>
      </c>
      <c r="J47" s="734">
        <v>52.59</v>
      </c>
      <c r="K47" s="748">
        <v>1</v>
      </c>
      <c r="L47" s="734">
        <v>1</v>
      </c>
      <c r="M47" s="735">
        <v>52.59</v>
      </c>
    </row>
    <row r="48" spans="1:13" ht="14.45" customHeight="1" x14ac:dyDescent="0.2">
      <c r="A48" s="729" t="s">
        <v>599</v>
      </c>
      <c r="B48" s="730" t="s">
        <v>1689</v>
      </c>
      <c r="C48" s="730" t="s">
        <v>1690</v>
      </c>
      <c r="D48" s="730" t="s">
        <v>1459</v>
      </c>
      <c r="E48" s="730" t="s">
        <v>1691</v>
      </c>
      <c r="F48" s="734"/>
      <c r="G48" s="734"/>
      <c r="H48" s="748"/>
      <c r="I48" s="734">
        <v>0</v>
      </c>
      <c r="J48" s="734">
        <v>0</v>
      </c>
      <c r="K48" s="748"/>
      <c r="L48" s="734">
        <v>0</v>
      </c>
      <c r="M48" s="735">
        <v>0</v>
      </c>
    </row>
    <row r="49" spans="1:13" ht="14.45" customHeight="1" x14ac:dyDescent="0.2">
      <c r="A49" s="729" t="s">
        <v>599</v>
      </c>
      <c r="B49" s="730" t="s">
        <v>1689</v>
      </c>
      <c r="C49" s="730" t="s">
        <v>1692</v>
      </c>
      <c r="D49" s="730" t="s">
        <v>1096</v>
      </c>
      <c r="E49" s="730" t="s">
        <v>1097</v>
      </c>
      <c r="F49" s="734">
        <v>3</v>
      </c>
      <c r="G49" s="734">
        <v>267.89999999999998</v>
      </c>
      <c r="H49" s="748">
        <v>1</v>
      </c>
      <c r="I49" s="734"/>
      <c r="J49" s="734"/>
      <c r="K49" s="748">
        <v>0</v>
      </c>
      <c r="L49" s="734">
        <v>3</v>
      </c>
      <c r="M49" s="735">
        <v>267.89999999999998</v>
      </c>
    </row>
    <row r="50" spans="1:13" ht="14.45" customHeight="1" x14ac:dyDescent="0.2">
      <c r="A50" s="729" t="s">
        <v>599</v>
      </c>
      <c r="B50" s="730" t="s">
        <v>1693</v>
      </c>
      <c r="C50" s="730" t="s">
        <v>1694</v>
      </c>
      <c r="D50" s="730" t="s">
        <v>1695</v>
      </c>
      <c r="E50" s="730" t="s">
        <v>1696</v>
      </c>
      <c r="F50" s="734"/>
      <c r="G50" s="734"/>
      <c r="H50" s="748">
        <v>0</v>
      </c>
      <c r="I50" s="734">
        <v>2</v>
      </c>
      <c r="J50" s="734">
        <v>194.0799999999999</v>
      </c>
      <c r="K50" s="748">
        <v>1</v>
      </c>
      <c r="L50" s="734">
        <v>2</v>
      </c>
      <c r="M50" s="735">
        <v>194.0799999999999</v>
      </c>
    </row>
    <row r="51" spans="1:13" ht="14.45" customHeight="1" x14ac:dyDescent="0.2">
      <c r="A51" s="729" t="s">
        <v>599</v>
      </c>
      <c r="B51" s="730" t="s">
        <v>1693</v>
      </c>
      <c r="C51" s="730" t="s">
        <v>1697</v>
      </c>
      <c r="D51" s="730" t="s">
        <v>1698</v>
      </c>
      <c r="E51" s="730" t="s">
        <v>1699</v>
      </c>
      <c r="F51" s="734"/>
      <c r="G51" s="734"/>
      <c r="H51" s="748">
        <v>0</v>
      </c>
      <c r="I51" s="734">
        <v>2</v>
      </c>
      <c r="J51" s="734">
        <v>40.98</v>
      </c>
      <c r="K51" s="748">
        <v>1</v>
      </c>
      <c r="L51" s="734">
        <v>2</v>
      </c>
      <c r="M51" s="735">
        <v>40.98</v>
      </c>
    </row>
    <row r="52" spans="1:13" ht="14.45" customHeight="1" x14ac:dyDescent="0.2">
      <c r="A52" s="729" t="s">
        <v>599</v>
      </c>
      <c r="B52" s="730" t="s">
        <v>1693</v>
      </c>
      <c r="C52" s="730" t="s">
        <v>1700</v>
      </c>
      <c r="D52" s="730" t="s">
        <v>1698</v>
      </c>
      <c r="E52" s="730" t="s">
        <v>1701</v>
      </c>
      <c r="F52" s="734"/>
      <c r="G52" s="734"/>
      <c r="H52" s="748">
        <v>0</v>
      </c>
      <c r="I52" s="734">
        <v>2</v>
      </c>
      <c r="J52" s="734">
        <v>165.43000000000004</v>
      </c>
      <c r="K52" s="748">
        <v>1</v>
      </c>
      <c r="L52" s="734">
        <v>2</v>
      </c>
      <c r="M52" s="735">
        <v>165.43000000000004</v>
      </c>
    </row>
    <row r="53" spans="1:13" ht="14.45" customHeight="1" x14ac:dyDescent="0.2">
      <c r="A53" s="729" t="s">
        <v>599</v>
      </c>
      <c r="B53" s="730" t="s">
        <v>1693</v>
      </c>
      <c r="C53" s="730" t="s">
        <v>1702</v>
      </c>
      <c r="D53" s="730" t="s">
        <v>1698</v>
      </c>
      <c r="E53" s="730" t="s">
        <v>1703</v>
      </c>
      <c r="F53" s="734"/>
      <c r="G53" s="734"/>
      <c r="H53" s="748">
        <v>0</v>
      </c>
      <c r="I53" s="734">
        <v>5</v>
      </c>
      <c r="J53" s="734">
        <v>261.24</v>
      </c>
      <c r="K53" s="748">
        <v>1</v>
      </c>
      <c r="L53" s="734">
        <v>5</v>
      </c>
      <c r="M53" s="735">
        <v>261.24</v>
      </c>
    </row>
    <row r="54" spans="1:13" ht="14.45" customHeight="1" x14ac:dyDescent="0.2">
      <c r="A54" s="729" t="s">
        <v>599</v>
      </c>
      <c r="B54" s="730" t="s">
        <v>1693</v>
      </c>
      <c r="C54" s="730" t="s">
        <v>1704</v>
      </c>
      <c r="D54" s="730" t="s">
        <v>1698</v>
      </c>
      <c r="E54" s="730" t="s">
        <v>1705</v>
      </c>
      <c r="F54" s="734"/>
      <c r="G54" s="734"/>
      <c r="H54" s="748">
        <v>0</v>
      </c>
      <c r="I54" s="734">
        <v>1</v>
      </c>
      <c r="J54" s="734">
        <v>121.95</v>
      </c>
      <c r="K54" s="748">
        <v>1</v>
      </c>
      <c r="L54" s="734">
        <v>1</v>
      </c>
      <c r="M54" s="735">
        <v>121.95</v>
      </c>
    </row>
    <row r="55" spans="1:13" ht="14.45" customHeight="1" x14ac:dyDescent="0.2">
      <c r="A55" s="729" t="s">
        <v>599</v>
      </c>
      <c r="B55" s="730" t="s">
        <v>1706</v>
      </c>
      <c r="C55" s="730" t="s">
        <v>1707</v>
      </c>
      <c r="D55" s="730" t="s">
        <v>1708</v>
      </c>
      <c r="E55" s="730" t="s">
        <v>1709</v>
      </c>
      <c r="F55" s="734">
        <v>4</v>
      </c>
      <c r="G55" s="734">
        <v>458.54</v>
      </c>
      <c r="H55" s="748">
        <v>1</v>
      </c>
      <c r="I55" s="734"/>
      <c r="J55" s="734"/>
      <c r="K55" s="748">
        <v>0</v>
      </c>
      <c r="L55" s="734">
        <v>4</v>
      </c>
      <c r="M55" s="735">
        <v>458.54</v>
      </c>
    </row>
    <row r="56" spans="1:13" ht="14.45" customHeight="1" x14ac:dyDescent="0.2">
      <c r="A56" s="729" t="s">
        <v>599</v>
      </c>
      <c r="B56" s="730" t="s">
        <v>1710</v>
      </c>
      <c r="C56" s="730" t="s">
        <v>1711</v>
      </c>
      <c r="D56" s="730" t="s">
        <v>1712</v>
      </c>
      <c r="E56" s="730" t="s">
        <v>1713</v>
      </c>
      <c r="F56" s="734">
        <v>1</v>
      </c>
      <c r="G56" s="734">
        <v>110.94</v>
      </c>
      <c r="H56" s="748">
        <v>1</v>
      </c>
      <c r="I56" s="734"/>
      <c r="J56" s="734"/>
      <c r="K56" s="748">
        <v>0</v>
      </c>
      <c r="L56" s="734">
        <v>1</v>
      </c>
      <c r="M56" s="735">
        <v>110.94</v>
      </c>
    </row>
    <row r="57" spans="1:13" ht="14.45" customHeight="1" x14ac:dyDescent="0.2">
      <c r="A57" s="729" t="s">
        <v>599</v>
      </c>
      <c r="B57" s="730" t="s">
        <v>1714</v>
      </c>
      <c r="C57" s="730" t="s">
        <v>1715</v>
      </c>
      <c r="D57" s="730" t="s">
        <v>814</v>
      </c>
      <c r="E57" s="730" t="s">
        <v>1716</v>
      </c>
      <c r="F57" s="734"/>
      <c r="G57" s="734"/>
      <c r="H57" s="748">
        <v>0</v>
      </c>
      <c r="I57" s="734">
        <v>1</v>
      </c>
      <c r="J57" s="734">
        <v>33.08</v>
      </c>
      <c r="K57" s="748">
        <v>1</v>
      </c>
      <c r="L57" s="734">
        <v>1</v>
      </c>
      <c r="M57" s="735">
        <v>33.08</v>
      </c>
    </row>
    <row r="58" spans="1:13" ht="14.45" customHeight="1" x14ac:dyDescent="0.2">
      <c r="A58" s="729" t="s">
        <v>599</v>
      </c>
      <c r="B58" s="730" t="s">
        <v>1714</v>
      </c>
      <c r="C58" s="730" t="s">
        <v>1717</v>
      </c>
      <c r="D58" s="730" t="s">
        <v>814</v>
      </c>
      <c r="E58" s="730" t="s">
        <v>1718</v>
      </c>
      <c r="F58" s="734"/>
      <c r="G58" s="734"/>
      <c r="H58" s="748">
        <v>0</v>
      </c>
      <c r="I58" s="734">
        <v>1</v>
      </c>
      <c r="J58" s="734">
        <v>100.09</v>
      </c>
      <c r="K58" s="748">
        <v>1</v>
      </c>
      <c r="L58" s="734">
        <v>1</v>
      </c>
      <c r="M58" s="735">
        <v>100.09</v>
      </c>
    </row>
    <row r="59" spans="1:13" ht="14.45" customHeight="1" x14ac:dyDescent="0.2">
      <c r="A59" s="729" t="s">
        <v>599</v>
      </c>
      <c r="B59" s="730" t="s">
        <v>1719</v>
      </c>
      <c r="C59" s="730" t="s">
        <v>1720</v>
      </c>
      <c r="D59" s="730" t="s">
        <v>1076</v>
      </c>
      <c r="E59" s="730" t="s">
        <v>1721</v>
      </c>
      <c r="F59" s="734"/>
      <c r="G59" s="734"/>
      <c r="H59" s="748">
        <v>0</v>
      </c>
      <c r="I59" s="734">
        <v>4</v>
      </c>
      <c r="J59" s="734">
        <v>686.64</v>
      </c>
      <c r="K59" s="748">
        <v>1</v>
      </c>
      <c r="L59" s="734">
        <v>4</v>
      </c>
      <c r="M59" s="735">
        <v>686.64</v>
      </c>
    </row>
    <row r="60" spans="1:13" ht="14.45" customHeight="1" x14ac:dyDescent="0.2">
      <c r="A60" s="729" t="s">
        <v>599</v>
      </c>
      <c r="B60" s="730" t="s">
        <v>1719</v>
      </c>
      <c r="C60" s="730" t="s">
        <v>1722</v>
      </c>
      <c r="D60" s="730" t="s">
        <v>1076</v>
      </c>
      <c r="E60" s="730" t="s">
        <v>1723</v>
      </c>
      <c r="F60" s="734"/>
      <c r="G60" s="734"/>
      <c r="H60" s="748">
        <v>0</v>
      </c>
      <c r="I60" s="734">
        <v>4</v>
      </c>
      <c r="J60" s="734">
        <v>259.59999999999997</v>
      </c>
      <c r="K60" s="748">
        <v>1</v>
      </c>
      <c r="L60" s="734">
        <v>4</v>
      </c>
      <c r="M60" s="735">
        <v>259.59999999999997</v>
      </c>
    </row>
    <row r="61" spans="1:13" ht="14.45" customHeight="1" x14ac:dyDescent="0.2">
      <c r="A61" s="729" t="s">
        <v>599</v>
      </c>
      <c r="B61" s="730" t="s">
        <v>1724</v>
      </c>
      <c r="C61" s="730" t="s">
        <v>1725</v>
      </c>
      <c r="D61" s="730" t="s">
        <v>791</v>
      </c>
      <c r="E61" s="730" t="s">
        <v>796</v>
      </c>
      <c r="F61" s="734">
        <v>1</v>
      </c>
      <c r="G61" s="734">
        <v>99.26</v>
      </c>
      <c r="H61" s="748">
        <v>1</v>
      </c>
      <c r="I61" s="734"/>
      <c r="J61" s="734"/>
      <c r="K61" s="748">
        <v>0</v>
      </c>
      <c r="L61" s="734">
        <v>1</v>
      </c>
      <c r="M61" s="735">
        <v>99.26</v>
      </c>
    </row>
    <row r="62" spans="1:13" ht="14.45" customHeight="1" x14ac:dyDescent="0.2">
      <c r="A62" s="729" t="s">
        <v>599</v>
      </c>
      <c r="B62" s="730" t="s">
        <v>1724</v>
      </c>
      <c r="C62" s="730" t="s">
        <v>1726</v>
      </c>
      <c r="D62" s="730" t="s">
        <v>791</v>
      </c>
      <c r="E62" s="730" t="s">
        <v>792</v>
      </c>
      <c r="F62" s="734">
        <v>1</v>
      </c>
      <c r="G62" s="734">
        <v>131.01</v>
      </c>
      <c r="H62" s="748">
        <v>1</v>
      </c>
      <c r="I62" s="734"/>
      <c r="J62" s="734"/>
      <c r="K62" s="748">
        <v>0</v>
      </c>
      <c r="L62" s="734">
        <v>1</v>
      </c>
      <c r="M62" s="735">
        <v>131.01</v>
      </c>
    </row>
    <row r="63" spans="1:13" ht="14.45" customHeight="1" x14ac:dyDescent="0.2">
      <c r="A63" s="729" t="s">
        <v>599</v>
      </c>
      <c r="B63" s="730" t="s">
        <v>1724</v>
      </c>
      <c r="C63" s="730" t="s">
        <v>1727</v>
      </c>
      <c r="D63" s="730" t="s">
        <v>791</v>
      </c>
      <c r="E63" s="730" t="s">
        <v>793</v>
      </c>
      <c r="F63" s="734"/>
      <c r="G63" s="734"/>
      <c r="H63" s="748">
        <v>0</v>
      </c>
      <c r="I63" s="734">
        <v>2</v>
      </c>
      <c r="J63" s="734">
        <v>157.17000000000002</v>
      </c>
      <c r="K63" s="748">
        <v>1</v>
      </c>
      <c r="L63" s="734">
        <v>2</v>
      </c>
      <c r="M63" s="735">
        <v>157.17000000000002</v>
      </c>
    </row>
    <row r="64" spans="1:13" ht="14.45" customHeight="1" x14ac:dyDescent="0.2">
      <c r="A64" s="729" t="s">
        <v>599</v>
      </c>
      <c r="B64" s="730" t="s">
        <v>1724</v>
      </c>
      <c r="C64" s="730" t="s">
        <v>1728</v>
      </c>
      <c r="D64" s="730" t="s">
        <v>791</v>
      </c>
      <c r="E64" s="730" t="s">
        <v>794</v>
      </c>
      <c r="F64" s="734"/>
      <c r="G64" s="734"/>
      <c r="H64" s="748">
        <v>0</v>
      </c>
      <c r="I64" s="734">
        <v>2</v>
      </c>
      <c r="J64" s="734">
        <v>155.35999999999999</v>
      </c>
      <c r="K64" s="748">
        <v>1</v>
      </c>
      <c r="L64" s="734">
        <v>2</v>
      </c>
      <c r="M64" s="735">
        <v>155.35999999999999</v>
      </c>
    </row>
    <row r="65" spans="1:13" ht="14.45" customHeight="1" x14ac:dyDescent="0.2">
      <c r="A65" s="729" t="s">
        <v>599</v>
      </c>
      <c r="B65" s="730" t="s">
        <v>1724</v>
      </c>
      <c r="C65" s="730" t="s">
        <v>1729</v>
      </c>
      <c r="D65" s="730" t="s">
        <v>791</v>
      </c>
      <c r="E65" s="730" t="s">
        <v>792</v>
      </c>
      <c r="F65" s="734"/>
      <c r="G65" s="734"/>
      <c r="H65" s="748">
        <v>0</v>
      </c>
      <c r="I65" s="734">
        <v>1</v>
      </c>
      <c r="J65" s="734">
        <v>131.00999999999996</v>
      </c>
      <c r="K65" s="748">
        <v>1</v>
      </c>
      <c r="L65" s="734">
        <v>1</v>
      </c>
      <c r="M65" s="735">
        <v>131.00999999999996</v>
      </c>
    </row>
    <row r="66" spans="1:13" ht="14.45" customHeight="1" x14ac:dyDescent="0.2">
      <c r="A66" s="729" t="s">
        <v>599</v>
      </c>
      <c r="B66" s="730" t="s">
        <v>1724</v>
      </c>
      <c r="C66" s="730" t="s">
        <v>1730</v>
      </c>
      <c r="D66" s="730" t="s">
        <v>791</v>
      </c>
      <c r="E66" s="730" t="s">
        <v>1731</v>
      </c>
      <c r="F66" s="734"/>
      <c r="G66" s="734"/>
      <c r="H66" s="748">
        <v>0</v>
      </c>
      <c r="I66" s="734">
        <v>1</v>
      </c>
      <c r="J66" s="734">
        <v>61.04</v>
      </c>
      <c r="K66" s="748">
        <v>1</v>
      </c>
      <c r="L66" s="734">
        <v>1</v>
      </c>
      <c r="M66" s="735">
        <v>61.04</v>
      </c>
    </row>
    <row r="67" spans="1:13" ht="14.45" customHeight="1" x14ac:dyDescent="0.2">
      <c r="A67" s="729" t="s">
        <v>599</v>
      </c>
      <c r="B67" s="730" t="s">
        <v>1724</v>
      </c>
      <c r="C67" s="730" t="s">
        <v>1732</v>
      </c>
      <c r="D67" s="730" t="s">
        <v>791</v>
      </c>
      <c r="E67" s="730" t="s">
        <v>1733</v>
      </c>
      <c r="F67" s="734"/>
      <c r="G67" s="734"/>
      <c r="H67" s="748">
        <v>0</v>
      </c>
      <c r="I67" s="734">
        <v>3</v>
      </c>
      <c r="J67" s="734">
        <v>282.53999999999996</v>
      </c>
      <c r="K67" s="748">
        <v>1</v>
      </c>
      <c r="L67" s="734">
        <v>3</v>
      </c>
      <c r="M67" s="735">
        <v>282.53999999999996</v>
      </c>
    </row>
    <row r="68" spans="1:13" ht="14.45" customHeight="1" x14ac:dyDescent="0.2">
      <c r="A68" s="729" t="s">
        <v>599</v>
      </c>
      <c r="B68" s="730" t="s">
        <v>1724</v>
      </c>
      <c r="C68" s="730" t="s">
        <v>1734</v>
      </c>
      <c r="D68" s="730" t="s">
        <v>791</v>
      </c>
      <c r="E68" s="730" t="s">
        <v>794</v>
      </c>
      <c r="F68" s="734">
        <v>1</v>
      </c>
      <c r="G68" s="734">
        <v>77.659999999999982</v>
      </c>
      <c r="H68" s="748">
        <v>1</v>
      </c>
      <c r="I68" s="734"/>
      <c r="J68" s="734"/>
      <c r="K68" s="748">
        <v>0</v>
      </c>
      <c r="L68" s="734">
        <v>1</v>
      </c>
      <c r="M68" s="735">
        <v>77.659999999999982</v>
      </c>
    </row>
    <row r="69" spans="1:13" ht="14.45" customHeight="1" x14ac:dyDescent="0.2">
      <c r="A69" s="729" t="s">
        <v>599</v>
      </c>
      <c r="B69" s="730" t="s">
        <v>1735</v>
      </c>
      <c r="C69" s="730" t="s">
        <v>1736</v>
      </c>
      <c r="D69" s="730" t="s">
        <v>1737</v>
      </c>
      <c r="E69" s="730" t="s">
        <v>1738</v>
      </c>
      <c r="F69" s="734"/>
      <c r="G69" s="734"/>
      <c r="H69" s="748">
        <v>0</v>
      </c>
      <c r="I69" s="734">
        <v>8</v>
      </c>
      <c r="J69" s="734">
        <v>17901.84</v>
      </c>
      <c r="K69" s="748">
        <v>1</v>
      </c>
      <c r="L69" s="734">
        <v>8</v>
      </c>
      <c r="M69" s="735">
        <v>17901.84</v>
      </c>
    </row>
    <row r="70" spans="1:13" ht="14.45" customHeight="1" x14ac:dyDescent="0.2">
      <c r="A70" s="729" t="s">
        <v>599</v>
      </c>
      <c r="B70" s="730" t="s">
        <v>1739</v>
      </c>
      <c r="C70" s="730" t="s">
        <v>1740</v>
      </c>
      <c r="D70" s="730" t="s">
        <v>1741</v>
      </c>
      <c r="E70" s="730" t="s">
        <v>1742</v>
      </c>
      <c r="F70" s="734">
        <v>60</v>
      </c>
      <c r="G70" s="734">
        <v>6375.6</v>
      </c>
      <c r="H70" s="748">
        <v>1</v>
      </c>
      <c r="I70" s="734"/>
      <c r="J70" s="734"/>
      <c r="K70" s="748">
        <v>0</v>
      </c>
      <c r="L70" s="734">
        <v>60</v>
      </c>
      <c r="M70" s="735">
        <v>6375.6</v>
      </c>
    </row>
    <row r="71" spans="1:13" ht="14.45" customHeight="1" x14ac:dyDescent="0.2">
      <c r="A71" s="729" t="s">
        <v>599</v>
      </c>
      <c r="B71" s="730" t="s">
        <v>1743</v>
      </c>
      <c r="C71" s="730" t="s">
        <v>1744</v>
      </c>
      <c r="D71" s="730" t="s">
        <v>1745</v>
      </c>
      <c r="E71" s="730" t="s">
        <v>1746</v>
      </c>
      <c r="F71" s="734">
        <v>11.7</v>
      </c>
      <c r="G71" s="734">
        <v>4876.326</v>
      </c>
      <c r="H71" s="748">
        <v>1</v>
      </c>
      <c r="I71" s="734"/>
      <c r="J71" s="734"/>
      <c r="K71" s="748">
        <v>0</v>
      </c>
      <c r="L71" s="734">
        <v>11.7</v>
      </c>
      <c r="M71" s="735">
        <v>4876.326</v>
      </c>
    </row>
    <row r="72" spans="1:13" ht="14.45" customHeight="1" x14ac:dyDescent="0.2">
      <c r="A72" s="729" t="s">
        <v>599</v>
      </c>
      <c r="B72" s="730" t="s">
        <v>1743</v>
      </c>
      <c r="C72" s="730" t="s">
        <v>1747</v>
      </c>
      <c r="D72" s="730" t="s">
        <v>1201</v>
      </c>
      <c r="E72" s="730" t="s">
        <v>1748</v>
      </c>
      <c r="F72" s="734"/>
      <c r="G72" s="734"/>
      <c r="H72" s="748">
        <v>0</v>
      </c>
      <c r="I72" s="734">
        <v>5</v>
      </c>
      <c r="J72" s="734">
        <v>570.83000000000004</v>
      </c>
      <c r="K72" s="748">
        <v>1</v>
      </c>
      <c r="L72" s="734">
        <v>5</v>
      </c>
      <c r="M72" s="735">
        <v>570.83000000000004</v>
      </c>
    </row>
    <row r="73" spans="1:13" ht="14.45" customHeight="1" x14ac:dyDescent="0.2">
      <c r="A73" s="729" t="s">
        <v>599</v>
      </c>
      <c r="B73" s="730" t="s">
        <v>1743</v>
      </c>
      <c r="C73" s="730" t="s">
        <v>1749</v>
      </c>
      <c r="D73" s="730" t="s">
        <v>1750</v>
      </c>
      <c r="E73" s="730" t="s">
        <v>1751</v>
      </c>
      <c r="F73" s="734"/>
      <c r="G73" s="734"/>
      <c r="H73" s="748">
        <v>0</v>
      </c>
      <c r="I73" s="734">
        <v>19</v>
      </c>
      <c r="J73" s="734">
        <v>2093.6100000000006</v>
      </c>
      <c r="K73" s="748">
        <v>1</v>
      </c>
      <c r="L73" s="734">
        <v>19</v>
      </c>
      <c r="M73" s="735">
        <v>2093.6100000000006</v>
      </c>
    </row>
    <row r="74" spans="1:13" ht="14.45" customHeight="1" x14ac:dyDescent="0.2">
      <c r="A74" s="729" t="s">
        <v>599</v>
      </c>
      <c r="B74" s="730" t="s">
        <v>1752</v>
      </c>
      <c r="C74" s="730" t="s">
        <v>1753</v>
      </c>
      <c r="D74" s="730" t="s">
        <v>1754</v>
      </c>
      <c r="E74" s="730" t="s">
        <v>1283</v>
      </c>
      <c r="F74" s="734"/>
      <c r="G74" s="734"/>
      <c r="H74" s="748">
        <v>0</v>
      </c>
      <c r="I74" s="734">
        <v>15</v>
      </c>
      <c r="J74" s="734">
        <v>18791.925999999999</v>
      </c>
      <c r="K74" s="748">
        <v>1</v>
      </c>
      <c r="L74" s="734">
        <v>15</v>
      </c>
      <c r="M74" s="735">
        <v>18791.925999999999</v>
      </c>
    </row>
    <row r="75" spans="1:13" ht="14.45" customHeight="1" x14ac:dyDescent="0.2">
      <c r="A75" s="729" t="s">
        <v>599</v>
      </c>
      <c r="B75" s="730" t="s">
        <v>1752</v>
      </c>
      <c r="C75" s="730" t="s">
        <v>1755</v>
      </c>
      <c r="D75" s="730" t="s">
        <v>1286</v>
      </c>
      <c r="E75" s="730" t="s">
        <v>1756</v>
      </c>
      <c r="F75" s="734">
        <v>50</v>
      </c>
      <c r="G75" s="734">
        <v>7050.7</v>
      </c>
      <c r="H75" s="748">
        <v>1</v>
      </c>
      <c r="I75" s="734"/>
      <c r="J75" s="734"/>
      <c r="K75" s="748">
        <v>0</v>
      </c>
      <c r="L75" s="734">
        <v>50</v>
      </c>
      <c r="M75" s="735">
        <v>7050.7</v>
      </c>
    </row>
    <row r="76" spans="1:13" ht="14.45" customHeight="1" x14ac:dyDescent="0.2">
      <c r="A76" s="729" t="s">
        <v>599</v>
      </c>
      <c r="B76" s="730" t="s">
        <v>1757</v>
      </c>
      <c r="C76" s="730" t="s">
        <v>1758</v>
      </c>
      <c r="D76" s="730" t="s">
        <v>1157</v>
      </c>
      <c r="E76" s="730" t="s">
        <v>1759</v>
      </c>
      <c r="F76" s="734"/>
      <c r="G76" s="734"/>
      <c r="H76" s="748">
        <v>0</v>
      </c>
      <c r="I76" s="734">
        <v>2</v>
      </c>
      <c r="J76" s="734">
        <v>143.99999999999991</v>
      </c>
      <c r="K76" s="748">
        <v>1</v>
      </c>
      <c r="L76" s="734">
        <v>2</v>
      </c>
      <c r="M76" s="735">
        <v>143.99999999999991</v>
      </c>
    </row>
    <row r="77" spans="1:13" ht="14.45" customHeight="1" x14ac:dyDescent="0.2">
      <c r="A77" s="729" t="s">
        <v>599</v>
      </c>
      <c r="B77" s="730" t="s">
        <v>1757</v>
      </c>
      <c r="C77" s="730" t="s">
        <v>1760</v>
      </c>
      <c r="D77" s="730" t="s">
        <v>1157</v>
      </c>
      <c r="E77" s="730" t="s">
        <v>716</v>
      </c>
      <c r="F77" s="734"/>
      <c r="G77" s="734"/>
      <c r="H77" s="748">
        <v>0</v>
      </c>
      <c r="I77" s="734">
        <v>4</v>
      </c>
      <c r="J77" s="734">
        <v>371.88</v>
      </c>
      <c r="K77" s="748">
        <v>1</v>
      </c>
      <c r="L77" s="734">
        <v>4</v>
      </c>
      <c r="M77" s="735">
        <v>371.88</v>
      </c>
    </row>
    <row r="78" spans="1:13" ht="14.45" customHeight="1" x14ac:dyDescent="0.2">
      <c r="A78" s="729" t="s">
        <v>599</v>
      </c>
      <c r="B78" s="730" t="s">
        <v>1757</v>
      </c>
      <c r="C78" s="730" t="s">
        <v>1761</v>
      </c>
      <c r="D78" s="730" t="s">
        <v>1762</v>
      </c>
      <c r="E78" s="730" t="s">
        <v>1763</v>
      </c>
      <c r="F78" s="734"/>
      <c r="G78" s="734"/>
      <c r="H78" s="748">
        <v>0</v>
      </c>
      <c r="I78" s="734">
        <v>6.9</v>
      </c>
      <c r="J78" s="734">
        <v>1352.538</v>
      </c>
      <c r="K78" s="748">
        <v>1</v>
      </c>
      <c r="L78" s="734">
        <v>6.9</v>
      </c>
      <c r="M78" s="735">
        <v>1352.538</v>
      </c>
    </row>
    <row r="79" spans="1:13" ht="14.45" customHeight="1" x14ac:dyDescent="0.2">
      <c r="A79" s="729" t="s">
        <v>599</v>
      </c>
      <c r="B79" s="730" t="s">
        <v>1764</v>
      </c>
      <c r="C79" s="730" t="s">
        <v>1765</v>
      </c>
      <c r="D79" s="730" t="s">
        <v>1766</v>
      </c>
      <c r="E79" s="730" t="s">
        <v>1296</v>
      </c>
      <c r="F79" s="734">
        <v>92</v>
      </c>
      <c r="G79" s="734">
        <v>3072.8</v>
      </c>
      <c r="H79" s="748">
        <v>1</v>
      </c>
      <c r="I79" s="734"/>
      <c r="J79" s="734"/>
      <c r="K79" s="748">
        <v>0</v>
      </c>
      <c r="L79" s="734">
        <v>92</v>
      </c>
      <c r="M79" s="735">
        <v>3072.8</v>
      </c>
    </row>
    <row r="80" spans="1:13" ht="14.45" customHeight="1" x14ac:dyDescent="0.2">
      <c r="A80" s="729" t="s">
        <v>599</v>
      </c>
      <c r="B80" s="730" t="s">
        <v>1764</v>
      </c>
      <c r="C80" s="730" t="s">
        <v>1767</v>
      </c>
      <c r="D80" s="730" t="s">
        <v>1295</v>
      </c>
      <c r="E80" s="730" t="s">
        <v>1296</v>
      </c>
      <c r="F80" s="734"/>
      <c r="G80" s="734"/>
      <c r="H80" s="748">
        <v>0</v>
      </c>
      <c r="I80" s="734">
        <v>75</v>
      </c>
      <c r="J80" s="734">
        <v>1428</v>
      </c>
      <c r="K80" s="748">
        <v>1</v>
      </c>
      <c r="L80" s="734">
        <v>75</v>
      </c>
      <c r="M80" s="735">
        <v>1428</v>
      </c>
    </row>
    <row r="81" spans="1:13" ht="14.45" customHeight="1" x14ac:dyDescent="0.2">
      <c r="A81" s="729" t="s">
        <v>599</v>
      </c>
      <c r="B81" s="730" t="s">
        <v>1768</v>
      </c>
      <c r="C81" s="730" t="s">
        <v>1769</v>
      </c>
      <c r="D81" s="730" t="s">
        <v>1770</v>
      </c>
      <c r="E81" s="730" t="s">
        <v>1267</v>
      </c>
      <c r="F81" s="734">
        <v>1</v>
      </c>
      <c r="G81" s="734">
        <v>789.23</v>
      </c>
      <c r="H81" s="748">
        <v>1</v>
      </c>
      <c r="I81" s="734"/>
      <c r="J81" s="734"/>
      <c r="K81" s="748">
        <v>0</v>
      </c>
      <c r="L81" s="734">
        <v>1</v>
      </c>
      <c r="M81" s="735">
        <v>789.23</v>
      </c>
    </row>
    <row r="82" spans="1:13" ht="14.45" customHeight="1" x14ac:dyDescent="0.2">
      <c r="A82" s="729" t="s">
        <v>599</v>
      </c>
      <c r="B82" s="730" t="s">
        <v>1768</v>
      </c>
      <c r="C82" s="730" t="s">
        <v>1771</v>
      </c>
      <c r="D82" s="730" t="s">
        <v>1772</v>
      </c>
      <c r="E82" s="730" t="s">
        <v>1267</v>
      </c>
      <c r="F82" s="734"/>
      <c r="G82" s="734"/>
      <c r="H82" s="748">
        <v>0</v>
      </c>
      <c r="I82" s="734">
        <v>2</v>
      </c>
      <c r="J82" s="734">
        <v>280.06</v>
      </c>
      <c r="K82" s="748">
        <v>1</v>
      </c>
      <c r="L82" s="734">
        <v>2</v>
      </c>
      <c r="M82" s="735">
        <v>280.06</v>
      </c>
    </row>
    <row r="83" spans="1:13" ht="14.45" customHeight="1" x14ac:dyDescent="0.2">
      <c r="A83" s="729" t="s">
        <v>599</v>
      </c>
      <c r="B83" s="730" t="s">
        <v>1768</v>
      </c>
      <c r="C83" s="730" t="s">
        <v>1773</v>
      </c>
      <c r="D83" s="730" t="s">
        <v>1772</v>
      </c>
      <c r="E83" s="730" t="s">
        <v>1774</v>
      </c>
      <c r="F83" s="734"/>
      <c r="G83" s="734"/>
      <c r="H83" s="748">
        <v>0</v>
      </c>
      <c r="I83" s="734">
        <v>1</v>
      </c>
      <c r="J83" s="734">
        <v>246.6</v>
      </c>
      <c r="K83" s="748">
        <v>1</v>
      </c>
      <c r="L83" s="734">
        <v>1</v>
      </c>
      <c r="M83" s="735">
        <v>246.6</v>
      </c>
    </row>
    <row r="84" spans="1:13" ht="14.45" customHeight="1" x14ac:dyDescent="0.2">
      <c r="A84" s="729" t="s">
        <v>599</v>
      </c>
      <c r="B84" s="730" t="s">
        <v>1775</v>
      </c>
      <c r="C84" s="730" t="s">
        <v>1776</v>
      </c>
      <c r="D84" s="730" t="s">
        <v>1777</v>
      </c>
      <c r="E84" s="730" t="s">
        <v>1267</v>
      </c>
      <c r="F84" s="734">
        <v>19.5</v>
      </c>
      <c r="G84" s="734">
        <v>13942.5</v>
      </c>
      <c r="H84" s="748">
        <v>1</v>
      </c>
      <c r="I84" s="734"/>
      <c r="J84" s="734"/>
      <c r="K84" s="748">
        <v>0</v>
      </c>
      <c r="L84" s="734">
        <v>19.5</v>
      </c>
      <c r="M84" s="735">
        <v>13942.5</v>
      </c>
    </row>
    <row r="85" spans="1:13" ht="14.45" customHeight="1" x14ac:dyDescent="0.2">
      <c r="A85" s="729" t="s">
        <v>599</v>
      </c>
      <c r="B85" s="730" t="s">
        <v>1775</v>
      </c>
      <c r="C85" s="730" t="s">
        <v>1778</v>
      </c>
      <c r="D85" s="730" t="s">
        <v>1266</v>
      </c>
      <c r="E85" s="730" t="s">
        <v>1267</v>
      </c>
      <c r="F85" s="734"/>
      <c r="G85" s="734"/>
      <c r="H85" s="748">
        <v>0</v>
      </c>
      <c r="I85" s="734">
        <v>29</v>
      </c>
      <c r="J85" s="734">
        <v>20981.58</v>
      </c>
      <c r="K85" s="748">
        <v>1</v>
      </c>
      <c r="L85" s="734">
        <v>29</v>
      </c>
      <c r="M85" s="735">
        <v>20981.58</v>
      </c>
    </row>
    <row r="86" spans="1:13" ht="14.45" customHeight="1" x14ac:dyDescent="0.2">
      <c r="A86" s="729" t="s">
        <v>599</v>
      </c>
      <c r="B86" s="730" t="s">
        <v>1779</v>
      </c>
      <c r="C86" s="730" t="s">
        <v>1780</v>
      </c>
      <c r="D86" s="730" t="s">
        <v>1781</v>
      </c>
      <c r="E86" s="730" t="s">
        <v>1782</v>
      </c>
      <c r="F86" s="734"/>
      <c r="G86" s="734"/>
      <c r="H86" s="748">
        <v>0</v>
      </c>
      <c r="I86" s="734">
        <v>13.2</v>
      </c>
      <c r="J86" s="734">
        <v>1989.2399999999998</v>
      </c>
      <c r="K86" s="748">
        <v>1</v>
      </c>
      <c r="L86" s="734">
        <v>13.2</v>
      </c>
      <c r="M86" s="735">
        <v>1989.2399999999998</v>
      </c>
    </row>
    <row r="87" spans="1:13" ht="14.45" customHeight="1" x14ac:dyDescent="0.2">
      <c r="A87" s="729" t="s">
        <v>599</v>
      </c>
      <c r="B87" s="730" t="s">
        <v>1779</v>
      </c>
      <c r="C87" s="730" t="s">
        <v>1783</v>
      </c>
      <c r="D87" s="730" t="s">
        <v>1781</v>
      </c>
      <c r="E87" s="730" t="s">
        <v>1784</v>
      </c>
      <c r="F87" s="734"/>
      <c r="G87" s="734"/>
      <c r="H87" s="748">
        <v>0</v>
      </c>
      <c r="I87" s="734">
        <v>82.7</v>
      </c>
      <c r="J87" s="734">
        <v>21832.799999999999</v>
      </c>
      <c r="K87" s="748">
        <v>1</v>
      </c>
      <c r="L87" s="734">
        <v>82.7</v>
      </c>
      <c r="M87" s="735">
        <v>21832.799999999999</v>
      </c>
    </row>
    <row r="88" spans="1:13" ht="14.45" customHeight="1" x14ac:dyDescent="0.2">
      <c r="A88" s="729" t="s">
        <v>599</v>
      </c>
      <c r="B88" s="730" t="s">
        <v>1785</v>
      </c>
      <c r="C88" s="730" t="s">
        <v>1786</v>
      </c>
      <c r="D88" s="730" t="s">
        <v>1787</v>
      </c>
      <c r="E88" s="730" t="s">
        <v>1788</v>
      </c>
      <c r="F88" s="734"/>
      <c r="G88" s="734"/>
      <c r="H88" s="748">
        <v>0</v>
      </c>
      <c r="I88" s="734">
        <v>4</v>
      </c>
      <c r="J88" s="734">
        <v>2177.56</v>
      </c>
      <c r="K88" s="748">
        <v>1</v>
      </c>
      <c r="L88" s="734">
        <v>4</v>
      </c>
      <c r="M88" s="735">
        <v>2177.56</v>
      </c>
    </row>
    <row r="89" spans="1:13" ht="14.45" customHeight="1" x14ac:dyDescent="0.2">
      <c r="A89" s="729" t="s">
        <v>599</v>
      </c>
      <c r="B89" s="730" t="s">
        <v>1789</v>
      </c>
      <c r="C89" s="730" t="s">
        <v>1790</v>
      </c>
      <c r="D89" s="730" t="s">
        <v>1791</v>
      </c>
      <c r="E89" s="730" t="s">
        <v>1792</v>
      </c>
      <c r="F89" s="734"/>
      <c r="G89" s="734"/>
      <c r="H89" s="748">
        <v>0</v>
      </c>
      <c r="I89" s="734">
        <v>4</v>
      </c>
      <c r="J89" s="734">
        <v>133.56</v>
      </c>
      <c r="K89" s="748">
        <v>1</v>
      </c>
      <c r="L89" s="734">
        <v>4</v>
      </c>
      <c r="M89" s="735">
        <v>133.56</v>
      </c>
    </row>
    <row r="90" spans="1:13" ht="14.45" customHeight="1" x14ac:dyDescent="0.2">
      <c r="A90" s="729" t="s">
        <v>599</v>
      </c>
      <c r="B90" s="730" t="s">
        <v>1789</v>
      </c>
      <c r="C90" s="730" t="s">
        <v>1793</v>
      </c>
      <c r="D90" s="730" t="s">
        <v>1791</v>
      </c>
      <c r="E90" s="730" t="s">
        <v>1794</v>
      </c>
      <c r="F90" s="734"/>
      <c r="G90" s="734"/>
      <c r="H90" s="748">
        <v>0</v>
      </c>
      <c r="I90" s="734">
        <v>83</v>
      </c>
      <c r="J90" s="734">
        <v>4389.0400000000009</v>
      </c>
      <c r="K90" s="748">
        <v>1</v>
      </c>
      <c r="L90" s="734">
        <v>83</v>
      </c>
      <c r="M90" s="735">
        <v>4389.0400000000009</v>
      </c>
    </row>
    <row r="91" spans="1:13" ht="14.45" customHeight="1" x14ac:dyDescent="0.2">
      <c r="A91" s="729" t="s">
        <v>599</v>
      </c>
      <c r="B91" s="730" t="s">
        <v>1795</v>
      </c>
      <c r="C91" s="730" t="s">
        <v>1796</v>
      </c>
      <c r="D91" s="730" t="s">
        <v>1270</v>
      </c>
      <c r="E91" s="730" t="s">
        <v>1797</v>
      </c>
      <c r="F91" s="734"/>
      <c r="G91" s="734"/>
      <c r="H91" s="748">
        <v>0</v>
      </c>
      <c r="I91" s="734">
        <v>10</v>
      </c>
      <c r="J91" s="734">
        <v>1884.6</v>
      </c>
      <c r="K91" s="748">
        <v>1</v>
      </c>
      <c r="L91" s="734">
        <v>10</v>
      </c>
      <c r="M91" s="735">
        <v>1884.6</v>
      </c>
    </row>
    <row r="92" spans="1:13" ht="14.45" customHeight="1" x14ac:dyDescent="0.2">
      <c r="A92" s="729" t="s">
        <v>599</v>
      </c>
      <c r="B92" s="730" t="s">
        <v>1795</v>
      </c>
      <c r="C92" s="730" t="s">
        <v>1798</v>
      </c>
      <c r="D92" s="730" t="s">
        <v>1270</v>
      </c>
      <c r="E92" s="730" t="s">
        <v>1799</v>
      </c>
      <c r="F92" s="734"/>
      <c r="G92" s="734"/>
      <c r="H92" s="748">
        <v>0</v>
      </c>
      <c r="I92" s="734">
        <v>2.5</v>
      </c>
      <c r="J92" s="734">
        <v>942.29999999999984</v>
      </c>
      <c r="K92" s="748">
        <v>1</v>
      </c>
      <c r="L92" s="734">
        <v>2.5</v>
      </c>
      <c r="M92" s="735">
        <v>942.29999999999984</v>
      </c>
    </row>
    <row r="93" spans="1:13" ht="14.45" customHeight="1" x14ac:dyDescent="0.2">
      <c r="A93" s="729" t="s">
        <v>599</v>
      </c>
      <c r="B93" s="730" t="s">
        <v>1800</v>
      </c>
      <c r="C93" s="730" t="s">
        <v>1801</v>
      </c>
      <c r="D93" s="730" t="s">
        <v>1262</v>
      </c>
      <c r="E93" s="730" t="s">
        <v>1263</v>
      </c>
      <c r="F93" s="734"/>
      <c r="G93" s="734"/>
      <c r="H93" s="748">
        <v>0</v>
      </c>
      <c r="I93" s="734">
        <v>2.4000000000000004</v>
      </c>
      <c r="J93" s="734">
        <v>2666.4</v>
      </c>
      <c r="K93" s="748">
        <v>1</v>
      </c>
      <c r="L93" s="734">
        <v>2.4000000000000004</v>
      </c>
      <c r="M93" s="735">
        <v>2666.4</v>
      </c>
    </row>
    <row r="94" spans="1:13" ht="14.45" customHeight="1" x14ac:dyDescent="0.2">
      <c r="A94" s="729" t="s">
        <v>599</v>
      </c>
      <c r="B94" s="730" t="s">
        <v>1800</v>
      </c>
      <c r="C94" s="730" t="s">
        <v>1802</v>
      </c>
      <c r="D94" s="730" t="s">
        <v>1309</v>
      </c>
      <c r="E94" s="730" t="s">
        <v>1803</v>
      </c>
      <c r="F94" s="734">
        <v>3.0999999999999996</v>
      </c>
      <c r="G94" s="734">
        <v>3518.1280000000006</v>
      </c>
      <c r="H94" s="748">
        <v>1</v>
      </c>
      <c r="I94" s="734"/>
      <c r="J94" s="734"/>
      <c r="K94" s="748">
        <v>0</v>
      </c>
      <c r="L94" s="734">
        <v>3.0999999999999996</v>
      </c>
      <c r="M94" s="735">
        <v>3518.1280000000006</v>
      </c>
    </row>
    <row r="95" spans="1:13" ht="14.45" customHeight="1" x14ac:dyDescent="0.2">
      <c r="A95" s="729" t="s">
        <v>599</v>
      </c>
      <c r="B95" s="730" t="s">
        <v>1804</v>
      </c>
      <c r="C95" s="730" t="s">
        <v>1805</v>
      </c>
      <c r="D95" s="730" t="s">
        <v>1712</v>
      </c>
      <c r="E95" s="730" t="s">
        <v>1806</v>
      </c>
      <c r="F95" s="734">
        <v>1</v>
      </c>
      <c r="G95" s="734">
        <v>247.9</v>
      </c>
      <c r="H95" s="748">
        <v>1</v>
      </c>
      <c r="I95" s="734"/>
      <c r="J95" s="734"/>
      <c r="K95" s="748">
        <v>0</v>
      </c>
      <c r="L95" s="734">
        <v>1</v>
      </c>
      <c r="M95" s="735">
        <v>247.9</v>
      </c>
    </row>
    <row r="96" spans="1:13" ht="14.45" customHeight="1" x14ac:dyDescent="0.2">
      <c r="A96" s="729" t="s">
        <v>599</v>
      </c>
      <c r="B96" s="730" t="s">
        <v>1807</v>
      </c>
      <c r="C96" s="730" t="s">
        <v>1808</v>
      </c>
      <c r="D96" s="730" t="s">
        <v>1809</v>
      </c>
      <c r="E96" s="730" t="s">
        <v>1810</v>
      </c>
      <c r="F96" s="734"/>
      <c r="G96" s="734"/>
      <c r="H96" s="748">
        <v>0</v>
      </c>
      <c r="I96" s="734">
        <v>28</v>
      </c>
      <c r="J96" s="734">
        <v>3717.9399454398977</v>
      </c>
      <c r="K96" s="748">
        <v>1</v>
      </c>
      <c r="L96" s="734">
        <v>28</v>
      </c>
      <c r="M96" s="735">
        <v>3717.9399454398977</v>
      </c>
    </row>
    <row r="97" spans="1:13" ht="14.45" customHeight="1" x14ac:dyDescent="0.2">
      <c r="A97" s="729" t="s">
        <v>599</v>
      </c>
      <c r="B97" s="730" t="s">
        <v>1811</v>
      </c>
      <c r="C97" s="730" t="s">
        <v>1812</v>
      </c>
      <c r="D97" s="730" t="s">
        <v>1019</v>
      </c>
      <c r="E97" s="730" t="s">
        <v>1020</v>
      </c>
      <c r="F97" s="734"/>
      <c r="G97" s="734"/>
      <c r="H97" s="748">
        <v>0</v>
      </c>
      <c r="I97" s="734">
        <v>1</v>
      </c>
      <c r="J97" s="734">
        <v>399.76</v>
      </c>
      <c r="K97" s="748">
        <v>1</v>
      </c>
      <c r="L97" s="734">
        <v>1</v>
      </c>
      <c r="M97" s="735">
        <v>399.76</v>
      </c>
    </row>
    <row r="98" spans="1:13" ht="14.45" customHeight="1" x14ac:dyDescent="0.2">
      <c r="A98" s="729" t="s">
        <v>599</v>
      </c>
      <c r="B98" s="730" t="s">
        <v>1813</v>
      </c>
      <c r="C98" s="730" t="s">
        <v>1814</v>
      </c>
      <c r="D98" s="730" t="s">
        <v>1005</v>
      </c>
      <c r="E98" s="730" t="s">
        <v>1006</v>
      </c>
      <c r="F98" s="734"/>
      <c r="G98" s="734"/>
      <c r="H98" s="748">
        <v>0</v>
      </c>
      <c r="I98" s="734">
        <v>276</v>
      </c>
      <c r="J98" s="734">
        <v>9166.2219883885064</v>
      </c>
      <c r="K98" s="748">
        <v>1</v>
      </c>
      <c r="L98" s="734">
        <v>276</v>
      </c>
      <c r="M98" s="735">
        <v>9166.2219883885064</v>
      </c>
    </row>
    <row r="99" spans="1:13" ht="14.45" customHeight="1" x14ac:dyDescent="0.2">
      <c r="A99" s="729" t="s">
        <v>599</v>
      </c>
      <c r="B99" s="730" t="s">
        <v>1813</v>
      </c>
      <c r="C99" s="730" t="s">
        <v>1815</v>
      </c>
      <c r="D99" s="730" t="s">
        <v>1005</v>
      </c>
      <c r="E99" s="730" t="s">
        <v>1816</v>
      </c>
      <c r="F99" s="734"/>
      <c r="G99" s="734"/>
      <c r="H99" s="748">
        <v>0</v>
      </c>
      <c r="I99" s="734">
        <v>238</v>
      </c>
      <c r="J99" s="734">
        <v>10002.24</v>
      </c>
      <c r="K99" s="748">
        <v>1</v>
      </c>
      <c r="L99" s="734">
        <v>238</v>
      </c>
      <c r="M99" s="735">
        <v>10002.24</v>
      </c>
    </row>
    <row r="100" spans="1:13" ht="14.45" customHeight="1" x14ac:dyDescent="0.2">
      <c r="A100" s="729" t="s">
        <v>599</v>
      </c>
      <c r="B100" s="730" t="s">
        <v>1817</v>
      </c>
      <c r="C100" s="730" t="s">
        <v>1818</v>
      </c>
      <c r="D100" s="730" t="s">
        <v>1819</v>
      </c>
      <c r="E100" s="730" t="s">
        <v>1820</v>
      </c>
      <c r="F100" s="734"/>
      <c r="G100" s="734"/>
      <c r="H100" s="748">
        <v>0</v>
      </c>
      <c r="I100" s="734">
        <v>31</v>
      </c>
      <c r="J100" s="734">
        <v>7719.4699944548865</v>
      </c>
      <c r="K100" s="748">
        <v>1</v>
      </c>
      <c r="L100" s="734">
        <v>31</v>
      </c>
      <c r="M100" s="735">
        <v>7719.4699944548865</v>
      </c>
    </row>
    <row r="101" spans="1:13" ht="14.45" customHeight="1" x14ac:dyDescent="0.2">
      <c r="A101" s="729" t="s">
        <v>599</v>
      </c>
      <c r="B101" s="730" t="s">
        <v>1817</v>
      </c>
      <c r="C101" s="730" t="s">
        <v>1821</v>
      </c>
      <c r="D101" s="730" t="s">
        <v>1023</v>
      </c>
      <c r="E101" s="730" t="s">
        <v>1024</v>
      </c>
      <c r="F101" s="734">
        <v>6</v>
      </c>
      <c r="G101" s="734">
        <v>150.47999999999999</v>
      </c>
      <c r="H101" s="748">
        <v>1</v>
      </c>
      <c r="I101" s="734"/>
      <c r="J101" s="734"/>
      <c r="K101" s="748">
        <v>0</v>
      </c>
      <c r="L101" s="734">
        <v>6</v>
      </c>
      <c r="M101" s="735">
        <v>150.47999999999999</v>
      </c>
    </row>
    <row r="102" spans="1:13" ht="14.45" customHeight="1" x14ac:dyDescent="0.2">
      <c r="A102" s="729" t="s">
        <v>599</v>
      </c>
      <c r="B102" s="730" t="s">
        <v>1822</v>
      </c>
      <c r="C102" s="730" t="s">
        <v>1823</v>
      </c>
      <c r="D102" s="730" t="s">
        <v>1404</v>
      </c>
      <c r="E102" s="730" t="s">
        <v>1824</v>
      </c>
      <c r="F102" s="734"/>
      <c r="G102" s="734"/>
      <c r="H102" s="748">
        <v>0</v>
      </c>
      <c r="I102" s="734">
        <v>1</v>
      </c>
      <c r="J102" s="734">
        <v>240.38000000000005</v>
      </c>
      <c r="K102" s="748">
        <v>1</v>
      </c>
      <c r="L102" s="734">
        <v>1</v>
      </c>
      <c r="M102" s="735">
        <v>240.38000000000005</v>
      </c>
    </row>
    <row r="103" spans="1:13" ht="14.45" customHeight="1" x14ac:dyDescent="0.2">
      <c r="A103" s="729" t="s">
        <v>599</v>
      </c>
      <c r="B103" s="730" t="s">
        <v>1825</v>
      </c>
      <c r="C103" s="730" t="s">
        <v>1826</v>
      </c>
      <c r="D103" s="730" t="s">
        <v>1827</v>
      </c>
      <c r="E103" s="730" t="s">
        <v>1828</v>
      </c>
      <c r="F103" s="734"/>
      <c r="G103" s="734"/>
      <c r="H103" s="748">
        <v>0</v>
      </c>
      <c r="I103" s="734">
        <v>2</v>
      </c>
      <c r="J103" s="734">
        <v>252.40000000000003</v>
      </c>
      <c r="K103" s="748">
        <v>1</v>
      </c>
      <c r="L103" s="734">
        <v>2</v>
      </c>
      <c r="M103" s="735">
        <v>252.40000000000003</v>
      </c>
    </row>
    <row r="104" spans="1:13" ht="14.45" customHeight="1" x14ac:dyDescent="0.2">
      <c r="A104" s="729" t="s">
        <v>599</v>
      </c>
      <c r="B104" s="730" t="s">
        <v>1825</v>
      </c>
      <c r="C104" s="730" t="s">
        <v>1829</v>
      </c>
      <c r="D104" s="730" t="s">
        <v>1827</v>
      </c>
      <c r="E104" s="730" t="s">
        <v>1830</v>
      </c>
      <c r="F104" s="734"/>
      <c r="G104" s="734"/>
      <c r="H104" s="748">
        <v>0</v>
      </c>
      <c r="I104" s="734">
        <v>1</v>
      </c>
      <c r="J104" s="734">
        <v>254.95000000000005</v>
      </c>
      <c r="K104" s="748">
        <v>1</v>
      </c>
      <c r="L104" s="734">
        <v>1</v>
      </c>
      <c r="M104" s="735">
        <v>254.95000000000005</v>
      </c>
    </row>
    <row r="105" spans="1:13" ht="14.45" customHeight="1" x14ac:dyDescent="0.2">
      <c r="A105" s="729" t="s">
        <v>599</v>
      </c>
      <c r="B105" s="730" t="s">
        <v>1831</v>
      </c>
      <c r="C105" s="730" t="s">
        <v>1832</v>
      </c>
      <c r="D105" s="730" t="s">
        <v>986</v>
      </c>
      <c r="E105" s="730" t="s">
        <v>1833</v>
      </c>
      <c r="F105" s="734"/>
      <c r="G105" s="734"/>
      <c r="H105" s="748">
        <v>0</v>
      </c>
      <c r="I105" s="734">
        <v>1</v>
      </c>
      <c r="J105" s="734">
        <v>431.64</v>
      </c>
      <c r="K105" s="748">
        <v>1</v>
      </c>
      <c r="L105" s="734">
        <v>1</v>
      </c>
      <c r="M105" s="735">
        <v>431.64</v>
      </c>
    </row>
    <row r="106" spans="1:13" ht="14.45" customHeight="1" x14ac:dyDescent="0.2">
      <c r="A106" s="729" t="s">
        <v>599</v>
      </c>
      <c r="B106" s="730" t="s">
        <v>1834</v>
      </c>
      <c r="C106" s="730" t="s">
        <v>1835</v>
      </c>
      <c r="D106" s="730" t="s">
        <v>1836</v>
      </c>
      <c r="E106" s="730" t="s">
        <v>1837</v>
      </c>
      <c r="F106" s="734"/>
      <c r="G106" s="734"/>
      <c r="H106" s="748">
        <v>0</v>
      </c>
      <c r="I106" s="734">
        <v>2</v>
      </c>
      <c r="J106" s="734">
        <v>58.530000000000015</v>
      </c>
      <c r="K106" s="748">
        <v>1</v>
      </c>
      <c r="L106" s="734">
        <v>2</v>
      </c>
      <c r="M106" s="735">
        <v>58.530000000000015</v>
      </c>
    </row>
    <row r="107" spans="1:13" ht="14.45" customHeight="1" x14ac:dyDescent="0.2">
      <c r="A107" s="729" t="s">
        <v>599</v>
      </c>
      <c r="B107" s="730" t="s">
        <v>1834</v>
      </c>
      <c r="C107" s="730" t="s">
        <v>1838</v>
      </c>
      <c r="D107" s="730" t="s">
        <v>1836</v>
      </c>
      <c r="E107" s="730" t="s">
        <v>1839</v>
      </c>
      <c r="F107" s="734"/>
      <c r="G107" s="734"/>
      <c r="H107" s="748">
        <v>0</v>
      </c>
      <c r="I107" s="734">
        <v>81</v>
      </c>
      <c r="J107" s="734">
        <v>738.81</v>
      </c>
      <c r="K107" s="748">
        <v>1</v>
      </c>
      <c r="L107" s="734">
        <v>81</v>
      </c>
      <c r="M107" s="735">
        <v>738.81</v>
      </c>
    </row>
    <row r="108" spans="1:13" ht="14.45" customHeight="1" x14ac:dyDescent="0.2">
      <c r="A108" s="729" t="s">
        <v>599</v>
      </c>
      <c r="B108" s="730" t="s">
        <v>1840</v>
      </c>
      <c r="C108" s="730" t="s">
        <v>1841</v>
      </c>
      <c r="D108" s="730" t="s">
        <v>1171</v>
      </c>
      <c r="E108" s="730" t="s">
        <v>1842</v>
      </c>
      <c r="F108" s="734"/>
      <c r="G108" s="734"/>
      <c r="H108" s="748">
        <v>0</v>
      </c>
      <c r="I108" s="734">
        <v>54</v>
      </c>
      <c r="J108" s="734">
        <v>1188.21</v>
      </c>
      <c r="K108" s="748">
        <v>1</v>
      </c>
      <c r="L108" s="734">
        <v>54</v>
      </c>
      <c r="M108" s="735">
        <v>1188.21</v>
      </c>
    </row>
    <row r="109" spans="1:13" ht="14.45" customHeight="1" x14ac:dyDescent="0.2">
      <c r="A109" s="729" t="s">
        <v>599</v>
      </c>
      <c r="B109" s="730" t="s">
        <v>1840</v>
      </c>
      <c r="C109" s="730" t="s">
        <v>1843</v>
      </c>
      <c r="D109" s="730" t="s">
        <v>1171</v>
      </c>
      <c r="E109" s="730" t="s">
        <v>1107</v>
      </c>
      <c r="F109" s="734"/>
      <c r="G109" s="734"/>
      <c r="H109" s="748">
        <v>0</v>
      </c>
      <c r="I109" s="734">
        <v>9</v>
      </c>
      <c r="J109" s="734">
        <v>410.3</v>
      </c>
      <c r="K109" s="748">
        <v>1</v>
      </c>
      <c r="L109" s="734">
        <v>9</v>
      </c>
      <c r="M109" s="735">
        <v>410.3</v>
      </c>
    </row>
    <row r="110" spans="1:13" ht="14.45" customHeight="1" x14ac:dyDescent="0.2">
      <c r="A110" s="729" t="s">
        <v>599</v>
      </c>
      <c r="B110" s="730" t="s">
        <v>1844</v>
      </c>
      <c r="C110" s="730" t="s">
        <v>1845</v>
      </c>
      <c r="D110" s="730" t="s">
        <v>1846</v>
      </c>
      <c r="E110" s="730" t="s">
        <v>1139</v>
      </c>
      <c r="F110" s="734"/>
      <c r="G110" s="734"/>
      <c r="H110" s="748">
        <v>0</v>
      </c>
      <c r="I110" s="734">
        <v>1</v>
      </c>
      <c r="J110" s="734">
        <v>301.44000000000005</v>
      </c>
      <c r="K110" s="748">
        <v>1</v>
      </c>
      <c r="L110" s="734">
        <v>1</v>
      </c>
      <c r="M110" s="735">
        <v>301.44000000000005</v>
      </c>
    </row>
    <row r="111" spans="1:13" ht="14.45" customHeight="1" x14ac:dyDescent="0.2">
      <c r="A111" s="729" t="s">
        <v>599</v>
      </c>
      <c r="B111" s="730" t="s">
        <v>1847</v>
      </c>
      <c r="C111" s="730" t="s">
        <v>1848</v>
      </c>
      <c r="D111" s="730" t="s">
        <v>1849</v>
      </c>
      <c r="E111" s="730" t="s">
        <v>1850</v>
      </c>
      <c r="F111" s="734"/>
      <c r="G111" s="734"/>
      <c r="H111" s="748">
        <v>0</v>
      </c>
      <c r="I111" s="734">
        <v>1</v>
      </c>
      <c r="J111" s="734">
        <v>197.32</v>
      </c>
      <c r="K111" s="748">
        <v>1</v>
      </c>
      <c r="L111" s="734">
        <v>1</v>
      </c>
      <c r="M111" s="735">
        <v>197.32</v>
      </c>
    </row>
    <row r="112" spans="1:13" ht="14.45" customHeight="1" x14ac:dyDescent="0.2">
      <c r="A112" s="729" t="s">
        <v>599</v>
      </c>
      <c r="B112" s="730" t="s">
        <v>1851</v>
      </c>
      <c r="C112" s="730" t="s">
        <v>1852</v>
      </c>
      <c r="D112" s="730" t="s">
        <v>679</v>
      </c>
      <c r="E112" s="730" t="s">
        <v>680</v>
      </c>
      <c r="F112" s="734"/>
      <c r="G112" s="734"/>
      <c r="H112" s="748">
        <v>0</v>
      </c>
      <c r="I112" s="734">
        <v>1</v>
      </c>
      <c r="J112" s="734">
        <v>69.780000000000015</v>
      </c>
      <c r="K112" s="748">
        <v>1</v>
      </c>
      <c r="L112" s="734">
        <v>1</v>
      </c>
      <c r="M112" s="735">
        <v>69.780000000000015</v>
      </c>
    </row>
    <row r="113" spans="1:13" ht="14.45" customHeight="1" x14ac:dyDescent="0.2">
      <c r="A113" s="729" t="s">
        <v>599</v>
      </c>
      <c r="B113" s="730" t="s">
        <v>1851</v>
      </c>
      <c r="C113" s="730" t="s">
        <v>1853</v>
      </c>
      <c r="D113" s="730" t="s">
        <v>1854</v>
      </c>
      <c r="E113" s="730" t="s">
        <v>680</v>
      </c>
      <c r="F113" s="734">
        <v>1</v>
      </c>
      <c r="G113" s="734">
        <v>69.78</v>
      </c>
      <c r="H113" s="748">
        <v>1</v>
      </c>
      <c r="I113" s="734"/>
      <c r="J113" s="734"/>
      <c r="K113" s="748">
        <v>0</v>
      </c>
      <c r="L113" s="734">
        <v>1</v>
      </c>
      <c r="M113" s="735">
        <v>69.78</v>
      </c>
    </row>
    <row r="114" spans="1:13" ht="14.45" customHeight="1" x14ac:dyDescent="0.2">
      <c r="A114" s="729" t="s">
        <v>599</v>
      </c>
      <c r="B114" s="730" t="s">
        <v>1851</v>
      </c>
      <c r="C114" s="730" t="s">
        <v>1855</v>
      </c>
      <c r="D114" s="730" t="s">
        <v>1854</v>
      </c>
      <c r="E114" s="730" t="s">
        <v>1856</v>
      </c>
      <c r="F114" s="734"/>
      <c r="G114" s="734"/>
      <c r="H114" s="748">
        <v>0</v>
      </c>
      <c r="I114" s="734">
        <v>1</v>
      </c>
      <c r="J114" s="734">
        <v>95.13</v>
      </c>
      <c r="K114" s="748">
        <v>1</v>
      </c>
      <c r="L114" s="734">
        <v>1</v>
      </c>
      <c r="M114" s="735">
        <v>95.13</v>
      </c>
    </row>
    <row r="115" spans="1:13" ht="14.45" customHeight="1" x14ac:dyDescent="0.2">
      <c r="A115" s="729" t="s">
        <v>599</v>
      </c>
      <c r="B115" s="730" t="s">
        <v>1857</v>
      </c>
      <c r="C115" s="730" t="s">
        <v>1858</v>
      </c>
      <c r="D115" s="730" t="s">
        <v>1859</v>
      </c>
      <c r="E115" s="730" t="s">
        <v>1860</v>
      </c>
      <c r="F115" s="734">
        <v>1</v>
      </c>
      <c r="G115" s="734">
        <v>291.27999999999997</v>
      </c>
      <c r="H115" s="748">
        <v>1</v>
      </c>
      <c r="I115" s="734"/>
      <c r="J115" s="734"/>
      <c r="K115" s="748">
        <v>0</v>
      </c>
      <c r="L115" s="734">
        <v>1</v>
      </c>
      <c r="M115" s="735">
        <v>291.27999999999997</v>
      </c>
    </row>
    <row r="116" spans="1:13" ht="14.45" customHeight="1" x14ac:dyDescent="0.2">
      <c r="A116" s="729" t="s">
        <v>599</v>
      </c>
      <c r="B116" s="730" t="s">
        <v>1861</v>
      </c>
      <c r="C116" s="730" t="s">
        <v>1862</v>
      </c>
      <c r="D116" s="730" t="s">
        <v>640</v>
      </c>
      <c r="E116" s="730" t="s">
        <v>1863</v>
      </c>
      <c r="F116" s="734">
        <v>27</v>
      </c>
      <c r="G116" s="734">
        <v>910.70999999999981</v>
      </c>
      <c r="H116" s="748">
        <v>1</v>
      </c>
      <c r="I116" s="734"/>
      <c r="J116" s="734"/>
      <c r="K116" s="748">
        <v>0</v>
      </c>
      <c r="L116" s="734">
        <v>27</v>
      </c>
      <c r="M116" s="735">
        <v>910.70999999999981</v>
      </c>
    </row>
    <row r="117" spans="1:13" ht="14.45" customHeight="1" x14ac:dyDescent="0.2">
      <c r="A117" s="729" t="s">
        <v>599</v>
      </c>
      <c r="B117" s="730" t="s">
        <v>1864</v>
      </c>
      <c r="C117" s="730" t="s">
        <v>1865</v>
      </c>
      <c r="D117" s="730" t="s">
        <v>1168</v>
      </c>
      <c r="E117" s="730" t="s">
        <v>1866</v>
      </c>
      <c r="F117" s="734"/>
      <c r="G117" s="734"/>
      <c r="H117" s="748">
        <v>0</v>
      </c>
      <c r="I117" s="734">
        <v>2</v>
      </c>
      <c r="J117" s="734">
        <v>150.37</v>
      </c>
      <c r="K117" s="748">
        <v>1</v>
      </c>
      <c r="L117" s="734">
        <v>2</v>
      </c>
      <c r="M117" s="735">
        <v>150.37</v>
      </c>
    </row>
    <row r="118" spans="1:13" ht="14.45" customHeight="1" x14ac:dyDescent="0.2">
      <c r="A118" s="729" t="s">
        <v>599</v>
      </c>
      <c r="B118" s="730" t="s">
        <v>1864</v>
      </c>
      <c r="C118" s="730" t="s">
        <v>1867</v>
      </c>
      <c r="D118" s="730" t="s">
        <v>1168</v>
      </c>
      <c r="E118" s="730" t="s">
        <v>1662</v>
      </c>
      <c r="F118" s="734"/>
      <c r="G118" s="734"/>
      <c r="H118" s="748">
        <v>0</v>
      </c>
      <c r="I118" s="734">
        <v>38</v>
      </c>
      <c r="J118" s="734">
        <v>1134.82</v>
      </c>
      <c r="K118" s="748">
        <v>1</v>
      </c>
      <c r="L118" s="734">
        <v>38</v>
      </c>
      <c r="M118" s="735">
        <v>1134.82</v>
      </c>
    </row>
    <row r="119" spans="1:13" ht="14.45" customHeight="1" x14ac:dyDescent="0.2">
      <c r="A119" s="729" t="s">
        <v>599</v>
      </c>
      <c r="B119" s="730" t="s">
        <v>1868</v>
      </c>
      <c r="C119" s="730" t="s">
        <v>1869</v>
      </c>
      <c r="D119" s="730" t="s">
        <v>1182</v>
      </c>
      <c r="E119" s="730" t="s">
        <v>1870</v>
      </c>
      <c r="F119" s="734"/>
      <c r="G119" s="734"/>
      <c r="H119" s="748">
        <v>0</v>
      </c>
      <c r="I119" s="734">
        <v>3</v>
      </c>
      <c r="J119" s="734">
        <v>585.47</v>
      </c>
      <c r="K119" s="748">
        <v>1</v>
      </c>
      <c r="L119" s="734">
        <v>3</v>
      </c>
      <c r="M119" s="735">
        <v>585.47</v>
      </c>
    </row>
    <row r="120" spans="1:13" ht="14.45" customHeight="1" x14ac:dyDescent="0.2">
      <c r="A120" s="729" t="s">
        <v>599</v>
      </c>
      <c r="B120" s="730" t="s">
        <v>1868</v>
      </c>
      <c r="C120" s="730" t="s">
        <v>1871</v>
      </c>
      <c r="D120" s="730" t="s">
        <v>1178</v>
      </c>
      <c r="E120" s="730" t="s">
        <v>1179</v>
      </c>
      <c r="F120" s="734"/>
      <c r="G120" s="734"/>
      <c r="H120" s="748">
        <v>0</v>
      </c>
      <c r="I120" s="734">
        <v>4</v>
      </c>
      <c r="J120" s="734">
        <v>430.84</v>
      </c>
      <c r="K120" s="748">
        <v>1</v>
      </c>
      <c r="L120" s="734">
        <v>4</v>
      </c>
      <c r="M120" s="735">
        <v>430.84</v>
      </c>
    </row>
    <row r="121" spans="1:13" ht="14.45" customHeight="1" x14ac:dyDescent="0.2">
      <c r="A121" s="729" t="s">
        <v>599</v>
      </c>
      <c r="B121" s="730" t="s">
        <v>1868</v>
      </c>
      <c r="C121" s="730" t="s">
        <v>1872</v>
      </c>
      <c r="D121" s="730" t="s">
        <v>1181</v>
      </c>
      <c r="E121" s="730" t="s">
        <v>1179</v>
      </c>
      <c r="F121" s="734"/>
      <c r="G121" s="734"/>
      <c r="H121" s="748">
        <v>0</v>
      </c>
      <c r="I121" s="734">
        <v>5</v>
      </c>
      <c r="J121" s="734">
        <v>538.55000000000007</v>
      </c>
      <c r="K121" s="748">
        <v>1</v>
      </c>
      <c r="L121" s="734">
        <v>5</v>
      </c>
      <c r="M121" s="735">
        <v>538.55000000000007</v>
      </c>
    </row>
    <row r="122" spans="1:13" ht="14.45" customHeight="1" x14ac:dyDescent="0.2">
      <c r="A122" s="729" t="s">
        <v>599</v>
      </c>
      <c r="B122" s="730" t="s">
        <v>1868</v>
      </c>
      <c r="C122" s="730" t="s">
        <v>1873</v>
      </c>
      <c r="D122" s="730" t="s">
        <v>1180</v>
      </c>
      <c r="E122" s="730" t="s">
        <v>1179</v>
      </c>
      <c r="F122" s="734"/>
      <c r="G122" s="734"/>
      <c r="H122" s="748">
        <v>0</v>
      </c>
      <c r="I122" s="734">
        <v>2</v>
      </c>
      <c r="J122" s="734">
        <v>215.42</v>
      </c>
      <c r="K122" s="748">
        <v>1</v>
      </c>
      <c r="L122" s="734">
        <v>2</v>
      </c>
      <c r="M122" s="735">
        <v>215.42</v>
      </c>
    </row>
    <row r="123" spans="1:13" ht="14.45" customHeight="1" x14ac:dyDescent="0.2">
      <c r="A123" s="729" t="s">
        <v>604</v>
      </c>
      <c r="B123" s="730" t="s">
        <v>1719</v>
      </c>
      <c r="C123" s="730" t="s">
        <v>1874</v>
      </c>
      <c r="D123" s="730" t="s">
        <v>1317</v>
      </c>
      <c r="E123" s="730" t="s">
        <v>1875</v>
      </c>
      <c r="F123" s="734"/>
      <c r="G123" s="734"/>
      <c r="H123" s="748">
        <v>0</v>
      </c>
      <c r="I123" s="734">
        <v>132</v>
      </c>
      <c r="J123" s="734">
        <v>4909.0200000000004</v>
      </c>
      <c r="K123" s="748">
        <v>1</v>
      </c>
      <c r="L123" s="734">
        <v>132</v>
      </c>
      <c r="M123" s="735">
        <v>4909.0200000000004</v>
      </c>
    </row>
    <row r="124" spans="1:13" ht="14.45" customHeight="1" x14ac:dyDescent="0.2">
      <c r="A124" s="729" t="s">
        <v>607</v>
      </c>
      <c r="B124" s="730" t="s">
        <v>1574</v>
      </c>
      <c r="C124" s="730" t="s">
        <v>1575</v>
      </c>
      <c r="D124" s="730" t="s">
        <v>723</v>
      </c>
      <c r="E124" s="730" t="s">
        <v>1576</v>
      </c>
      <c r="F124" s="734"/>
      <c r="G124" s="734"/>
      <c r="H124" s="748">
        <v>0</v>
      </c>
      <c r="I124" s="734">
        <v>400</v>
      </c>
      <c r="J124" s="734">
        <v>6628.31</v>
      </c>
      <c r="K124" s="748">
        <v>1</v>
      </c>
      <c r="L124" s="734">
        <v>400</v>
      </c>
      <c r="M124" s="735">
        <v>6628.31</v>
      </c>
    </row>
    <row r="125" spans="1:13" ht="14.45" customHeight="1" x14ac:dyDescent="0.2">
      <c r="A125" s="729" t="s">
        <v>607</v>
      </c>
      <c r="B125" s="730" t="s">
        <v>1574</v>
      </c>
      <c r="C125" s="730" t="s">
        <v>1876</v>
      </c>
      <c r="D125" s="730" t="s">
        <v>723</v>
      </c>
      <c r="E125" s="730" t="s">
        <v>1877</v>
      </c>
      <c r="F125" s="734"/>
      <c r="G125" s="734"/>
      <c r="H125" s="748">
        <v>0</v>
      </c>
      <c r="I125" s="734">
        <v>1</v>
      </c>
      <c r="J125" s="734">
        <v>42.88000000000001</v>
      </c>
      <c r="K125" s="748">
        <v>1</v>
      </c>
      <c r="L125" s="734">
        <v>1</v>
      </c>
      <c r="M125" s="735">
        <v>42.88000000000001</v>
      </c>
    </row>
    <row r="126" spans="1:13" ht="14.45" customHeight="1" x14ac:dyDescent="0.2">
      <c r="A126" s="729" t="s">
        <v>607</v>
      </c>
      <c r="B126" s="730" t="s">
        <v>1878</v>
      </c>
      <c r="C126" s="730" t="s">
        <v>1879</v>
      </c>
      <c r="D126" s="730" t="s">
        <v>1406</v>
      </c>
      <c r="E126" s="730" t="s">
        <v>1880</v>
      </c>
      <c r="F126" s="734"/>
      <c r="G126" s="734"/>
      <c r="H126" s="748">
        <v>0</v>
      </c>
      <c r="I126" s="734">
        <v>1</v>
      </c>
      <c r="J126" s="734">
        <v>72.299999999999983</v>
      </c>
      <c r="K126" s="748">
        <v>1</v>
      </c>
      <c r="L126" s="734">
        <v>1</v>
      </c>
      <c r="M126" s="735">
        <v>72.299999999999983</v>
      </c>
    </row>
    <row r="127" spans="1:13" ht="14.45" customHeight="1" x14ac:dyDescent="0.2">
      <c r="A127" s="729" t="s">
        <v>607</v>
      </c>
      <c r="B127" s="730" t="s">
        <v>1878</v>
      </c>
      <c r="C127" s="730" t="s">
        <v>1881</v>
      </c>
      <c r="D127" s="730" t="s">
        <v>1406</v>
      </c>
      <c r="E127" s="730" t="s">
        <v>1882</v>
      </c>
      <c r="F127" s="734"/>
      <c r="G127" s="734"/>
      <c r="H127" s="748">
        <v>0</v>
      </c>
      <c r="I127" s="734">
        <v>1</v>
      </c>
      <c r="J127" s="734">
        <v>106.06000000000003</v>
      </c>
      <c r="K127" s="748">
        <v>1</v>
      </c>
      <c r="L127" s="734">
        <v>1</v>
      </c>
      <c r="M127" s="735">
        <v>106.06000000000003</v>
      </c>
    </row>
    <row r="128" spans="1:13" ht="14.45" customHeight="1" x14ac:dyDescent="0.2">
      <c r="A128" s="729" t="s">
        <v>607</v>
      </c>
      <c r="B128" s="730" t="s">
        <v>1883</v>
      </c>
      <c r="C128" s="730" t="s">
        <v>1884</v>
      </c>
      <c r="D128" s="730" t="s">
        <v>1885</v>
      </c>
      <c r="E128" s="730" t="s">
        <v>1886</v>
      </c>
      <c r="F128" s="734"/>
      <c r="G128" s="734"/>
      <c r="H128" s="748">
        <v>0</v>
      </c>
      <c r="I128" s="734">
        <v>1</v>
      </c>
      <c r="J128" s="734">
        <v>86.74</v>
      </c>
      <c r="K128" s="748">
        <v>1</v>
      </c>
      <c r="L128" s="734">
        <v>1</v>
      </c>
      <c r="M128" s="735">
        <v>86.74</v>
      </c>
    </row>
    <row r="129" spans="1:13" ht="14.45" customHeight="1" x14ac:dyDescent="0.2">
      <c r="A129" s="729" t="s">
        <v>607</v>
      </c>
      <c r="B129" s="730" t="s">
        <v>1887</v>
      </c>
      <c r="C129" s="730" t="s">
        <v>1888</v>
      </c>
      <c r="D129" s="730" t="s">
        <v>1889</v>
      </c>
      <c r="E129" s="730" t="s">
        <v>1890</v>
      </c>
      <c r="F129" s="734"/>
      <c r="G129" s="734"/>
      <c r="H129" s="748">
        <v>0</v>
      </c>
      <c r="I129" s="734">
        <v>1</v>
      </c>
      <c r="J129" s="734">
        <v>273.90000000000003</v>
      </c>
      <c r="K129" s="748">
        <v>1</v>
      </c>
      <c r="L129" s="734">
        <v>1</v>
      </c>
      <c r="M129" s="735">
        <v>273.90000000000003</v>
      </c>
    </row>
    <row r="130" spans="1:13" ht="14.45" customHeight="1" x14ac:dyDescent="0.2">
      <c r="A130" s="729" t="s">
        <v>607</v>
      </c>
      <c r="B130" s="730" t="s">
        <v>1598</v>
      </c>
      <c r="C130" s="730" t="s">
        <v>1891</v>
      </c>
      <c r="D130" s="730" t="s">
        <v>1600</v>
      </c>
      <c r="E130" s="730" t="s">
        <v>1892</v>
      </c>
      <c r="F130" s="734"/>
      <c r="G130" s="734"/>
      <c r="H130" s="748">
        <v>0</v>
      </c>
      <c r="I130" s="734">
        <v>1</v>
      </c>
      <c r="J130" s="734">
        <v>70.390000000000015</v>
      </c>
      <c r="K130" s="748">
        <v>1</v>
      </c>
      <c r="L130" s="734">
        <v>1</v>
      </c>
      <c r="M130" s="735">
        <v>70.390000000000015</v>
      </c>
    </row>
    <row r="131" spans="1:13" ht="14.45" customHeight="1" x14ac:dyDescent="0.2">
      <c r="A131" s="729" t="s">
        <v>607</v>
      </c>
      <c r="B131" s="730" t="s">
        <v>1598</v>
      </c>
      <c r="C131" s="730" t="s">
        <v>1602</v>
      </c>
      <c r="D131" s="730" t="s">
        <v>1600</v>
      </c>
      <c r="E131" s="730" t="s">
        <v>1603</v>
      </c>
      <c r="F131" s="734"/>
      <c r="G131" s="734"/>
      <c r="H131" s="748">
        <v>0</v>
      </c>
      <c r="I131" s="734">
        <v>2</v>
      </c>
      <c r="J131" s="734">
        <v>97.860000000000014</v>
      </c>
      <c r="K131" s="748">
        <v>1</v>
      </c>
      <c r="L131" s="734">
        <v>2</v>
      </c>
      <c r="M131" s="735">
        <v>97.860000000000014</v>
      </c>
    </row>
    <row r="132" spans="1:13" ht="14.45" customHeight="1" x14ac:dyDescent="0.2">
      <c r="A132" s="729" t="s">
        <v>607</v>
      </c>
      <c r="B132" s="730" t="s">
        <v>1608</v>
      </c>
      <c r="C132" s="730" t="s">
        <v>1609</v>
      </c>
      <c r="D132" s="730" t="s">
        <v>823</v>
      </c>
      <c r="E132" s="730" t="s">
        <v>1610</v>
      </c>
      <c r="F132" s="734"/>
      <c r="G132" s="734"/>
      <c r="H132" s="748">
        <v>0</v>
      </c>
      <c r="I132" s="734">
        <v>15</v>
      </c>
      <c r="J132" s="734">
        <v>49498.899999999994</v>
      </c>
      <c r="K132" s="748">
        <v>1</v>
      </c>
      <c r="L132" s="734">
        <v>15</v>
      </c>
      <c r="M132" s="735">
        <v>49498.899999999994</v>
      </c>
    </row>
    <row r="133" spans="1:13" ht="14.45" customHeight="1" x14ac:dyDescent="0.2">
      <c r="A133" s="729" t="s">
        <v>607</v>
      </c>
      <c r="B133" s="730" t="s">
        <v>1893</v>
      </c>
      <c r="C133" s="730" t="s">
        <v>1894</v>
      </c>
      <c r="D133" s="730" t="s">
        <v>1895</v>
      </c>
      <c r="E133" s="730" t="s">
        <v>1896</v>
      </c>
      <c r="F133" s="734"/>
      <c r="G133" s="734"/>
      <c r="H133" s="748">
        <v>0</v>
      </c>
      <c r="I133" s="734">
        <v>1</v>
      </c>
      <c r="J133" s="734">
        <v>58.610000000000007</v>
      </c>
      <c r="K133" s="748">
        <v>1</v>
      </c>
      <c r="L133" s="734">
        <v>1</v>
      </c>
      <c r="M133" s="735">
        <v>58.610000000000007</v>
      </c>
    </row>
    <row r="134" spans="1:13" ht="14.45" customHeight="1" x14ac:dyDescent="0.2">
      <c r="A134" s="729" t="s">
        <v>607</v>
      </c>
      <c r="B134" s="730" t="s">
        <v>1897</v>
      </c>
      <c r="C134" s="730" t="s">
        <v>1898</v>
      </c>
      <c r="D134" s="730" t="s">
        <v>1353</v>
      </c>
      <c r="E134" s="730" t="s">
        <v>1899</v>
      </c>
      <c r="F134" s="734"/>
      <c r="G134" s="734"/>
      <c r="H134" s="748">
        <v>0</v>
      </c>
      <c r="I134" s="734">
        <v>1</v>
      </c>
      <c r="J134" s="734">
        <v>45.28</v>
      </c>
      <c r="K134" s="748">
        <v>1</v>
      </c>
      <c r="L134" s="734">
        <v>1</v>
      </c>
      <c r="M134" s="735">
        <v>45.28</v>
      </c>
    </row>
    <row r="135" spans="1:13" ht="14.45" customHeight="1" x14ac:dyDescent="0.2">
      <c r="A135" s="729" t="s">
        <v>607</v>
      </c>
      <c r="B135" s="730" t="s">
        <v>1621</v>
      </c>
      <c r="C135" s="730" t="s">
        <v>1900</v>
      </c>
      <c r="D135" s="730" t="s">
        <v>1428</v>
      </c>
      <c r="E135" s="730" t="s">
        <v>1901</v>
      </c>
      <c r="F135" s="734"/>
      <c r="G135" s="734"/>
      <c r="H135" s="748">
        <v>0</v>
      </c>
      <c r="I135" s="734">
        <v>18</v>
      </c>
      <c r="J135" s="734">
        <v>4438.8000103551803</v>
      </c>
      <c r="K135" s="748">
        <v>1</v>
      </c>
      <c r="L135" s="734">
        <v>18</v>
      </c>
      <c r="M135" s="735">
        <v>4438.8000103551803</v>
      </c>
    </row>
    <row r="136" spans="1:13" ht="14.45" customHeight="1" x14ac:dyDescent="0.2">
      <c r="A136" s="729" t="s">
        <v>607</v>
      </c>
      <c r="B136" s="730" t="s">
        <v>1621</v>
      </c>
      <c r="C136" s="730" t="s">
        <v>1622</v>
      </c>
      <c r="D136" s="730" t="s">
        <v>1428</v>
      </c>
      <c r="E136" s="730" t="s">
        <v>1623</v>
      </c>
      <c r="F136" s="734"/>
      <c r="G136" s="734"/>
      <c r="H136" s="748">
        <v>0</v>
      </c>
      <c r="I136" s="734">
        <v>5</v>
      </c>
      <c r="J136" s="734">
        <v>246.59999999999997</v>
      </c>
      <c r="K136" s="748">
        <v>1</v>
      </c>
      <c r="L136" s="734">
        <v>5</v>
      </c>
      <c r="M136" s="735">
        <v>246.59999999999997</v>
      </c>
    </row>
    <row r="137" spans="1:13" ht="14.45" customHeight="1" x14ac:dyDescent="0.2">
      <c r="A137" s="729" t="s">
        <v>607</v>
      </c>
      <c r="B137" s="730" t="s">
        <v>1624</v>
      </c>
      <c r="C137" s="730" t="s">
        <v>1902</v>
      </c>
      <c r="D137" s="730" t="s">
        <v>1381</v>
      </c>
      <c r="E137" s="730" t="s">
        <v>1382</v>
      </c>
      <c r="F137" s="734"/>
      <c r="G137" s="734"/>
      <c r="H137" s="748">
        <v>0</v>
      </c>
      <c r="I137" s="734">
        <v>6</v>
      </c>
      <c r="J137" s="734">
        <v>242.09999999999997</v>
      </c>
      <c r="K137" s="748">
        <v>1</v>
      </c>
      <c r="L137" s="734">
        <v>6</v>
      </c>
      <c r="M137" s="735">
        <v>242.09999999999997</v>
      </c>
    </row>
    <row r="138" spans="1:13" ht="14.45" customHeight="1" x14ac:dyDescent="0.2">
      <c r="A138" s="729" t="s">
        <v>607</v>
      </c>
      <c r="B138" s="730" t="s">
        <v>1624</v>
      </c>
      <c r="C138" s="730" t="s">
        <v>1903</v>
      </c>
      <c r="D138" s="730" t="s">
        <v>1381</v>
      </c>
      <c r="E138" s="730" t="s">
        <v>1382</v>
      </c>
      <c r="F138" s="734"/>
      <c r="G138" s="734"/>
      <c r="H138" s="748">
        <v>0</v>
      </c>
      <c r="I138" s="734">
        <v>18</v>
      </c>
      <c r="J138" s="734">
        <v>726.86000000000013</v>
      </c>
      <c r="K138" s="748">
        <v>1</v>
      </c>
      <c r="L138" s="734">
        <v>18</v>
      </c>
      <c r="M138" s="735">
        <v>726.86000000000013</v>
      </c>
    </row>
    <row r="139" spans="1:13" ht="14.45" customHeight="1" x14ac:dyDescent="0.2">
      <c r="A139" s="729" t="s">
        <v>607</v>
      </c>
      <c r="B139" s="730" t="s">
        <v>1624</v>
      </c>
      <c r="C139" s="730" t="s">
        <v>1625</v>
      </c>
      <c r="D139" s="730" t="s">
        <v>1626</v>
      </c>
      <c r="E139" s="730" t="s">
        <v>1627</v>
      </c>
      <c r="F139" s="734"/>
      <c r="G139" s="734"/>
      <c r="H139" s="748">
        <v>0</v>
      </c>
      <c r="I139" s="734">
        <v>5</v>
      </c>
      <c r="J139" s="734">
        <v>157.82999999999998</v>
      </c>
      <c r="K139" s="748">
        <v>1</v>
      </c>
      <c r="L139" s="734">
        <v>5</v>
      </c>
      <c r="M139" s="735">
        <v>157.82999999999998</v>
      </c>
    </row>
    <row r="140" spans="1:13" ht="14.45" customHeight="1" x14ac:dyDescent="0.2">
      <c r="A140" s="729" t="s">
        <v>607</v>
      </c>
      <c r="B140" s="730" t="s">
        <v>1624</v>
      </c>
      <c r="C140" s="730" t="s">
        <v>1628</v>
      </c>
      <c r="D140" s="730" t="s">
        <v>829</v>
      </c>
      <c r="E140" s="730" t="s">
        <v>1627</v>
      </c>
      <c r="F140" s="734">
        <v>2</v>
      </c>
      <c r="G140" s="734">
        <v>119.64</v>
      </c>
      <c r="H140" s="748">
        <v>1</v>
      </c>
      <c r="I140" s="734"/>
      <c r="J140" s="734"/>
      <c r="K140" s="748">
        <v>0</v>
      </c>
      <c r="L140" s="734">
        <v>2</v>
      </c>
      <c r="M140" s="735">
        <v>119.64</v>
      </c>
    </row>
    <row r="141" spans="1:13" ht="14.45" customHeight="1" x14ac:dyDescent="0.2">
      <c r="A141" s="729" t="s">
        <v>607</v>
      </c>
      <c r="B141" s="730" t="s">
        <v>1629</v>
      </c>
      <c r="C141" s="730" t="s">
        <v>1630</v>
      </c>
      <c r="D141" s="730" t="s">
        <v>856</v>
      </c>
      <c r="E141" s="730" t="s">
        <v>1631</v>
      </c>
      <c r="F141" s="734"/>
      <c r="G141" s="734"/>
      <c r="H141" s="748">
        <v>0</v>
      </c>
      <c r="I141" s="734">
        <v>4</v>
      </c>
      <c r="J141" s="734">
        <v>158.91999999999999</v>
      </c>
      <c r="K141" s="748">
        <v>1</v>
      </c>
      <c r="L141" s="734">
        <v>4</v>
      </c>
      <c r="M141" s="735">
        <v>158.91999999999999</v>
      </c>
    </row>
    <row r="142" spans="1:13" ht="14.45" customHeight="1" x14ac:dyDescent="0.2">
      <c r="A142" s="729" t="s">
        <v>607</v>
      </c>
      <c r="B142" s="730" t="s">
        <v>1632</v>
      </c>
      <c r="C142" s="730" t="s">
        <v>1635</v>
      </c>
      <c r="D142" s="730" t="s">
        <v>676</v>
      </c>
      <c r="E142" s="730" t="s">
        <v>677</v>
      </c>
      <c r="F142" s="734"/>
      <c r="G142" s="734"/>
      <c r="H142" s="748">
        <v>0</v>
      </c>
      <c r="I142" s="734">
        <v>1</v>
      </c>
      <c r="J142" s="734">
        <v>93.78</v>
      </c>
      <c r="K142" s="748">
        <v>1</v>
      </c>
      <c r="L142" s="734">
        <v>1</v>
      </c>
      <c r="M142" s="735">
        <v>93.78</v>
      </c>
    </row>
    <row r="143" spans="1:13" ht="14.45" customHeight="1" x14ac:dyDescent="0.2">
      <c r="A143" s="729" t="s">
        <v>607</v>
      </c>
      <c r="B143" s="730" t="s">
        <v>1632</v>
      </c>
      <c r="C143" s="730" t="s">
        <v>1636</v>
      </c>
      <c r="D143" s="730" t="s">
        <v>676</v>
      </c>
      <c r="E143" s="730" t="s">
        <v>678</v>
      </c>
      <c r="F143" s="734"/>
      <c r="G143" s="734"/>
      <c r="H143" s="748">
        <v>0</v>
      </c>
      <c r="I143" s="734">
        <v>1</v>
      </c>
      <c r="J143" s="734">
        <v>249.59</v>
      </c>
      <c r="K143" s="748">
        <v>1</v>
      </c>
      <c r="L143" s="734">
        <v>1</v>
      </c>
      <c r="M143" s="735">
        <v>249.59</v>
      </c>
    </row>
    <row r="144" spans="1:13" ht="14.45" customHeight="1" x14ac:dyDescent="0.2">
      <c r="A144" s="729" t="s">
        <v>607</v>
      </c>
      <c r="B144" s="730" t="s">
        <v>1638</v>
      </c>
      <c r="C144" s="730" t="s">
        <v>1639</v>
      </c>
      <c r="D144" s="730" t="s">
        <v>1640</v>
      </c>
      <c r="E144" s="730" t="s">
        <v>1641</v>
      </c>
      <c r="F144" s="734">
        <v>2</v>
      </c>
      <c r="G144" s="734">
        <v>55.8</v>
      </c>
      <c r="H144" s="748">
        <v>1</v>
      </c>
      <c r="I144" s="734"/>
      <c r="J144" s="734"/>
      <c r="K144" s="748">
        <v>0</v>
      </c>
      <c r="L144" s="734">
        <v>2</v>
      </c>
      <c r="M144" s="735">
        <v>55.8</v>
      </c>
    </row>
    <row r="145" spans="1:13" ht="14.45" customHeight="1" x14ac:dyDescent="0.2">
      <c r="A145" s="729" t="s">
        <v>607</v>
      </c>
      <c r="B145" s="730" t="s">
        <v>1642</v>
      </c>
      <c r="C145" s="730" t="s">
        <v>1904</v>
      </c>
      <c r="D145" s="730" t="s">
        <v>1644</v>
      </c>
      <c r="E145" s="730" t="s">
        <v>1905</v>
      </c>
      <c r="F145" s="734"/>
      <c r="G145" s="734"/>
      <c r="H145" s="748">
        <v>0</v>
      </c>
      <c r="I145" s="734">
        <v>1</v>
      </c>
      <c r="J145" s="734">
        <v>87.019999999999982</v>
      </c>
      <c r="K145" s="748">
        <v>1</v>
      </c>
      <c r="L145" s="734">
        <v>1</v>
      </c>
      <c r="M145" s="735">
        <v>87.019999999999982</v>
      </c>
    </row>
    <row r="146" spans="1:13" ht="14.45" customHeight="1" x14ac:dyDescent="0.2">
      <c r="A146" s="729" t="s">
        <v>607</v>
      </c>
      <c r="B146" s="730" t="s">
        <v>1652</v>
      </c>
      <c r="C146" s="730" t="s">
        <v>1656</v>
      </c>
      <c r="D146" s="730" t="s">
        <v>1654</v>
      </c>
      <c r="E146" s="730" t="s">
        <v>1657</v>
      </c>
      <c r="F146" s="734"/>
      <c r="G146" s="734"/>
      <c r="H146" s="748">
        <v>0</v>
      </c>
      <c r="I146" s="734">
        <v>2</v>
      </c>
      <c r="J146" s="734">
        <v>30.14</v>
      </c>
      <c r="K146" s="748">
        <v>1</v>
      </c>
      <c r="L146" s="734">
        <v>2</v>
      </c>
      <c r="M146" s="735">
        <v>30.14</v>
      </c>
    </row>
    <row r="147" spans="1:13" ht="14.45" customHeight="1" x14ac:dyDescent="0.2">
      <c r="A147" s="729" t="s">
        <v>607</v>
      </c>
      <c r="B147" s="730" t="s">
        <v>1906</v>
      </c>
      <c r="C147" s="730" t="s">
        <v>1907</v>
      </c>
      <c r="D147" s="730" t="s">
        <v>1908</v>
      </c>
      <c r="E147" s="730" t="s">
        <v>1909</v>
      </c>
      <c r="F147" s="734"/>
      <c r="G147" s="734"/>
      <c r="H147" s="748">
        <v>0</v>
      </c>
      <c r="I147" s="734">
        <v>1</v>
      </c>
      <c r="J147" s="734">
        <v>32.299999999999997</v>
      </c>
      <c r="K147" s="748">
        <v>1</v>
      </c>
      <c r="L147" s="734">
        <v>1</v>
      </c>
      <c r="M147" s="735">
        <v>32.299999999999997</v>
      </c>
    </row>
    <row r="148" spans="1:13" ht="14.45" customHeight="1" x14ac:dyDescent="0.2">
      <c r="A148" s="729" t="s">
        <v>607</v>
      </c>
      <c r="B148" s="730" t="s">
        <v>1910</v>
      </c>
      <c r="C148" s="730" t="s">
        <v>1911</v>
      </c>
      <c r="D148" s="730" t="s">
        <v>1912</v>
      </c>
      <c r="E148" s="730" t="s">
        <v>1913</v>
      </c>
      <c r="F148" s="734"/>
      <c r="G148" s="734"/>
      <c r="H148" s="748">
        <v>0</v>
      </c>
      <c r="I148" s="734">
        <v>1</v>
      </c>
      <c r="J148" s="734">
        <v>50.53</v>
      </c>
      <c r="K148" s="748">
        <v>1</v>
      </c>
      <c r="L148" s="734">
        <v>1</v>
      </c>
      <c r="M148" s="735">
        <v>50.53</v>
      </c>
    </row>
    <row r="149" spans="1:13" ht="14.45" customHeight="1" x14ac:dyDescent="0.2">
      <c r="A149" s="729" t="s">
        <v>607</v>
      </c>
      <c r="B149" s="730" t="s">
        <v>1658</v>
      </c>
      <c r="C149" s="730" t="s">
        <v>1659</v>
      </c>
      <c r="D149" s="730" t="s">
        <v>1045</v>
      </c>
      <c r="E149" s="730" t="s">
        <v>688</v>
      </c>
      <c r="F149" s="734"/>
      <c r="G149" s="734"/>
      <c r="H149" s="748">
        <v>0</v>
      </c>
      <c r="I149" s="734">
        <v>1</v>
      </c>
      <c r="J149" s="734">
        <v>76.45</v>
      </c>
      <c r="K149" s="748">
        <v>1</v>
      </c>
      <c r="L149" s="734">
        <v>1</v>
      </c>
      <c r="M149" s="735">
        <v>76.45</v>
      </c>
    </row>
    <row r="150" spans="1:13" ht="14.45" customHeight="1" x14ac:dyDescent="0.2">
      <c r="A150" s="729" t="s">
        <v>607</v>
      </c>
      <c r="B150" s="730" t="s">
        <v>1663</v>
      </c>
      <c r="C150" s="730" t="s">
        <v>1669</v>
      </c>
      <c r="D150" s="730" t="s">
        <v>1665</v>
      </c>
      <c r="E150" s="730" t="s">
        <v>1670</v>
      </c>
      <c r="F150" s="734"/>
      <c r="G150" s="734"/>
      <c r="H150" s="748">
        <v>0</v>
      </c>
      <c r="I150" s="734">
        <v>1</v>
      </c>
      <c r="J150" s="734">
        <v>31.660000000000004</v>
      </c>
      <c r="K150" s="748">
        <v>1</v>
      </c>
      <c r="L150" s="734">
        <v>1</v>
      </c>
      <c r="M150" s="735">
        <v>31.660000000000004</v>
      </c>
    </row>
    <row r="151" spans="1:13" ht="14.45" customHeight="1" x14ac:dyDescent="0.2">
      <c r="A151" s="729" t="s">
        <v>607</v>
      </c>
      <c r="B151" s="730" t="s">
        <v>1671</v>
      </c>
      <c r="C151" s="730" t="s">
        <v>1914</v>
      </c>
      <c r="D151" s="730" t="s">
        <v>1673</v>
      </c>
      <c r="E151" s="730" t="s">
        <v>1915</v>
      </c>
      <c r="F151" s="734"/>
      <c r="G151" s="734"/>
      <c r="H151" s="748">
        <v>0</v>
      </c>
      <c r="I151" s="734">
        <v>1</v>
      </c>
      <c r="J151" s="734">
        <v>158.98000000000002</v>
      </c>
      <c r="K151" s="748">
        <v>1</v>
      </c>
      <c r="L151" s="734">
        <v>1</v>
      </c>
      <c r="M151" s="735">
        <v>158.98000000000002</v>
      </c>
    </row>
    <row r="152" spans="1:13" ht="14.45" customHeight="1" x14ac:dyDescent="0.2">
      <c r="A152" s="729" t="s">
        <v>607</v>
      </c>
      <c r="B152" s="730" t="s">
        <v>1671</v>
      </c>
      <c r="C152" s="730" t="s">
        <v>1672</v>
      </c>
      <c r="D152" s="730" t="s">
        <v>1673</v>
      </c>
      <c r="E152" s="730" t="s">
        <v>1674</v>
      </c>
      <c r="F152" s="734"/>
      <c r="G152" s="734"/>
      <c r="H152" s="748">
        <v>0</v>
      </c>
      <c r="I152" s="734">
        <v>1</v>
      </c>
      <c r="J152" s="734">
        <v>185.26</v>
      </c>
      <c r="K152" s="748">
        <v>1</v>
      </c>
      <c r="L152" s="734">
        <v>1</v>
      </c>
      <c r="M152" s="735">
        <v>185.26</v>
      </c>
    </row>
    <row r="153" spans="1:13" ht="14.45" customHeight="1" x14ac:dyDescent="0.2">
      <c r="A153" s="729" t="s">
        <v>607</v>
      </c>
      <c r="B153" s="730" t="s">
        <v>1671</v>
      </c>
      <c r="C153" s="730" t="s">
        <v>1916</v>
      </c>
      <c r="D153" s="730" t="s">
        <v>1673</v>
      </c>
      <c r="E153" s="730" t="s">
        <v>1917</v>
      </c>
      <c r="F153" s="734"/>
      <c r="G153" s="734"/>
      <c r="H153" s="748">
        <v>0</v>
      </c>
      <c r="I153" s="734">
        <v>5</v>
      </c>
      <c r="J153" s="734">
        <v>1271.25</v>
      </c>
      <c r="K153" s="748">
        <v>1</v>
      </c>
      <c r="L153" s="734">
        <v>5</v>
      </c>
      <c r="M153" s="735">
        <v>1271.25</v>
      </c>
    </row>
    <row r="154" spans="1:13" ht="14.45" customHeight="1" x14ac:dyDescent="0.2">
      <c r="A154" s="729" t="s">
        <v>607</v>
      </c>
      <c r="B154" s="730" t="s">
        <v>1678</v>
      </c>
      <c r="C154" s="730" t="s">
        <v>1679</v>
      </c>
      <c r="D154" s="730" t="s">
        <v>1680</v>
      </c>
      <c r="E154" s="730" t="s">
        <v>1681</v>
      </c>
      <c r="F154" s="734"/>
      <c r="G154" s="734"/>
      <c r="H154" s="748">
        <v>0</v>
      </c>
      <c r="I154" s="734">
        <v>1</v>
      </c>
      <c r="J154" s="734">
        <v>18.290000000000003</v>
      </c>
      <c r="K154" s="748">
        <v>1</v>
      </c>
      <c r="L154" s="734">
        <v>1</v>
      </c>
      <c r="M154" s="735">
        <v>18.290000000000003</v>
      </c>
    </row>
    <row r="155" spans="1:13" ht="14.45" customHeight="1" x14ac:dyDescent="0.2">
      <c r="A155" s="729" t="s">
        <v>607</v>
      </c>
      <c r="B155" s="730" t="s">
        <v>1684</v>
      </c>
      <c r="C155" s="730" t="s">
        <v>1685</v>
      </c>
      <c r="D155" s="730" t="s">
        <v>951</v>
      </c>
      <c r="E155" s="730" t="s">
        <v>1686</v>
      </c>
      <c r="F155" s="734"/>
      <c r="G155" s="734"/>
      <c r="H155" s="748">
        <v>0</v>
      </c>
      <c r="I155" s="734">
        <v>2</v>
      </c>
      <c r="J155" s="734">
        <v>38.019999999999996</v>
      </c>
      <c r="K155" s="748">
        <v>1</v>
      </c>
      <c r="L155" s="734">
        <v>2</v>
      </c>
      <c r="M155" s="735">
        <v>38.019999999999996</v>
      </c>
    </row>
    <row r="156" spans="1:13" ht="14.45" customHeight="1" x14ac:dyDescent="0.2">
      <c r="A156" s="729" t="s">
        <v>607</v>
      </c>
      <c r="B156" s="730" t="s">
        <v>1689</v>
      </c>
      <c r="C156" s="730" t="s">
        <v>1690</v>
      </c>
      <c r="D156" s="730" t="s">
        <v>1459</v>
      </c>
      <c r="E156" s="730" t="s">
        <v>1691</v>
      </c>
      <c r="F156" s="734"/>
      <c r="G156" s="734"/>
      <c r="H156" s="748">
        <v>0</v>
      </c>
      <c r="I156" s="734">
        <v>1</v>
      </c>
      <c r="J156" s="734">
        <v>262.34999999999997</v>
      </c>
      <c r="K156" s="748">
        <v>1</v>
      </c>
      <c r="L156" s="734">
        <v>1</v>
      </c>
      <c r="M156" s="735">
        <v>262.34999999999997</v>
      </c>
    </row>
    <row r="157" spans="1:13" ht="14.45" customHeight="1" x14ac:dyDescent="0.2">
      <c r="A157" s="729" t="s">
        <v>607</v>
      </c>
      <c r="B157" s="730" t="s">
        <v>1689</v>
      </c>
      <c r="C157" s="730" t="s">
        <v>1918</v>
      </c>
      <c r="D157" s="730" t="s">
        <v>1459</v>
      </c>
      <c r="E157" s="730" t="s">
        <v>1460</v>
      </c>
      <c r="F157" s="734"/>
      <c r="G157" s="734"/>
      <c r="H157" s="748">
        <v>0</v>
      </c>
      <c r="I157" s="734">
        <v>7</v>
      </c>
      <c r="J157" s="734">
        <v>450.92</v>
      </c>
      <c r="K157" s="748">
        <v>1</v>
      </c>
      <c r="L157" s="734">
        <v>7</v>
      </c>
      <c r="M157" s="735">
        <v>450.92</v>
      </c>
    </row>
    <row r="158" spans="1:13" ht="14.45" customHeight="1" x14ac:dyDescent="0.2">
      <c r="A158" s="729" t="s">
        <v>607</v>
      </c>
      <c r="B158" s="730" t="s">
        <v>1919</v>
      </c>
      <c r="C158" s="730" t="s">
        <v>1920</v>
      </c>
      <c r="D158" s="730" t="s">
        <v>1921</v>
      </c>
      <c r="E158" s="730" t="s">
        <v>1922</v>
      </c>
      <c r="F158" s="734"/>
      <c r="G158" s="734"/>
      <c r="H158" s="748">
        <v>0</v>
      </c>
      <c r="I158" s="734">
        <v>1</v>
      </c>
      <c r="J158" s="734">
        <v>148.97999999999999</v>
      </c>
      <c r="K158" s="748">
        <v>1</v>
      </c>
      <c r="L158" s="734">
        <v>1</v>
      </c>
      <c r="M158" s="735">
        <v>148.97999999999999</v>
      </c>
    </row>
    <row r="159" spans="1:13" ht="14.45" customHeight="1" x14ac:dyDescent="0.2">
      <c r="A159" s="729" t="s">
        <v>607</v>
      </c>
      <c r="B159" s="730" t="s">
        <v>1919</v>
      </c>
      <c r="C159" s="730" t="s">
        <v>1923</v>
      </c>
      <c r="D159" s="730" t="s">
        <v>1921</v>
      </c>
      <c r="E159" s="730" t="s">
        <v>1924</v>
      </c>
      <c r="F159" s="734"/>
      <c r="G159" s="734"/>
      <c r="H159" s="748">
        <v>0</v>
      </c>
      <c r="I159" s="734">
        <v>1</v>
      </c>
      <c r="J159" s="734">
        <v>176.91</v>
      </c>
      <c r="K159" s="748">
        <v>1</v>
      </c>
      <c r="L159" s="734">
        <v>1</v>
      </c>
      <c r="M159" s="735">
        <v>176.91</v>
      </c>
    </row>
    <row r="160" spans="1:13" ht="14.45" customHeight="1" x14ac:dyDescent="0.2">
      <c r="A160" s="729" t="s">
        <v>607</v>
      </c>
      <c r="B160" s="730" t="s">
        <v>1724</v>
      </c>
      <c r="C160" s="730" t="s">
        <v>1925</v>
      </c>
      <c r="D160" s="730" t="s">
        <v>1926</v>
      </c>
      <c r="E160" s="730" t="s">
        <v>1927</v>
      </c>
      <c r="F160" s="734"/>
      <c r="G160" s="734"/>
      <c r="H160" s="748">
        <v>0</v>
      </c>
      <c r="I160" s="734">
        <v>1</v>
      </c>
      <c r="J160" s="734">
        <v>49.419999999999995</v>
      </c>
      <c r="K160" s="748">
        <v>1</v>
      </c>
      <c r="L160" s="734">
        <v>1</v>
      </c>
      <c r="M160" s="735">
        <v>49.419999999999995</v>
      </c>
    </row>
    <row r="161" spans="1:13" ht="14.45" customHeight="1" x14ac:dyDescent="0.2">
      <c r="A161" s="729" t="s">
        <v>607</v>
      </c>
      <c r="B161" s="730" t="s">
        <v>1724</v>
      </c>
      <c r="C161" s="730" t="s">
        <v>1928</v>
      </c>
      <c r="D161" s="730" t="s">
        <v>1926</v>
      </c>
      <c r="E161" s="730" t="s">
        <v>1929</v>
      </c>
      <c r="F161" s="734"/>
      <c r="G161" s="734"/>
      <c r="H161" s="748">
        <v>0</v>
      </c>
      <c r="I161" s="734">
        <v>1</v>
      </c>
      <c r="J161" s="734">
        <v>62.72999999999999</v>
      </c>
      <c r="K161" s="748">
        <v>1</v>
      </c>
      <c r="L161" s="734">
        <v>1</v>
      </c>
      <c r="M161" s="735">
        <v>62.72999999999999</v>
      </c>
    </row>
    <row r="162" spans="1:13" ht="14.45" customHeight="1" x14ac:dyDescent="0.2">
      <c r="A162" s="729" t="s">
        <v>607</v>
      </c>
      <c r="B162" s="730" t="s">
        <v>1724</v>
      </c>
      <c r="C162" s="730" t="s">
        <v>1727</v>
      </c>
      <c r="D162" s="730" t="s">
        <v>791</v>
      </c>
      <c r="E162" s="730" t="s">
        <v>793</v>
      </c>
      <c r="F162" s="734"/>
      <c r="G162" s="734"/>
      <c r="H162" s="748">
        <v>0</v>
      </c>
      <c r="I162" s="734">
        <v>1</v>
      </c>
      <c r="J162" s="734">
        <v>78.670000000000016</v>
      </c>
      <c r="K162" s="748">
        <v>1</v>
      </c>
      <c r="L162" s="734">
        <v>1</v>
      </c>
      <c r="M162" s="735">
        <v>78.670000000000016</v>
      </c>
    </row>
    <row r="163" spans="1:13" ht="14.45" customHeight="1" x14ac:dyDescent="0.2">
      <c r="A163" s="729" t="s">
        <v>607</v>
      </c>
      <c r="B163" s="730" t="s">
        <v>1724</v>
      </c>
      <c r="C163" s="730" t="s">
        <v>1728</v>
      </c>
      <c r="D163" s="730" t="s">
        <v>791</v>
      </c>
      <c r="E163" s="730" t="s">
        <v>794</v>
      </c>
      <c r="F163" s="734"/>
      <c r="G163" s="734"/>
      <c r="H163" s="748">
        <v>0</v>
      </c>
      <c r="I163" s="734">
        <v>1</v>
      </c>
      <c r="J163" s="734">
        <v>77.66</v>
      </c>
      <c r="K163" s="748">
        <v>1</v>
      </c>
      <c r="L163" s="734">
        <v>1</v>
      </c>
      <c r="M163" s="735">
        <v>77.66</v>
      </c>
    </row>
    <row r="164" spans="1:13" ht="14.45" customHeight="1" x14ac:dyDescent="0.2">
      <c r="A164" s="729" t="s">
        <v>607</v>
      </c>
      <c r="B164" s="730" t="s">
        <v>1724</v>
      </c>
      <c r="C164" s="730" t="s">
        <v>1730</v>
      </c>
      <c r="D164" s="730" t="s">
        <v>791</v>
      </c>
      <c r="E164" s="730" t="s">
        <v>1731</v>
      </c>
      <c r="F164" s="734"/>
      <c r="G164" s="734"/>
      <c r="H164" s="748">
        <v>0</v>
      </c>
      <c r="I164" s="734">
        <v>1</v>
      </c>
      <c r="J164" s="734">
        <v>61.039999999999992</v>
      </c>
      <c r="K164" s="748">
        <v>1</v>
      </c>
      <c r="L164" s="734">
        <v>1</v>
      </c>
      <c r="M164" s="735">
        <v>61.039999999999992</v>
      </c>
    </row>
    <row r="165" spans="1:13" ht="14.45" customHeight="1" x14ac:dyDescent="0.2">
      <c r="A165" s="729" t="s">
        <v>607</v>
      </c>
      <c r="B165" s="730" t="s">
        <v>1743</v>
      </c>
      <c r="C165" s="730" t="s">
        <v>1744</v>
      </c>
      <c r="D165" s="730" t="s">
        <v>1745</v>
      </c>
      <c r="E165" s="730" t="s">
        <v>1746</v>
      </c>
      <c r="F165" s="734">
        <v>4.4000000000000004</v>
      </c>
      <c r="G165" s="734">
        <v>1833.8319999999999</v>
      </c>
      <c r="H165" s="748">
        <v>1</v>
      </c>
      <c r="I165" s="734"/>
      <c r="J165" s="734"/>
      <c r="K165" s="748">
        <v>0</v>
      </c>
      <c r="L165" s="734">
        <v>4.4000000000000004</v>
      </c>
      <c r="M165" s="735">
        <v>1833.8319999999999</v>
      </c>
    </row>
    <row r="166" spans="1:13" ht="14.45" customHeight="1" x14ac:dyDescent="0.2">
      <c r="A166" s="729" t="s">
        <v>607</v>
      </c>
      <c r="B166" s="730" t="s">
        <v>1743</v>
      </c>
      <c r="C166" s="730" t="s">
        <v>1749</v>
      </c>
      <c r="D166" s="730" t="s">
        <v>1750</v>
      </c>
      <c r="E166" s="730" t="s">
        <v>1751</v>
      </c>
      <c r="F166" s="734"/>
      <c r="G166" s="734"/>
      <c r="H166" s="748">
        <v>0</v>
      </c>
      <c r="I166" s="734">
        <v>2</v>
      </c>
      <c r="J166" s="734">
        <v>220.38000000000002</v>
      </c>
      <c r="K166" s="748">
        <v>1</v>
      </c>
      <c r="L166" s="734">
        <v>2</v>
      </c>
      <c r="M166" s="735">
        <v>220.38000000000002</v>
      </c>
    </row>
    <row r="167" spans="1:13" ht="14.45" customHeight="1" x14ac:dyDescent="0.2">
      <c r="A167" s="729" t="s">
        <v>607</v>
      </c>
      <c r="B167" s="730" t="s">
        <v>1752</v>
      </c>
      <c r="C167" s="730" t="s">
        <v>1753</v>
      </c>
      <c r="D167" s="730" t="s">
        <v>1754</v>
      </c>
      <c r="E167" s="730" t="s">
        <v>1283</v>
      </c>
      <c r="F167" s="734"/>
      <c r="G167" s="734"/>
      <c r="H167" s="748">
        <v>0</v>
      </c>
      <c r="I167" s="734">
        <v>8</v>
      </c>
      <c r="J167" s="734">
        <v>8049.17</v>
      </c>
      <c r="K167" s="748">
        <v>1</v>
      </c>
      <c r="L167" s="734">
        <v>8</v>
      </c>
      <c r="M167" s="735">
        <v>8049.17</v>
      </c>
    </row>
    <row r="168" spans="1:13" ht="14.45" customHeight="1" x14ac:dyDescent="0.2">
      <c r="A168" s="729" t="s">
        <v>607</v>
      </c>
      <c r="B168" s="730" t="s">
        <v>1752</v>
      </c>
      <c r="C168" s="730" t="s">
        <v>1930</v>
      </c>
      <c r="D168" s="730" t="s">
        <v>1931</v>
      </c>
      <c r="E168" s="730" t="s">
        <v>1283</v>
      </c>
      <c r="F168" s="734">
        <v>1.5</v>
      </c>
      <c r="G168" s="734">
        <v>1340.5500000000002</v>
      </c>
      <c r="H168" s="748">
        <v>1</v>
      </c>
      <c r="I168" s="734"/>
      <c r="J168" s="734"/>
      <c r="K168" s="748">
        <v>0</v>
      </c>
      <c r="L168" s="734">
        <v>1.5</v>
      </c>
      <c r="M168" s="735">
        <v>1340.5500000000002</v>
      </c>
    </row>
    <row r="169" spans="1:13" ht="14.45" customHeight="1" x14ac:dyDescent="0.2">
      <c r="A169" s="729" t="s">
        <v>607</v>
      </c>
      <c r="B169" s="730" t="s">
        <v>1757</v>
      </c>
      <c r="C169" s="730" t="s">
        <v>1761</v>
      </c>
      <c r="D169" s="730" t="s">
        <v>1762</v>
      </c>
      <c r="E169" s="730" t="s">
        <v>1763</v>
      </c>
      <c r="F169" s="734"/>
      <c r="G169" s="734"/>
      <c r="H169" s="748">
        <v>0</v>
      </c>
      <c r="I169" s="734">
        <v>2.6</v>
      </c>
      <c r="J169" s="734">
        <v>509.65200000000004</v>
      </c>
      <c r="K169" s="748">
        <v>1</v>
      </c>
      <c r="L169" s="734">
        <v>2.6</v>
      </c>
      <c r="M169" s="735">
        <v>509.65200000000004</v>
      </c>
    </row>
    <row r="170" spans="1:13" ht="14.45" customHeight="1" x14ac:dyDescent="0.2">
      <c r="A170" s="729" t="s">
        <v>607</v>
      </c>
      <c r="B170" s="730" t="s">
        <v>1764</v>
      </c>
      <c r="C170" s="730" t="s">
        <v>1767</v>
      </c>
      <c r="D170" s="730" t="s">
        <v>1295</v>
      </c>
      <c r="E170" s="730" t="s">
        <v>1296</v>
      </c>
      <c r="F170" s="734"/>
      <c r="G170" s="734"/>
      <c r="H170" s="748">
        <v>0</v>
      </c>
      <c r="I170" s="734">
        <v>4</v>
      </c>
      <c r="J170" s="734">
        <v>76.16</v>
      </c>
      <c r="K170" s="748">
        <v>1</v>
      </c>
      <c r="L170" s="734">
        <v>4</v>
      </c>
      <c r="M170" s="735">
        <v>76.16</v>
      </c>
    </row>
    <row r="171" spans="1:13" ht="14.45" customHeight="1" x14ac:dyDescent="0.2">
      <c r="A171" s="729" t="s">
        <v>607</v>
      </c>
      <c r="B171" s="730" t="s">
        <v>1775</v>
      </c>
      <c r="C171" s="730" t="s">
        <v>1778</v>
      </c>
      <c r="D171" s="730" t="s">
        <v>1266</v>
      </c>
      <c r="E171" s="730" t="s">
        <v>1267</v>
      </c>
      <c r="F171" s="734"/>
      <c r="G171" s="734"/>
      <c r="H171" s="748">
        <v>0</v>
      </c>
      <c r="I171" s="734">
        <v>9.5</v>
      </c>
      <c r="J171" s="734">
        <v>7393.62</v>
      </c>
      <c r="K171" s="748">
        <v>1</v>
      </c>
      <c r="L171" s="734">
        <v>9.5</v>
      </c>
      <c r="M171" s="735">
        <v>7393.62</v>
      </c>
    </row>
    <row r="172" spans="1:13" ht="14.45" customHeight="1" x14ac:dyDescent="0.2">
      <c r="A172" s="729" t="s">
        <v>607</v>
      </c>
      <c r="B172" s="730" t="s">
        <v>1779</v>
      </c>
      <c r="C172" s="730" t="s">
        <v>1783</v>
      </c>
      <c r="D172" s="730" t="s">
        <v>1781</v>
      </c>
      <c r="E172" s="730" t="s">
        <v>1784</v>
      </c>
      <c r="F172" s="734"/>
      <c r="G172" s="734"/>
      <c r="H172" s="748">
        <v>0</v>
      </c>
      <c r="I172" s="734">
        <v>10.4</v>
      </c>
      <c r="J172" s="734">
        <v>2745.6</v>
      </c>
      <c r="K172" s="748">
        <v>1</v>
      </c>
      <c r="L172" s="734">
        <v>10.4</v>
      </c>
      <c r="M172" s="735">
        <v>2745.6</v>
      </c>
    </row>
    <row r="173" spans="1:13" ht="14.45" customHeight="1" x14ac:dyDescent="0.2">
      <c r="A173" s="729" t="s">
        <v>607</v>
      </c>
      <c r="B173" s="730" t="s">
        <v>1789</v>
      </c>
      <c r="C173" s="730" t="s">
        <v>1793</v>
      </c>
      <c r="D173" s="730" t="s">
        <v>1791</v>
      </c>
      <c r="E173" s="730" t="s">
        <v>1794</v>
      </c>
      <c r="F173" s="734"/>
      <c r="G173" s="734"/>
      <c r="H173" s="748">
        <v>0</v>
      </c>
      <c r="I173" s="734">
        <v>30</v>
      </c>
      <c r="J173" s="734">
        <v>1586.4</v>
      </c>
      <c r="K173" s="748">
        <v>1</v>
      </c>
      <c r="L173" s="734">
        <v>30</v>
      </c>
      <c r="M173" s="735">
        <v>1586.4</v>
      </c>
    </row>
    <row r="174" spans="1:13" ht="14.45" customHeight="1" x14ac:dyDescent="0.2">
      <c r="A174" s="729" t="s">
        <v>607</v>
      </c>
      <c r="B174" s="730" t="s">
        <v>1795</v>
      </c>
      <c r="C174" s="730" t="s">
        <v>1796</v>
      </c>
      <c r="D174" s="730" t="s">
        <v>1270</v>
      </c>
      <c r="E174" s="730" t="s">
        <v>1797</v>
      </c>
      <c r="F174" s="734"/>
      <c r="G174" s="734"/>
      <c r="H174" s="748">
        <v>0</v>
      </c>
      <c r="I174" s="734">
        <v>4</v>
      </c>
      <c r="J174" s="734">
        <v>753.83999999999992</v>
      </c>
      <c r="K174" s="748">
        <v>1</v>
      </c>
      <c r="L174" s="734">
        <v>4</v>
      </c>
      <c r="M174" s="735">
        <v>753.83999999999992</v>
      </c>
    </row>
    <row r="175" spans="1:13" ht="14.45" customHeight="1" x14ac:dyDescent="0.2">
      <c r="A175" s="729" t="s">
        <v>607</v>
      </c>
      <c r="B175" s="730" t="s">
        <v>1804</v>
      </c>
      <c r="C175" s="730" t="s">
        <v>1805</v>
      </c>
      <c r="D175" s="730" t="s">
        <v>1712</v>
      </c>
      <c r="E175" s="730" t="s">
        <v>1806</v>
      </c>
      <c r="F175" s="734">
        <v>1</v>
      </c>
      <c r="G175" s="734">
        <v>247.9</v>
      </c>
      <c r="H175" s="748">
        <v>1</v>
      </c>
      <c r="I175" s="734"/>
      <c r="J175" s="734"/>
      <c r="K175" s="748">
        <v>0</v>
      </c>
      <c r="L175" s="734">
        <v>1</v>
      </c>
      <c r="M175" s="735">
        <v>247.9</v>
      </c>
    </row>
    <row r="176" spans="1:13" ht="14.45" customHeight="1" x14ac:dyDescent="0.2">
      <c r="A176" s="729" t="s">
        <v>607</v>
      </c>
      <c r="B176" s="730" t="s">
        <v>1932</v>
      </c>
      <c r="C176" s="730" t="s">
        <v>1933</v>
      </c>
      <c r="D176" s="730" t="s">
        <v>1934</v>
      </c>
      <c r="E176" s="730" t="s">
        <v>1935</v>
      </c>
      <c r="F176" s="734"/>
      <c r="G176" s="734"/>
      <c r="H176" s="748">
        <v>0</v>
      </c>
      <c r="I176" s="734">
        <v>2</v>
      </c>
      <c r="J176" s="734">
        <v>104.8</v>
      </c>
      <c r="K176" s="748">
        <v>1</v>
      </c>
      <c r="L176" s="734">
        <v>2</v>
      </c>
      <c r="M176" s="735">
        <v>104.8</v>
      </c>
    </row>
    <row r="177" spans="1:13" ht="14.45" customHeight="1" x14ac:dyDescent="0.2">
      <c r="A177" s="729" t="s">
        <v>607</v>
      </c>
      <c r="B177" s="730" t="s">
        <v>1936</v>
      </c>
      <c r="C177" s="730" t="s">
        <v>1937</v>
      </c>
      <c r="D177" s="730" t="s">
        <v>1334</v>
      </c>
      <c r="E177" s="730" t="s">
        <v>1335</v>
      </c>
      <c r="F177" s="734"/>
      <c r="G177" s="734"/>
      <c r="H177" s="748">
        <v>0</v>
      </c>
      <c r="I177" s="734">
        <v>1</v>
      </c>
      <c r="J177" s="734">
        <v>16.18</v>
      </c>
      <c r="K177" s="748">
        <v>1</v>
      </c>
      <c r="L177" s="734">
        <v>1</v>
      </c>
      <c r="M177" s="735">
        <v>16.18</v>
      </c>
    </row>
    <row r="178" spans="1:13" ht="14.45" customHeight="1" x14ac:dyDescent="0.2">
      <c r="A178" s="729" t="s">
        <v>607</v>
      </c>
      <c r="B178" s="730" t="s">
        <v>1938</v>
      </c>
      <c r="C178" s="730" t="s">
        <v>1939</v>
      </c>
      <c r="D178" s="730" t="s">
        <v>1940</v>
      </c>
      <c r="E178" s="730" t="s">
        <v>1941</v>
      </c>
      <c r="F178" s="734"/>
      <c r="G178" s="734"/>
      <c r="H178" s="748">
        <v>0</v>
      </c>
      <c r="I178" s="734">
        <v>1</v>
      </c>
      <c r="J178" s="734">
        <v>627</v>
      </c>
      <c r="K178" s="748">
        <v>1</v>
      </c>
      <c r="L178" s="734">
        <v>1</v>
      </c>
      <c r="M178" s="735">
        <v>627</v>
      </c>
    </row>
    <row r="179" spans="1:13" ht="14.45" customHeight="1" x14ac:dyDescent="0.2">
      <c r="A179" s="729" t="s">
        <v>607</v>
      </c>
      <c r="B179" s="730" t="s">
        <v>1807</v>
      </c>
      <c r="C179" s="730" t="s">
        <v>1808</v>
      </c>
      <c r="D179" s="730" t="s">
        <v>1809</v>
      </c>
      <c r="E179" s="730" t="s">
        <v>1810</v>
      </c>
      <c r="F179" s="734"/>
      <c r="G179" s="734"/>
      <c r="H179" s="748">
        <v>0</v>
      </c>
      <c r="I179" s="734">
        <v>26</v>
      </c>
      <c r="J179" s="734">
        <v>2860</v>
      </c>
      <c r="K179" s="748">
        <v>1</v>
      </c>
      <c r="L179" s="734">
        <v>26</v>
      </c>
      <c r="M179" s="735">
        <v>2860</v>
      </c>
    </row>
    <row r="180" spans="1:13" ht="14.45" customHeight="1" x14ac:dyDescent="0.2">
      <c r="A180" s="729" t="s">
        <v>607</v>
      </c>
      <c r="B180" s="730" t="s">
        <v>1813</v>
      </c>
      <c r="C180" s="730" t="s">
        <v>1814</v>
      </c>
      <c r="D180" s="730" t="s">
        <v>1005</v>
      </c>
      <c r="E180" s="730" t="s">
        <v>1006</v>
      </c>
      <c r="F180" s="734"/>
      <c r="G180" s="734"/>
      <c r="H180" s="748">
        <v>0</v>
      </c>
      <c r="I180" s="734">
        <v>40</v>
      </c>
      <c r="J180" s="734">
        <v>1320.44</v>
      </c>
      <c r="K180" s="748">
        <v>1</v>
      </c>
      <c r="L180" s="734">
        <v>40</v>
      </c>
      <c r="M180" s="735">
        <v>1320.44</v>
      </c>
    </row>
    <row r="181" spans="1:13" ht="14.45" customHeight="1" x14ac:dyDescent="0.2">
      <c r="A181" s="729" t="s">
        <v>607</v>
      </c>
      <c r="B181" s="730" t="s">
        <v>1813</v>
      </c>
      <c r="C181" s="730" t="s">
        <v>1815</v>
      </c>
      <c r="D181" s="730" t="s">
        <v>1005</v>
      </c>
      <c r="E181" s="730" t="s">
        <v>1816</v>
      </c>
      <c r="F181" s="734"/>
      <c r="G181" s="734"/>
      <c r="H181" s="748">
        <v>0</v>
      </c>
      <c r="I181" s="734">
        <v>155</v>
      </c>
      <c r="J181" s="734">
        <v>6567.2199999999993</v>
      </c>
      <c r="K181" s="748">
        <v>1</v>
      </c>
      <c r="L181" s="734">
        <v>155</v>
      </c>
      <c r="M181" s="735">
        <v>6567.2199999999993</v>
      </c>
    </row>
    <row r="182" spans="1:13" ht="14.45" customHeight="1" x14ac:dyDescent="0.2">
      <c r="A182" s="729" t="s">
        <v>607</v>
      </c>
      <c r="B182" s="730" t="s">
        <v>1813</v>
      </c>
      <c r="C182" s="730" t="s">
        <v>1942</v>
      </c>
      <c r="D182" s="730" t="s">
        <v>1005</v>
      </c>
      <c r="E182" s="730" t="s">
        <v>1943</v>
      </c>
      <c r="F182" s="734"/>
      <c r="G182" s="734"/>
      <c r="H182" s="748">
        <v>0</v>
      </c>
      <c r="I182" s="734">
        <v>20</v>
      </c>
      <c r="J182" s="734">
        <v>828.45</v>
      </c>
      <c r="K182" s="748">
        <v>1</v>
      </c>
      <c r="L182" s="734">
        <v>20</v>
      </c>
      <c r="M182" s="735">
        <v>828.45</v>
      </c>
    </row>
    <row r="183" spans="1:13" ht="14.45" customHeight="1" x14ac:dyDescent="0.2">
      <c r="A183" s="729" t="s">
        <v>607</v>
      </c>
      <c r="B183" s="730" t="s">
        <v>1817</v>
      </c>
      <c r="C183" s="730" t="s">
        <v>1818</v>
      </c>
      <c r="D183" s="730" t="s">
        <v>1819</v>
      </c>
      <c r="E183" s="730" t="s">
        <v>1820</v>
      </c>
      <c r="F183" s="734"/>
      <c r="G183" s="734"/>
      <c r="H183" s="748">
        <v>0</v>
      </c>
      <c r="I183" s="734">
        <v>66</v>
      </c>
      <c r="J183" s="734">
        <v>10163.999983364662</v>
      </c>
      <c r="K183" s="748">
        <v>1</v>
      </c>
      <c r="L183" s="734">
        <v>66</v>
      </c>
      <c r="M183" s="735">
        <v>10163.999983364662</v>
      </c>
    </row>
    <row r="184" spans="1:13" ht="14.45" customHeight="1" x14ac:dyDescent="0.2">
      <c r="A184" s="729" t="s">
        <v>607</v>
      </c>
      <c r="B184" s="730" t="s">
        <v>1944</v>
      </c>
      <c r="C184" s="730" t="s">
        <v>1945</v>
      </c>
      <c r="D184" s="730" t="s">
        <v>1946</v>
      </c>
      <c r="E184" s="730" t="s">
        <v>1947</v>
      </c>
      <c r="F184" s="734"/>
      <c r="G184" s="734"/>
      <c r="H184" s="748">
        <v>0</v>
      </c>
      <c r="I184" s="734">
        <v>1</v>
      </c>
      <c r="J184" s="734">
        <v>58.6</v>
      </c>
      <c r="K184" s="748">
        <v>1</v>
      </c>
      <c r="L184" s="734">
        <v>1</v>
      </c>
      <c r="M184" s="735">
        <v>58.6</v>
      </c>
    </row>
    <row r="185" spans="1:13" ht="14.45" customHeight="1" x14ac:dyDescent="0.2">
      <c r="A185" s="729" t="s">
        <v>607</v>
      </c>
      <c r="B185" s="730" t="s">
        <v>1822</v>
      </c>
      <c r="C185" s="730" t="s">
        <v>1948</v>
      </c>
      <c r="D185" s="730" t="s">
        <v>1404</v>
      </c>
      <c r="E185" s="730" t="s">
        <v>1949</v>
      </c>
      <c r="F185" s="734">
        <v>1</v>
      </c>
      <c r="G185" s="734">
        <v>104.87</v>
      </c>
      <c r="H185" s="748">
        <v>1</v>
      </c>
      <c r="I185" s="734"/>
      <c r="J185" s="734"/>
      <c r="K185" s="748">
        <v>0</v>
      </c>
      <c r="L185" s="734">
        <v>1</v>
      </c>
      <c r="M185" s="735">
        <v>104.87</v>
      </c>
    </row>
    <row r="186" spans="1:13" ht="14.45" customHeight="1" x14ac:dyDescent="0.2">
      <c r="A186" s="729" t="s">
        <v>607</v>
      </c>
      <c r="B186" s="730" t="s">
        <v>1825</v>
      </c>
      <c r="C186" s="730" t="s">
        <v>1826</v>
      </c>
      <c r="D186" s="730" t="s">
        <v>1827</v>
      </c>
      <c r="E186" s="730" t="s">
        <v>1828</v>
      </c>
      <c r="F186" s="734"/>
      <c r="G186" s="734"/>
      <c r="H186" s="748">
        <v>0</v>
      </c>
      <c r="I186" s="734">
        <v>3</v>
      </c>
      <c r="J186" s="734">
        <v>378.59999999999997</v>
      </c>
      <c r="K186" s="748">
        <v>1</v>
      </c>
      <c r="L186" s="734">
        <v>3</v>
      </c>
      <c r="M186" s="735">
        <v>378.59999999999997</v>
      </c>
    </row>
    <row r="187" spans="1:13" ht="14.45" customHeight="1" x14ac:dyDescent="0.2">
      <c r="A187" s="729" t="s">
        <v>607</v>
      </c>
      <c r="B187" s="730" t="s">
        <v>1834</v>
      </c>
      <c r="C187" s="730" t="s">
        <v>1950</v>
      </c>
      <c r="D187" s="730" t="s">
        <v>1836</v>
      </c>
      <c r="E187" s="730" t="s">
        <v>1951</v>
      </c>
      <c r="F187" s="734"/>
      <c r="G187" s="734"/>
      <c r="H187" s="748">
        <v>0</v>
      </c>
      <c r="I187" s="734">
        <v>3</v>
      </c>
      <c r="J187" s="734">
        <v>58.769999999999996</v>
      </c>
      <c r="K187" s="748">
        <v>1</v>
      </c>
      <c r="L187" s="734">
        <v>3</v>
      </c>
      <c r="M187" s="735">
        <v>58.769999999999996</v>
      </c>
    </row>
    <row r="188" spans="1:13" ht="14.45" customHeight="1" x14ac:dyDescent="0.2">
      <c r="A188" s="729" t="s">
        <v>607</v>
      </c>
      <c r="B188" s="730" t="s">
        <v>1840</v>
      </c>
      <c r="C188" s="730" t="s">
        <v>1841</v>
      </c>
      <c r="D188" s="730" t="s">
        <v>1171</v>
      </c>
      <c r="E188" s="730" t="s">
        <v>1842</v>
      </c>
      <c r="F188" s="734"/>
      <c r="G188" s="734"/>
      <c r="H188" s="748">
        <v>0</v>
      </c>
      <c r="I188" s="734">
        <v>3</v>
      </c>
      <c r="J188" s="734">
        <v>65.88</v>
      </c>
      <c r="K188" s="748">
        <v>1</v>
      </c>
      <c r="L188" s="734">
        <v>3</v>
      </c>
      <c r="M188" s="735">
        <v>65.88</v>
      </c>
    </row>
    <row r="189" spans="1:13" ht="14.45" customHeight="1" x14ac:dyDescent="0.2">
      <c r="A189" s="729" t="s">
        <v>607</v>
      </c>
      <c r="B189" s="730" t="s">
        <v>1851</v>
      </c>
      <c r="C189" s="730" t="s">
        <v>1952</v>
      </c>
      <c r="D189" s="730" t="s">
        <v>1854</v>
      </c>
      <c r="E189" s="730" t="s">
        <v>1953</v>
      </c>
      <c r="F189" s="734"/>
      <c r="G189" s="734"/>
      <c r="H189" s="748">
        <v>0</v>
      </c>
      <c r="I189" s="734">
        <v>1</v>
      </c>
      <c r="J189" s="734">
        <v>77.100000000000009</v>
      </c>
      <c r="K189" s="748">
        <v>1</v>
      </c>
      <c r="L189" s="734">
        <v>1</v>
      </c>
      <c r="M189" s="735">
        <v>77.100000000000009</v>
      </c>
    </row>
    <row r="190" spans="1:13" ht="14.45" customHeight="1" x14ac:dyDescent="0.2">
      <c r="A190" s="729" t="s">
        <v>607</v>
      </c>
      <c r="B190" s="730" t="s">
        <v>1861</v>
      </c>
      <c r="C190" s="730" t="s">
        <v>1862</v>
      </c>
      <c r="D190" s="730" t="s">
        <v>640</v>
      </c>
      <c r="E190" s="730" t="s">
        <v>1863</v>
      </c>
      <c r="F190" s="734">
        <v>14</v>
      </c>
      <c r="G190" s="734">
        <v>472.21999999999991</v>
      </c>
      <c r="H190" s="748">
        <v>1</v>
      </c>
      <c r="I190" s="734"/>
      <c r="J190" s="734"/>
      <c r="K190" s="748">
        <v>0</v>
      </c>
      <c r="L190" s="734">
        <v>14</v>
      </c>
      <c r="M190" s="735">
        <v>472.21999999999991</v>
      </c>
    </row>
    <row r="191" spans="1:13" ht="14.45" customHeight="1" x14ac:dyDescent="0.2">
      <c r="A191" s="729" t="s">
        <v>607</v>
      </c>
      <c r="B191" s="730" t="s">
        <v>1954</v>
      </c>
      <c r="C191" s="730" t="s">
        <v>1955</v>
      </c>
      <c r="D191" s="730" t="s">
        <v>1956</v>
      </c>
      <c r="E191" s="730" t="s">
        <v>1957</v>
      </c>
      <c r="F191" s="734"/>
      <c r="G191" s="734"/>
      <c r="H191" s="748">
        <v>0</v>
      </c>
      <c r="I191" s="734">
        <v>1</v>
      </c>
      <c r="J191" s="734">
        <v>43.7</v>
      </c>
      <c r="K191" s="748">
        <v>1</v>
      </c>
      <c r="L191" s="734">
        <v>1</v>
      </c>
      <c r="M191" s="735">
        <v>43.7</v>
      </c>
    </row>
    <row r="192" spans="1:13" ht="14.45" customHeight="1" x14ac:dyDescent="0.2">
      <c r="A192" s="729" t="s">
        <v>607</v>
      </c>
      <c r="B192" s="730" t="s">
        <v>1958</v>
      </c>
      <c r="C192" s="730" t="s">
        <v>1959</v>
      </c>
      <c r="D192" s="730" t="s">
        <v>1410</v>
      </c>
      <c r="E192" s="730" t="s">
        <v>1411</v>
      </c>
      <c r="F192" s="734"/>
      <c r="G192" s="734"/>
      <c r="H192" s="748">
        <v>0</v>
      </c>
      <c r="I192" s="734">
        <v>1</v>
      </c>
      <c r="J192" s="734">
        <v>341.53999999999996</v>
      </c>
      <c r="K192" s="748">
        <v>1</v>
      </c>
      <c r="L192" s="734">
        <v>1</v>
      </c>
      <c r="M192" s="735">
        <v>341.53999999999996</v>
      </c>
    </row>
    <row r="193" spans="1:13" ht="14.45" customHeight="1" x14ac:dyDescent="0.2">
      <c r="A193" s="729" t="s">
        <v>607</v>
      </c>
      <c r="B193" s="730" t="s">
        <v>1868</v>
      </c>
      <c r="C193" s="730" t="s">
        <v>1960</v>
      </c>
      <c r="D193" s="730" t="s">
        <v>1486</v>
      </c>
      <c r="E193" s="730" t="s">
        <v>1179</v>
      </c>
      <c r="F193" s="734"/>
      <c r="G193" s="734"/>
      <c r="H193" s="748">
        <v>0</v>
      </c>
      <c r="I193" s="734">
        <v>3</v>
      </c>
      <c r="J193" s="734">
        <v>376.08</v>
      </c>
      <c r="K193" s="748">
        <v>1</v>
      </c>
      <c r="L193" s="734">
        <v>3</v>
      </c>
      <c r="M193" s="735">
        <v>376.08</v>
      </c>
    </row>
    <row r="194" spans="1:13" ht="14.45" customHeight="1" thickBot="1" x14ac:dyDescent="0.25">
      <c r="A194" s="736" t="s">
        <v>607</v>
      </c>
      <c r="B194" s="737" t="s">
        <v>1868</v>
      </c>
      <c r="C194" s="737" t="s">
        <v>1961</v>
      </c>
      <c r="D194" s="737" t="s">
        <v>1485</v>
      </c>
      <c r="E194" s="737" t="s">
        <v>1179</v>
      </c>
      <c r="F194" s="741"/>
      <c r="G194" s="741"/>
      <c r="H194" s="749">
        <v>0</v>
      </c>
      <c r="I194" s="741">
        <v>1</v>
      </c>
      <c r="J194" s="741">
        <v>125.36</v>
      </c>
      <c r="K194" s="749">
        <v>1</v>
      </c>
      <c r="L194" s="741">
        <v>1</v>
      </c>
      <c r="M194" s="742">
        <v>125.36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A5B187DC-A483-45FE-977D-BE19CDD25883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1400</v>
      </c>
      <c r="C3" s="396">
        <f>SUM(C6:C1048576)</f>
        <v>938</v>
      </c>
      <c r="D3" s="396">
        <f>SUM(D6:D1048576)</f>
        <v>1019</v>
      </c>
      <c r="E3" s="397">
        <f>SUM(E6:E1048576)</f>
        <v>0</v>
      </c>
      <c r="F3" s="394">
        <f>IF(SUM($B3:$E3)=0,"",B3/SUM($B3:$E3))</f>
        <v>0.41703902293714629</v>
      </c>
      <c r="G3" s="392">
        <f t="shared" ref="G3:I3" si="0">IF(SUM($B3:$E3)=0,"",C3/SUM($B3:$E3))</f>
        <v>0.279416145367888</v>
      </c>
      <c r="H3" s="392">
        <f t="shared" si="0"/>
        <v>0.30354483169496577</v>
      </c>
      <c r="I3" s="393">
        <f t="shared" si="0"/>
        <v>0</v>
      </c>
      <c r="J3" s="396">
        <f>SUM(J6:J1048576)</f>
        <v>306</v>
      </c>
      <c r="K3" s="396">
        <f>SUM(K6:K1048576)</f>
        <v>441</v>
      </c>
      <c r="L3" s="396">
        <f>SUM(L6:L1048576)</f>
        <v>1019</v>
      </c>
      <c r="M3" s="397">
        <f>SUM(M6:M1048576)</f>
        <v>0</v>
      </c>
      <c r="N3" s="394">
        <f>IF(SUM($J3:$M3)=0,"",J3/SUM($J3:$M3))</f>
        <v>0.17327293318233294</v>
      </c>
      <c r="O3" s="392">
        <f t="shared" ref="O3:Q3" si="1">IF(SUM($J3:$M3)=0,"",K3/SUM($J3:$M3))</f>
        <v>0.24971687429218573</v>
      </c>
      <c r="P3" s="392">
        <f t="shared" si="1"/>
        <v>0.57701019252548136</v>
      </c>
      <c r="Q3" s="393">
        <f t="shared" si="1"/>
        <v>0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1963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1497</v>
      </c>
      <c r="B7" s="780">
        <v>833</v>
      </c>
      <c r="C7" s="734">
        <v>654</v>
      </c>
      <c r="D7" s="734">
        <v>791</v>
      </c>
      <c r="E7" s="735"/>
      <c r="F7" s="777">
        <v>0.36567164179104478</v>
      </c>
      <c r="G7" s="748">
        <v>0.28709394205443373</v>
      </c>
      <c r="H7" s="748">
        <v>0.3472344161545215</v>
      </c>
      <c r="I7" s="783">
        <v>0</v>
      </c>
      <c r="J7" s="780">
        <v>149</v>
      </c>
      <c r="K7" s="734">
        <v>274</v>
      </c>
      <c r="L7" s="734">
        <v>791</v>
      </c>
      <c r="M7" s="735"/>
      <c r="N7" s="777">
        <v>0.12273476112026359</v>
      </c>
      <c r="O7" s="748">
        <v>0.2257001647446458</v>
      </c>
      <c r="P7" s="748">
        <v>0.65156507413509057</v>
      </c>
      <c r="Q7" s="771">
        <v>0</v>
      </c>
    </row>
    <row r="8" spans="1:17" ht="14.45" customHeight="1" x14ac:dyDescent="0.2">
      <c r="A8" s="774" t="s">
        <v>1496</v>
      </c>
      <c r="B8" s="780">
        <v>135</v>
      </c>
      <c r="C8" s="734">
        <v>3</v>
      </c>
      <c r="D8" s="734"/>
      <c r="E8" s="735"/>
      <c r="F8" s="777">
        <v>0.97826086956521741</v>
      </c>
      <c r="G8" s="748">
        <v>2.1739130434782608E-2</v>
      </c>
      <c r="H8" s="748">
        <v>0</v>
      </c>
      <c r="I8" s="783">
        <v>0</v>
      </c>
      <c r="J8" s="780">
        <v>42</v>
      </c>
      <c r="K8" s="734">
        <v>3</v>
      </c>
      <c r="L8" s="734"/>
      <c r="M8" s="735"/>
      <c r="N8" s="777">
        <v>0.93333333333333335</v>
      </c>
      <c r="O8" s="748">
        <v>6.6666666666666666E-2</v>
      </c>
      <c r="P8" s="748">
        <v>0</v>
      </c>
      <c r="Q8" s="771">
        <v>0</v>
      </c>
    </row>
    <row r="9" spans="1:17" ht="14.45" customHeight="1" thickBot="1" x14ac:dyDescent="0.25">
      <c r="A9" s="775" t="s">
        <v>1498</v>
      </c>
      <c r="B9" s="781">
        <v>432</v>
      </c>
      <c r="C9" s="741">
        <v>281</v>
      </c>
      <c r="D9" s="741">
        <v>228</v>
      </c>
      <c r="E9" s="742"/>
      <c r="F9" s="778">
        <v>0.45908607863974493</v>
      </c>
      <c r="G9" s="749">
        <v>0.29861849096705634</v>
      </c>
      <c r="H9" s="749">
        <v>0.24229543039319873</v>
      </c>
      <c r="I9" s="784">
        <v>0</v>
      </c>
      <c r="J9" s="781">
        <v>115</v>
      </c>
      <c r="K9" s="741">
        <v>164</v>
      </c>
      <c r="L9" s="741">
        <v>228</v>
      </c>
      <c r="M9" s="742"/>
      <c r="N9" s="778">
        <v>0.22682445759368836</v>
      </c>
      <c r="O9" s="749">
        <v>0.3234714003944773</v>
      </c>
      <c r="P9" s="749">
        <v>0.44970414201183434</v>
      </c>
      <c r="Q9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17FD167E-7FC4-4770-A581-C30FC90AEA18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31</v>
      </c>
      <c r="B5" s="712" t="s">
        <v>1964</v>
      </c>
      <c r="C5" s="715">
        <v>3121336.6500000004</v>
      </c>
      <c r="D5" s="715">
        <v>6178</v>
      </c>
      <c r="E5" s="715">
        <v>2567013.3600000013</v>
      </c>
      <c r="F5" s="785">
        <v>0.8224083614947465</v>
      </c>
      <c r="G5" s="715">
        <v>5051</v>
      </c>
      <c r="H5" s="785">
        <v>0.8175785043703464</v>
      </c>
      <c r="I5" s="715">
        <v>554323.28999999969</v>
      </c>
      <c r="J5" s="785">
        <v>0.1775916385052537</v>
      </c>
      <c r="K5" s="715">
        <v>1127</v>
      </c>
      <c r="L5" s="785">
        <v>0.1824214956296536</v>
      </c>
      <c r="M5" s="715" t="s">
        <v>73</v>
      </c>
      <c r="N5" s="270"/>
    </row>
    <row r="6" spans="1:14" ht="14.45" customHeight="1" x14ac:dyDescent="0.2">
      <c r="A6" s="711">
        <v>31</v>
      </c>
      <c r="B6" s="712" t="s">
        <v>1965</v>
      </c>
      <c r="C6" s="715">
        <v>2007659.7600000007</v>
      </c>
      <c r="D6" s="715">
        <v>3179</v>
      </c>
      <c r="E6" s="715">
        <v>1613558.4700000011</v>
      </c>
      <c r="F6" s="785">
        <v>0.80370115601659542</v>
      </c>
      <c r="G6" s="715">
        <v>2258</v>
      </c>
      <c r="H6" s="785">
        <v>0.71028625353884867</v>
      </c>
      <c r="I6" s="715">
        <v>394101.28999999969</v>
      </c>
      <c r="J6" s="785">
        <v>0.19629884398340461</v>
      </c>
      <c r="K6" s="715">
        <v>921</v>
      </c>
      <c r="L6" s="785">
        <v>0.28971374646115128</v>
      </c>
      <c r="M6" s="715" t="s">
        <v>1</v>
      </c>
      <c r="N6" s="270"/>
    </row>
    <row r="7" spans="1:14" ht="14.45" customHeight="1" x14ac:dyDescent="0.2">
      <c r="A7" s="711">
        <v>31</v>
      </c>
      <c r="B7" s="712" t="s">
        <v>1966</v>
      </c>
      <c r="C7" s="715">
        <v>3389.2300000000005</v>
      </c>
      <c r="D7" s="715">
        <v>14</v>
      </c>
      <c r="E7" s="715">
        <v>1507.91</v>
      </c>
      <c r="F7" s="785">
        <v>0.44491226620795871</v>
      </c>
      <c r="G7" s="715">
        <v>8</v>
      </c>
      <c r="H7" s="785">
        <v>0.5714285714285714</v>
      </c>
      <c r="I7" s="715">
        <v>1881.3200000000002</v>
      </c>
      <c r="J7" s="785">
        <v>0.55508773379204124</v>
      </c>
      <c r="K7" s="715">
        <v>6</v>
      </c>
      <c r="L7" s="785">
        <v>0.42857142857142855</v>
      </c>
      <c r="M7" s="715" t="s">
        <v>1</v>
      </c>
      <c r="N7" s="270"/>
    </row>
    <row r="8" spans="1:14" ht="14.45" customHeight="1" x14ac:dyDescent="0.2">
      <c r="A8" s="711">
        <v>31</v>
      </c>
      <c r="B8" s="712" t="s">
        <v>1967</v>
      </c>
      <c r="C8" s="715">
        <v>1110287.6599999999</v>
      </c>
      <c r="D8" s="715">
        <v>2985</v>
      </c>
      <c r="E8" s="715">
        <v>951946.98</v>
      </c>
      <c r="F8" s="785">
        <v>0.85738769716669649</v>
      </c>
      <c r="G8" s="715">
        <v>2785</v>
      </c>
      <c r="H8" s="785">
        <v>0.93299832495812396</v>
      </c>
      <c r="I8" s="715">
        <v>158340.68</v>
      </c>
      <c r="J8" s="785">
        <v>0.14261230283330359</v>
      </c>
      <c r="K8" s="715">
        <v>200</v>
      </c>
      <c r="L8" s="785">
        <v>6.7001675041876041E-2</v>
      </c>
      <c r="M8" s="715" t="s">
        <v>1</v>
      </c>
      <c r="N8" s="270"/>
    </row>
    <row r="9" spans="1:14" ht="14.45" customHeight="1" x14ac:dyDescent="0.2">
      <c r="A9" s="711" t="s">
        <v>586</v>
      </c>
      <c r="B9" s="712" t="s">
        <v>3</v>
      </c>
      <c r="C9" s="715">
        <v>3121336.6500000004</v>
      </c>
      <c r="D9" s="715">
        <v>6178</v>
      </c>
      <c r="E9" s="715">
        <v>2567013.3600000013</v>
      </c>
      <c r="F9" s="785">
        <v>0.8224083614947465</v>
      </c>
      <c r="G9" s="715">
        <v>5051</v>
      </c>
      <c r="H9" s="785">
        <v>0.8175785043703464</v>
      </c>
      <c r="I9" s="715">
        <v>554323.28999999969</v>
      </c>
      <c r="J9" s="785">
        <v>0.1775916385052537</v>
      </c>
      <c r="K9" s="715">
        <v>1127</v>
      </c>
      <c r="L9" s="785">
        <v>0.1824214956296536</v>
      </c>
      <c r="M9" s="715" t="s">
        <v>598</v>
      </c>
      <c r="N9" s="270"/>
    </row>
    <row r="11" spans="1:14" ht="14.45" customHeight="1" x14ac:dyDescent="0.2">
      <c r="A11" s="711">
        <v>31</v>
      </c>
      <c r="B11" s="712" t="s">
        <v>1964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1968</v>
      </c>
      <c r="B12" s="712" t="s">
        <v>1965</v>
      </c>
      <c r="C12" s="715">
        <v>12414.35</v>
      </c>
      <c r="D12" s="715">
        <v>19</v>
      </c>
      <c r="E12" s="715">
        <v>9416.25</v>
      </c>
      <c r="F12" s="785">
        <v>0.75849722297180278</v>
      </c>
      <c r="G12" s="715">
        <v>11</v>
      </c>
      <c r="H12" s="785">
        <v>0.57894736842105265</v>
      </c>
      <c r="I12" s="715">
        <v>2998.1000000000004</v>
      </c>
      <c r="J12" s="785">
        <v>0.24150277702819722</v>
      </c>
      <c r="K12" s="715">
        <v>8</v>
      </c>
      <c r="L12" s="785">
        <v>0.42105263157894735</v>
      </c>
      <c r="M12" s="715" t="s">
        <v>1</v>
      </c>
      <c r="N12" s="270"/>
    </row>
    <row r="13" spans="1:14" ht="14.45" customHeight="1" x14ac:dyDescent="0.2">
      <c r="A13" s="711" t="s">
        <v>1968</v>
      </c>
      <c r="B13" s="712" t="s">
        <v>1967</v>
      </c>
      <c r="C13" s="715">
        <v>2892.69</v>
      </c>
      <c r="D13" s="715">
        <v>1</v>
      </c>
      <c r="E13" s="715">
        <v>2892.69</v>
      </c>
      <c r="F13" s="785">
        <v>1</v>
      </c>
      <c r="G13" s="715">
        <v>1</v>
      </c>
      <c r="H13" s="785">
        <v>1</v>
      </c>
      <c r="I13" s="715" t="s">
        <v>329</v>
      </c>
      <c r="J13" s="785">
        <v>0</v>
      </c>
      <c r="K13" s="715" t="s">
        <v>329</v>
      </c>
      <c r="L13" s="785">
        <v>0</v>
      </c>
      <c r="M13" s="715" t="s">
        <v>1</v>
      </c>
      <c r="N13" s="270"/>
    </row>
    <row r="14" spans="1:14" ht="14.45" customHeight="1" x14ac:dyDescent="0.2">
      <c r="A14" s="711" t="s">
        <v>1968</v>
      </c>
      <c r="B14" s="712" t="s">
        <v>1969</v>
      </c>
      <c r="C14" s="715">
        <v>15307.04</v>
      </c>
      <c r="D14" s="715">
        <v>20</v>
      </c>
      <c r="E14" s="715">
        <v>12308.94</v>
      </c>
      <c r="F14" s="785">
        <v>0.80413587473476256</v>
      </c>
      <c r="G14" s="715">
        <v>12</v>
      </c>
      <c r="H14" s="785">
        <v>0.6</v>
      </c>
      <c r="I14" s="715">
        <v>2998.1000000000004</v>
      </c>
      <c r="J14" s="785">
        <v>0.19586412526523744</v>
      </c>
      <c r="K14" s="715">
        <v>8</v>
      </c>
      <c r="L14" s="785">
        <v>0.4</v>
      </c>
      <c r="M14" s="715" t="s">
        <v>602</v>
      </c>
      <c r="N14" s="270"/>
    </row>
    <row r="15" spans="1:14" ht="14.45" customHeight="1" x14ac:dyDescent="0.2">
      <c r="A15" s="711" t="s">
        <v>329</v>
      </c>
      <c r="B15" s="712" t="s">
        <v>329</v>
      </c>
      <c r="C15" s="715" t="s">
        <v>329</v>
      </c>
      <c r="D15" s="715" t="s">
        <v>329</v>
      </c>
      <c r="E15" s="715" t="s">
        <v>329</v>
      </c>
      <c r="F15" s="785" t="s">
        <v>329</v>
      </c>
      <c r="G15" s="715" t="s">
        <v>329</v>
      </c>
      <c r="H15" s="785" t="s">
        <v>329</v>
      </c>
      <c r="I15" s="715" t="s">
        <v>329</v>
      </c>
      <c r="J15" s="785" t="s">
        <v>329</v>
      </c>
      <c r="K15" s="715" t="s">
        <v>329</v>
      </c>
      <c r="L15" s="785" t="s">
        <v>329</v>
      </c>
      <c r="M15" s="715" t="s">
        <v>603</v>
      </c>
      <c r="N15" s="270"/>
    </row>
    <row r="16" spans="1:14" ht="14.45" customHeight="1" x14ac:dyDescent="0.2">
      <c r="A16" s="711" t="s">
        <v>1970</v>
      </c>
      <c r="B16" s="712" t="s">
        <v>1965</v>
      </c>
      <c r="C16" s="715">
        <v>1995245.4100000008</v>
      </c>
      <c r="D16" s="715">
        <v>3160</v>
      </c>
      <c r="E16" s="715">
        <v>1604142.2200000011</v>
      </c>
      <c r="F16" s="785">
        <v>0.80398241337139598</v>
      </c>
      <c r="G16" s="715">
        <v>2247</v>
      </c>
      <c r="H16" s="785">
        <v>0.71107594936708862</v>
      </c>
      <c r="I16" s="715">
        <v>391103.18999999971</v>
      </c>
      <c r="J16" s="785">
        <v>0.19601758662860402</v>
      </c>
      <c r="K16" s="715">
        <v>913</v>
      </c>
      <c r="L16" s="785">
        <v>0.28892405063291138</v>
      </c>
      <c r="M16" s="715" t="s">
        <v>1</v>
      </c>
      <c r="N16" s="270"/>
    </row>
    <row r="17" spans="1:14" ht="14.45" customHeight="1" x14ac:dyDescent="0.2">
      <c r="A17" s="711" t="s">
        <v>1970</v>
      </c>
      <c r="B17" s="712" t="s">
        <v>1966</v>
      </c>
      <c r="C17" s="715">
        <v>3389.2300000000005</v>
      </c>
      <c r="D17" s="715">
        <v>14</v>
      </c>
      <c r="E17" s="715">
        <v>1507.91</v>
      </c>
      <c r="F17" s="785">
        <v>0.44491226620795871</v>
      </c>
      <c r="G17" s="715">
        <v>8</v>
      </c>
      <c r="H17" s="785">
        <v>0.5714285714285714</v>
      </c>
      <c r="I17" s="715">
        <v>1881.3200000000002</v>
      </c>
      <c r="J17" s="785">
        <v>0.55508773379204124</v>
      </c>
      <c r="K17" s="715">
        <v>6</v>
      </c>
      <c r="L17" s="785">
        <v>0.42857142857142855</v>
      </c>
      <c r="M17" s="715" t="s">
        <v>1</v>
      </c>
      <c r="N17" s="270"/>
    </row>
    <row r="18" spans="1:14" ht="14.45" customHeight="1" x14ac:dyDescent="0.2">
      <c r="A18" s="711" t="s">
        <v>1970</v>
      </c>
      <c r="B18" s="712" t="s">
        <v>1967</v>
      </c>
      <c r="C18" s="715">
        <v>1107394.97</v>
      </c>
      <c r="D18" s="715">
        <v>2984</v>
      </c>
      <c r="E18" s="715">
        <v>949054.29</v>
      </c>
      <c r="F18" s="785">
        <v>0.85701517138009042</v>
      </c>
      <c r="G18" s="715">
        <v>2784</v>
      </c>
      <c r="H18" s="785">
        <v>0.93297587131367288</v>
      </c>
      <c r="I18" s="715">
        <v>158340.68</v>
      </c>
      <c r="J18" s="785">
        <v>0.14298482861990966</v>
      </c>
      <c r="K18" s="715">
        <v>200</v>
      </c>
      <c r="L18" s="785">
        <v>6.7024128686327081E-2</v>
      </c>
      <c r="M18" s="715" t="s">
        <v>1</v>
      </c>
      <c r="N18" s="270"/>
    </row>
    <row r="19" spans="1:14" ht="14.45" customHeight="1" x14ac:dyDescent="0.2">
      <c r="A19" s="711" t="s">
        <v>1970</v>
      </c>
      <c r="B19" s="712" t="s">
        <v>1971</v>
      </c>
      <c r="C19" s="715">
        <v>3106029.6100000008</v>
      </c>
      <c r="D19" s="715">
        <v>6158</v>
      </c>
      <c r="E19" s="715">
        <v>2554704.4200000009</v>
      </c>
      <c r="F19" s="785">
        <v>0.82249841140439106</v>
      </c>
      <c r="G19" s="715">
        <v>5039</v>
      </c>
      <c r="H19" s="785">
        <v>0.81828515751867492</v>
      </c>
      <c r="I19" s="715">
        <v>551325.18999999971</v>
      </c>
      <c r="J19" s="785">
        <v>0.17750158859560891</v>
      </c>
      <c r="K19" s="715">
        <v>1119</v>
      </c>
      <c r="L19" s="785">
        <v>0.18171484248132511</v>
      </c>
      <c r="M19" s="715" t="s">
        <v>602</v>
      </c>
      <c r="N19" s="270"/>
    </row>
    <row r="20" spans="1:14" ht="14.45" customHeight="1" x14ac:dyDescent="0.2">
      <c r="A20" s="711" t="s">
        <v>329</v>
      </c>
      <c r="B20" s="712" t="s">
        <v>329</v>
      </c>
      <c r="C20" s="715" t="s">
        <v>329</v>
      </c>
      <c r="D20" s="715" t="s">
        <v>329</v>
      </c>
      <c r="E20" s="715" t="s">
        <v>329</v>
      </c>
      <c r="F20" s="785" t="s">
        <v>329</v>
      </c>
      <c r="G20" s="715" t="s">
        <v>329</v>
      </c>
      <c r="H20" s="785" t="s">
        <v>329</v>
      </c>
      <c r="I20" s="715" t="s">
        <v>329</v>
      </c>
      <c r="J20" s="785" t="s">
        <v>329</v>
      </c>
      <c r="K20" s="715" t="s">
        <v>329</v>
      </c>
      <c r="L20" s="785" t="s">
        <v>329</v>
      </c>
      <c r="M20" s="715" t="s">
        <v>603</v>
      </c>
      <c r="N20" s="270"/>
    </row>
    <row r="21" spans="1:14" ht="14.45" customHeight="1" x14ac:dyDescent="0.2">
      <c r="A21" s="711" t="s">
        <v>586</v>
      </c>
      <c r="B21" s="712" t="s">
        <v>1972</v>
      </c>
      <c r="C21" s="715">
        <v>3121336.6500000008</v>
      </c>
      <c r="D21" s="715">
        <v>6178</v>
      </c>
      <c r="E21" s="715">
        <v>2567013.3600000013</v>
      </c>
      <c r="F21" s="785">
        <v>0.82240836149474639</v>
      </c>
      <c r="G21" s="715">
        <v>5051</v>
      </c>
      <c r="H21" s="785">
        <v>0.8175785043703464</v>
      </c>
      <c r="I21" s="715">
        <v>554323.28999999969</v>
      </c>
      <c r="J21" s="785">
        <v>0.1775916385052537</v>
      </c>
      <c r="K21" s="715">
        <v>1127</v>
      </c>
      <c r="L21" s="785">
        <v>0.1824214956296536</v>
      </c>
      <c r="M21" s="715" t="s">
        <v>598</v>
      </c>
      <c r="N21" s="270"/>
    </row>
    <row r="22" spans="1:14" ht="14.45" customHeight="1" x14ac:dyDescent="0.2">
      <c r="A22" s="786" t="s">
        <v>295</v>
      </c>
    </row>
    <row r="23" spans="1:14" ht="14.45" customHeight="1" x14ac:dyDescent="0.2">
      <c r="A23" s="787" t="s">
        <v>1973</v>
      </c>
    </row>
    <row r="24" spans="1:14" ht="14.45" customHeight="1" x14ac:dyDescent="0.2">
      <c r="A24" s="786" t="s">
        <v>1974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2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1">
    <cfRule type="expression" dxfId="49" priority="4">
      <formula>AND(LEFT(M11,6)&lt;&gt;"mezera",M11&lt;&gt;"")</formula>
    </cfRule>
  </conditionalFormatting>
  <conditionalFormatting sqref="A11:A21">
    <cfRule type="expression" dxfId="48" priority="2">
      <formula>AND(M11&lt;&gt;"",M11&lt;&gt;"mezeraKL")</formula>
    </cfRule>
  </conditionalFormatting>
  <conditionalFormatting sqref="F11:F21">
    <cfRule type="cellIs" dxfId="47" priority="1" operator="lessThan">
      <formula>0.6</formula>
    </cfRule>
  </conditionalFormatting>
  <conditionalFormatting sqref="B11:L21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1">
    <cfRule type="expression" dxfId="44" priority="6">
      <formula>$M11&lt;&gt;""</formula>
    </cfRule>
  </conditionalFormatting>
  <hyperlinks>
    <hyperlink ref="A2" location="Obsah!A1" display="Zpět na Obsah  KL 01  1.-4.měsíc" xr:uid="{BB69DE38-9AC4-462D-9AD9-8FD610D4EAA8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1975</v>
      </c>
      <c r="B5" s="779">
        <v>1152.29</v>
      </c>
      <c r="C5" s="723">
        <v>1</v>
      </c>
      <c r="D5" s="792">
        <v>4</v>
      </c>
      <c r="E5" s="795" t="s">
        <v>1975</v>
      </c>
      <c r="F5" s="779">
        <v>1152.29</v>
      </c>
      <c r="G5" s="747">
        <v>1</v>
      </c>
      <c r="H5" s="727">
        <v>4</v>
      </c>
      <c r="I5" s="770">
        <v>1</v>
      </c>
      <c r="J5" s="798"/>
      <c r="K5" s="747">
        <v>0</v>
      </c>
      <c r="L5" s="727"/>
      <c r="M5" s="770">
        <v>0</v>
      </c>
    </row>
    <row r="6" spans="1:13" ht="14.45" customHeight="1" x14ac:dyDescent="0.2">
      <c r="A6" s="789" t="s">
        <v>1976</v>
      </c>
      <c r="B6" s="780">
        <v>224045.16000000006</v>
      </c>
      <c r="C6" s="730">
        <v>1</v>
      </c>
      <c r="D6" s="793">
        <v>284</v>
      </c>
      <c r="E6" s="796" t="s">
        <v>1976</v>
      </c>
      <c r="F6" s="780">
        <v>172129.25000000006</v>
      </c>
      <c r="G6" s="748">
        <v>0.76827926119894763</v>
      </c>
      <c r="H6" s="734">
        <v>235</v>
      </c>
      <c r="I6" s="771">
        <v>0.82746478873239437</v>
      </c>
      <c r="J6" s="799">
        <v>51915.91</v>
      </c>
      <c r="K6" s="748">
        <v>0.23172073880105237</v>
      </c>
      <c r="L6" s="734">
        <v>49</v>
      </c>
      <c r="M6" s="771">
        <v>0.17253521126760563</v>
      </c>
    </row>
    <row r="7" spans="1:13" ht="14.45" customHeight="1" x14ac:dyDescent="0.2">
      <c r="A7" s="789" t="s">
        <v>1977</v>
      </c>
      <c r="B7" s="780">
        <v>274.27999999999997</v>
      </c>
      <c r="C7" s="730">
        <v>1</v>
      </c>
      <c r="D7" s="793">
        <v>6</v>
      </c>
      <c r="E7" s="796" t="s">
        <v>1977</v>
      </c>
      <c r="F7" s="780"/>
      <c r="G7" s="748">
        <v>0</v>
      </c>
      <c r="H7" s="734"/>
      <c r="I7" s="771">
        <v>0</v>
      </c>
      <c r="J7" s="799">
        <v>274.27999999999997</v>
      </c>
      <c r="K7" s="748">
        <v>1</v>
      </c>
      <c r="L7" s="734">
        <v>6</v>
      </c>
      <c r="M7" s="771">
        <v>1</v>
      </c>
    </row>
    <row r="8" spans="1:13" ht="14.45" customHeight="1" x14ac:dyDescent="0.2">
      <c r="A8" s="789" t="s">
        <v>1978</v>
      </c>
      <c r="B8" s="780">
        <v>241877.76000000001</v>
      </c>
      <c r="C8" s="730">
        <v>1</v>
      </c>
      <c r="D8" s="793">
        <v>574</v>
      </c>
      <c r="E8" s="796" t="s">
        <v>1978</v>
      </c>
      <c r="F8" s="780">
        <v>200821.66</v>
      </c>
      <c r="G8" s="748">
        <v>0.830260954955098</v>
      </c>
      <c r="H8" s="734">
        <v>480</v>
      </c>
      <c r="I8" s="771">
        <v>0.83623693379790942</v>
      </c>
      <c r="J8" s="799">
        <v>41056.1</v>
      </c>
      <c r="K8" s="748">
        <v>0.169739045044902</v>
      </c>
      <c r="L8" s="734">
        <v>94</v>
      </c>
      <c r="M8" s="771">
        <v>0.16376306620209058</v>
      </c>
    </row>
    <row r="9" spans="1:13" ht="14.45" customHeight="1" x14ac:dyDescent="0.2">
      <c r="A9" s="789" t="s">
        <v>1979</v>
      </c>
      <c r="B9" s="780">
        <v>28797.96</v>
      </c>
      <c r="C9" s="730">
        <v>1</v>
      </c>
      <c r="D9" s="793">
        <v>98</v>
      </c>
      <c r="E9" s="796" t="s">
        <v>1979</v>
      </c>
      <c r="F9" s="780">
        <v>22155.68</v>
      </c>
      <c r="G9" s="748">
        <v>0.76934893999436071</v>
      </c>
      <c r="H9" s="734">
        <v>75</v>
      </c>
      <c r="I9" s="771">
        <v>0.76530612244897955</v>
      </c>
      <c r="J9" s="799">
        <v>6642.2800000000007</v>
      </c>
      <c r="K9" s="748">
        <v>0.23065106000563931</v>
      </c>
      <c r="L9" s="734">
        <v>23</v>
      </c>
      <c r="M9" s="771">
        <v>0.23469387755102042</v>
      </c>
    </row>
    <row r="10" spans="1:13" ht="14.45" customHeight="1" x14ac:dyDescent="0.2">
      <c r="A10" s="789" t="s">
        <v>1980</v>
      </c>
      <c r="B10" s="780">
        <v>131066.60000000002</v>
      </c>
      <c r="C10" s="730">
        <v>1</v>
      </c>
      <c r="D10" s="793">
        <v>273</v>
      </c>
      <c r="E10" s="796" t="s">
        <v>1980</v>
      </c>
      <c r="F10" s="780">
        <v>97188.120000000024</v>
      </c>
      <c r="G10" s="748">
        <v>0.74151706079199442</v>
      </c>
      <c r="H10" s="734">
        <v>202</v>
      </c>
      <c r="I10" s="771">
        <v>0.73992673992673996</v>
      </c>
      <c r="J10" s="799">
        <v>33878.479999999996</v>
      </c>
      <c r="K10" s="748">
        <v>0.25848293920800564</v>
      </c>
      <c r="L10" s="734">
        <v>71</v>
      </c>
      <c r="M10" s="771">
        <v>0.26007326007326009</v>
      </c>
    </row>
    <row r="11" spans="1:13" ht="14.45" customHeight="1" x14ac:dyDescent="0.2">
      <c r="A11" s="789" t="s">
        <v>1981</v>
      </c>
      <c r="B11" s="780">
        <v>0</v>
      </c>
      <c r="C11" s="730"/>
      <c r="D11" s="793">
        <v>1</v>
      </c>
      <c r="E11" s="796" t="s">
        <v>1981</v>
      </c>
      <c r="F11" s="780"/>
      <c r="G11" s="748"/>
      <c r="H11" s="734"/>
      <c r="I11" s="771">
        <v>0</v>
      </c>
      <c r="J11" s="799">
        <v>0</v>
      </c>
      <c r="K11" s="748"/>
      <c r="L11" s="734">
        <v>1</v>
      </c>
      <c r="M11" s="771">
        <v>1</v>
      </c>
    </row>
    <row r="12" spans="1:13" ht="14.45" customHeight="1" x14ac:dyDescent="0.2">
      <c r="A12" s="789" t="s">
        <v>1982</v>
      </c>
      <c r="B12" s="780">
        <v>228251.75000000003</v>
      </c>
      <c r="C12" s="730">
        <v>1</v>
      </c>
      <c r="D12" s="793">
        <v>289</v>
      </c>
      <c r="E12" s="796" t="s">
        <v>1982</v>
      </c>
      <c r="F12" s="780">
        <v>184809.36000000004</v>
      </c>
      <c r="G12" s="748">
        <v>0.80967335409257546</v>
      </c>
      <c r="H12" s="734">
        <v>230</v>
      </c>
      <c r="I12" s="771">
        <v>0.79584775086505188</v>
      </c>
      <c r="J12" s="799">
        <v>43442.389999999992</v>
      </c>
      <c r="K12" s="748">
        <v>0.19032664590742454</v>
      </c>
      <c r="L12" s="734">
        <v>59</v>
      </c>
      <c r="M12" s="771">
        <v>0.20415224913494809</v>
      </c>
    </row>
    <row r="13" spans="1:13" ht="14.45" customHeight="1" x14ac:dyDescent="0.2">
      <c r="A13" s="789" t="s">
        <v>1983</v>
      </c>
      <c r="B13" s="780">
        <v>52.78</v>
      </c>
      <c r="C13" s="730">
        <v>1</v>
      </c>
      <c r="D13" s="793">
        <v>1</v>
      </c>
      <c r="E13" s="796" t="s">
        <v>1983</v>
      </c>
      <c r="F13" s="780"/>
      <c r="G13" s="748">
        <v>0</v>
      </c>
      <c r="H13" s="734"/>
      <c r="I13" s="771">
        <v>0</v>
      </c>
      <c r="J13" s="799">
        <v>52.78</v>
      </c>
      <c r="K13" s="748">
        <v>1</v>
      </c>
      <c r="L13" s="734">
        <v>1</v>
      </c>
      <c r="M13" s="771">
        <v>1</v>
      </c>
    </row>
    <row r="14" spans="1:13" ht="14.45" customHeight="1" x14ac:dyDescent="0.2">
      <c r="A14" s="789" t="s">
        <v>1984</v>
      </c>
      <c r="B14" s="780">
        <v>499.1</v>
      </c>
      <c r="C14" s="730">
        <v>1</v>
      </c>
      <c r="D14" s="793">
        <v>1</v>
      </c>
      <c r="E14" s="796" t="s">
        <v>1984</v>
      </c>
      <c r="F14" s="780">
        <v>499.1</v>
      </c>
      <c r="G14" s="748">
        <v>1</v>
      </c>
      <c r="H14" s="734">
        <v>1</v>
      </c>
      <c r="I14" s="771">
        <v>1</v>
      </c>
      <c r="J14" s="799"/>
      <c r="K14" s="748">
        <v>0</v>
      </c>
      <c r="L14" s="734"/>
      <c r="M14" s="771">
        <v>0</v>
      </c>
    </row>
    <row r="15" spans="1:13" ht="14.45" customHeight="1" x14ac:dyDescent="0.2">
      <c r="A15" s="789" t="s">
        <v>1985</v>
      </c>
      <c r="B15" s="780">
        <v>201591.62000000005</v>
      </c>
      <c r="C15" s="730">
        <v>1</v>
      </c>
      <c r="D15" s="793">
        <v>495</v>
      </c>
      <c r="E15" s="796" t="s">
        <v>1985</v>
      </c>
      <c r="F15" s="780">
        <v>169009.70000000004</v>
      </c>
      <c r="G15" s="748">
        <v>0.83837661505969341</v>
      </c>
      <c r="H15" s="734">
        <v>397</v>
      </c>
      <c r="I15" s="771">
        <v>0.80202020202020197</v>
      </c>
      <c r="J15" s="799">
        <v>32581.920000000002</v>
      </c>
      <c r="K15" s="748">
        <v>0.16162338494030651</v>
      </c>
      <c r="L15" s="734">
        <v>98</v>
      </c>
      <c r="M15" s="771">
        <v>0.19797979797979798</v>
      </c>
    </row>
    <row r="16" spans="1:13" ht="14.45" customHeight="1" x14ac:dyDescent="0.2">
      <c r="A16" s="789" t="s">
        <v>1986</v>
      </c>
      <c r="B16" s="780">
        <v>226846.16000000009</v>
      </c>
      <c r="C16" s="730">
        <v>1</v>
      </c>
      <c r="D16" s="793">
        <v>553</v>
      </c>
      <c r="E16" s="796" t="s">
        <v>1986</v>
      </c>
      <c r="F16" s="780">
        <v>195123.5800000001</v>
      </c>
      <c r="G16" s="748">
        <v>0.8601581794463703</v>
      </c>
      <c r="H16" s="734">
        <v>440</v>
      </c>
      <c r="I16" s="771">
        <v>0.79566003616636527</v>
      </c>
      <c r="J16" s="799">
        <v>31722.579999999991</v>
      </c>
      <c r="K16" s="748">
        <v>0.13984182055362973</v>
      </c>
      <c r="L16" s="734">
        <v>113</v>
      </c>
      <c r="M16" s="771">
        <v>0.20433996383363473</v>
      </c>
    </row>
    <row r="17" spans="1:13" ht="14.45" customHeight="1" x14ac:dyDescent="0.2">
      <c r="A17" s="789" t="s">
        <v>1987</v>
      </c>
      <c r="B17" s="780">
        <v>214183.75999999998</v>
      </c>
      <c r="C17" s="730">
        <v>1</v>
      </c>
      <c r="D17" s="793">
        <v>465</v>
      </c>
      <c r="E17" s="796" t="s">
        <v>1987</v>
      </c>
      <c r="F17" s="780">
        <v>191275.05</v>
      </c>
      <c r="G17" s="748">
        <v>0.89304179737996947</v>
      </c>
      <c r="H17" s="734">
        <v>388</v>
      </c>
      <c r="I17" s="771">
        <v>0.83440860215053758</v>
      </c>
      <c r="J17" s="799">
        <v>22908.71</v>
      </c>
      <c r="K17" s="748">
        <v>0.10695820262003058</v>
      </c>
      <c r="L17" s="734">
        <v>77</v>
      </c>
      <c r="M17" s="771">
        <v>0.16559139784946236</v>
      </c>
    </row>
    <row r="18" spans="1:13" ht="14.45" customHeight="1" x14ac:dyDescent="0.2">
      <c r="A18" s="789" t="s">
        <v>1988</v>
      </c>
      <c r="B18" s="780">
        <v>72519.77</v>
      </c>
      <c r="C18" s="730">
        <v>1</v>
      </c>
      <c r="D18" s="793">
        <v>166</v>
      </c>
      <c r="E18" s="796" t="s">
        <v>1988</v>
      </c>
      <c r="F18" s="780">
        <v>56407.520000000004</v>
      </c>
      <c r="G18" s="748">
        <v>0.77782265442926801</v>
      </c>
      <c r="H18" s="734">
        <v>136</v>
      </c>
      <c r="I18" s="771">
        <v>0.81927710843373491</v>
      </c>
      <c r="J18" s="799">
        <v>16112.249999999998</v>
      </c>
      <c r="K18" s="748">
        <v>0.2221773455707319</v>
      </c>
      <c r="L18" s="734">
        <v>30</v>
      </c>
      <c r="M18" s="771">
        <v>0.18072289156626506</v>
      </c>
    </row>
    <row r="19" spans="1:13" ht="14.45" customHeight="1" x14ac:dyDescent="0.2">
      <c r="A19" s="789" t="s">
        <v>1989</v>
      </c>
      <c r="B19" s="780">
        <v>166603.91000000003</v>
      </c>
      <c r="C19" s="730">
        <v>1</v>
      </c>
      <c r="D19" s="793">
        <v>348</v>
      </c>
      <c r="E19" s="796" t="s">
        <v>1989</v>
      </c>
      <c r="F19" s="780">
        <v>135055.97000000003</v>
      </c>
      <c r="G19" s="748">
        <v>0.81064105878427462</v>
      </c>
      <c r="H19" s="734">
        <v>280</v>
      </c>
      <c r="I19" s="771">
        <v>0.8045977011494253</v>
      </c>
      <c r="J19" s="799">
        <v>31547.939999999995</v>
      </c>
      <c r="K19" s="748">
        <v>0.1893589412157253</v>
      </c>
      <c r="L19" s="734">
        <v>68</v>
      </c>
      <c r="M19" s="771">
        <v>0.19540229885057472</v>
      </c>
    </row>
    <row r="20" spans="1:13" ht="14.45" customHeight="1" x14ac:dyDescent="0.2">
      <c r="A20" s="789" t="s">
        <v>1990</v>
      </c>
      <c r="B20" s="780">
        <v>257894.51</v>
      </c>
      <c r="C20" s="730">
        <v>1</v>
      </c>
      <c r="D20" s="793">
        <v>511</v>
      </c>
      <c r="E20" s="796" t="s">
        <v>1990</v>
      </c>
      <c r="F20" s="780">
        <v>205010.01</v>
      </c>
      <c r="G20" s="748">
        <v>0.79493747268989945</v>
      </c>
      <c r="H20" s="734">
        <v>429</v>
      </c>
      <c r="I20" s="771">
        <v>0.83953033268101762</v>
      </c>
      <c r="J20" s="799">
        <v>52884.500000000007</v>
      </c>
      <c r="K20" s="748">
        <v>0.20506252731010058</v>
      </c>
      <c r="L20" s="734">
        <v>82</v>
      </c>
      <c r="M20" s="771">
        <v>0.16046966731898238</v>
      </c>
    </row>
    <row r="21" spans="1:13" ht="14.45" customHeight="1" x14ac:dyDescent="0.2">
      <c r="A21" s="789" t="s">
        <v>1991</v>
      </c>
      <c r="B21" s="780">
        <v>476023.18000000017</v>
      </c>
      <c r="C21" s="730">
        <v>1</v>
      </c>
      <c r="D21" s="793">
        <v>627</v>
      </c>
      <c r="E21" s="796" t="s">
        <v>1991</v>
      </c>
      <c r="F21" s="780">
        <v>396569.75000000017</v>
      </c>
      <c r="G21" s="748">
        <v>0.83308915754900847</v>
      </c>
      <c r="H21" s="734">
        <v>518</v>
      </c>
      <c r="I21" s="771">
        <v>0.82615629984051042</v>
      </c>
      <c r="J21" s="799">
        <v>79453.429999999993</v>
      </c>
      <c r="K21" s="748">
        <v>0.1669108424509915</v>
      </c>
      <c r="L21" s="734">
        <v>109</v>
      </c>
      <c r="M21" s="771">
        <v>0.17384370015948963</v>
      </c>
    </row>
    <row r="22" spans="1:13" ht="14.45" customHeight="1" x14ac:dyDescent="0.2">
      <c r="A22" s="789" t="s">
        <v>1992</v>
      </c>
      <c r="B22" s="780">
        <v>230263.95000000004</v>
      </c>
      <c r="C22" s="730">
        <v>1</v>
      </c>
      <c r="D22" s="793">
        <v>545</v>
      </c>
      <c r="E22" s="796" t="s">
        <v>1992</v>
      </c>
      <c r="F22" s="780">
        <v>194069.74000000005</v>
      </c>
      <c r="G22" s="748">
        <v>0.84281425729038351</v>
      </c>
      <c r="H22" s="734">
        <v>455</v>
      </c>
      <c r="I22" s="771">
        <v>0.83486238532110091</v>
      </c>
      <c r="J22" s="799">
        <v>36194.209999999992</v>
      </c>
      <c r="K22" s="748">
        <v>0.15718574270961644</v>
      </c>
      <c r="L22" s="734">
        <v>90</v>
      </c>
      <c r="M22" s="771">
        <v>0.16513761467889909</v>
      </c>
    </row>
    <row r="23" spans="1:13" ht="14.45" customHeight="1" x14ac:dyDescent="0.2">
      <c r="A23" s="789" t="s">
        <v>1993</v>
      </c>
      <c r="B23" s="780">
        <v>438.74</v>
      </c>
      <c r="C23" s="730">
        <v>1</v>
      </c>
      <c r="D23" s="793">
        <v>1</v>
      </c>
      <c r="E23" s="796" t="s">
        <v>1993</v>
      </c>
      <c r="F23" s="780">
        <v>438.74</v>
      </c>
      <c r="G23" s="748">
        <v>1</v>
      </c>
      <c r="H23" s="734">
        <v>1</v>
      </c>
      <c r="I23" s="771">
        <v>1</v>
      </c>
      <c r="J23" s="799"/>
      <c r="K23" s="748">
        <v>0</v>
      </c>
      <c r="L23" s="734"/>
      <c r="M23" s="771">
        <v>0</v>
      </c>
    </row>
    <row r="24" spans="1:13" ht="14.45" customHeight="1" x14ac:dyDescent="0.2">
      <c r="A24" s="789" t="s">
        <v>1994</v>
      </c>
      <c r="B24" s="780">
        <v>97596.260000000009</v>
      </c>
      <c r="C24" s="730">
        <v>1</v>
      </c>
      <c r="D24" s="793">
        <v>209</v>
      </c>
      <c r="E24" s="796" t="s">
        <v>1994</v>
      </c>
      <c r="F24" s="780">
        <v>75971.460000000006</v>
      </c>
      <c r="G24" s="748">
        <v>0.77842593558400697</v>
      </c>
      <c r="H24" s="734">
        <v>167</v>
      </c>
      <c r="I24" s="771">
        <v>0.79904306220095689</v>
      </c>
      <c r="J24" s="799">
        <v>21624.799999999996</v>
      </c>
      <c r="K24" s="748">
        <v>0.22157406441599292</v>
      </c>
      <c r="L24" s="734">
        <v>42</v>
      </c>
      <c r="M24" s="771">
        <v>0.20095693779904306</v>
      </c>
    </row>
    <row r="25" spans="1:13" ht="14.45" customHeight="1" x14ac:dyDescent="0.2">
      <c r="A25" s="789" t="s">
        <v>1995</v>
      </c>
      <c r="B25" s="780">
        <v>91996.24000000002</v>
      </c>
      <c r="C25" s="730">
        <v>1</v>
      </c>
      <c r="D25" s="793">
        <v>229</v>
      </c>
      <c r="E25" s="796" t="s">
        <v>1995</v>
      </c>
      <c r="F25" s="780">
        <v>64928.810000000012</v>
      </c>
      <c r="G25" s="748">
        <v>0.70577677957273033</v>
      </c>
      <c r="H25" s="734">
        <v>182</v>
      </c>
      <c r="I25" s="771">
        <v>0.79475982532751088</v>
      </c>
      <c r="J25" s="799">
        <v>27067.430000000004</v>
      </c>
      <c r="K25" s="748">
        <v>0.29422322042726962</v>
      </c>
      <c r="L25" s="734">
        <v>47</v>
      </c>
      <c r="M25" s="771">
        <v>0.20524017467248909</v>
      </c>
    </row>
    <row r="26" spans="1:13" ht="14.45" customHeight="1" thickBot="1" x14ac:dyDescent="0.25">
      <c r="A26" s="790" t="s">
        <v>1996</v>
      </c>
      <c r="B26" s="781">
        <v>229360.87000000005</v>
      </c>
      <c r="C26" s="737">
        <v>1</v>
      </c>
      <c r="D26" s="794">
        <v>498</v>
      </c>
      <c r="E26" s="797" t="s">
        <v>1996</v>
      </c>
      <c r="F26" s="781">
        <v>204397.57000000007</v>
      </c>
      <c r="G26" s="749">
        <v>0.89116146969620413</v>
      </c>
      <c r="H26" s="741">
        <v>431</v>
      </c>
      <c r="I26" s="772">
        <v>0.86546184738955823</v>
      </c>
      <c r="J26" s="800">
        <v>24963.300000000003</v>
      </c>
      <c r="K26" s="749">
        <v>0.10883853030379592</v>
      </c>
      <c r="L26" s="741">
        <v>67</v>
      </c>
      <c r="M26" s="772">
        <v>0.13453815261044177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15099373-C190-4F82-B330-89AD64D8672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31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3155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3121336.6500000041</v>
      </c>
      <c r="N3" s="70">
        <f>SUBTOTAL(9,N7:N1048576)</f>
        <v>10345</v>
      </c>
      <c r="O3" s="70">
        <f>SUBTOTAL(9,O7:O1048576)</f>
        <v>6178</v>
      </c>
      <c r="P3" s="70">
        <f>SUBTOTAL(9,P7:P1048576)</f>
        <v>2567013.3600000022</v>
      </c>
      <c r="Q3" s="71">
        <f>IF(M3=0,0,P3/M3)</f>
        <v>0.82240836149474583</v>
      </c>
      <c r="R3" s="70">
        <f>SUBTOTAL(9,R7:R1048576)</f>
        <v>8521</v>
      </c>
      <c r="S3" s="71">
        <f>IF(N3=0,0,R3/N3)</f>
        <v>0.82368293861768971</v>
      </c>
      <c r="T3" s="70">
        <f>SUBTOTAL(9,T7:T1048576)</f>
        <v>5051</v>
      </c>
      <c r="U3" s="72">
        <f>IF(O3=0,0,T3/O3)</f>
        <v>0.8175785043703464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31</v>
      </c>
      <c r="B7" s="807" t="s">
        <v>1964</v>
      </c>
      <c r="C7" s="807" t="s">
        <v>1968</v>
      </c>
      <c r="D7" s="808" t="s">
        <v>3153</v>
      </c>
      <c r="E7" s="809" t="s">
        <v>1978</v>
      </c>
      <c r="F7" s="807" t="s">
        <v>1965</v>
      </c>
      <c r="G7" s="807" t="s">
        <v>1997</v>
      </c>
      <c r="H7" s="807" t="s">
        <v>619</v>
      </c>
      <c r="I7" s="807" t="s">
        <v>1615</v>
      </c>
      <c r="J7" s="807" t="s">
        <v>825</v>
      </c>
      <c r="K7" s="807" t="s">
        <v>1616</v>
      </c>
      <c r="L7" s="810">
        <v>490.89</v>
      </c>
      <c r="M7" s="810">
        <v>490.89</v>
      </c>
      <c r="N7" s="807">
        <v>1</v>
      </c>
      <c r="O7" s="811">
        <v>1</v>
      </c>
      <c r="P7" s="810">
        <v>490.89</v>
      </c>
      <c r="Q7" s="812">
        <v>1</v>
      </c>
      <c r="R7" s="807">
        <v>1</v>
      </c>
      <c r="S7" s="812">
        <v>1</v>
      </c>
      <c r="T7" s="811">
        <v>1</v>
      </c>
      <c r="U7" s="231">
        <v>1</v>
      </c>
    </row>
    <row r="8" spans="1:21" ht="14.45" customHeight="1" x14ac:dyDescent="0.2">
      <c r="A8" s="821">
        <v>31</v>
      </c>
      <c r="B8" s="822" t="s">
        <v>1964</v>
      </c>
      <c r="C8" s="822" t="s">
        <v>1968</v>
      </c>
      <c r="D8" s="823" t="s">
        <v>3153</v>
      </c>
      <c r="E8" s="824" t="s">
        <v>1978</v>
      </c>
      <c r="F8" s="822" t="s">
        <v>1965</v>
      </c>
      <c r="G8" s="822" t="s">
        <v>1997</v>
      </c>
      <c r="H8" s="822" t="s">
        <v>619</v>
      </c>
      <c r="I8" s="822" t="s">
        <v>1998</v>
      </c>
      <c r="J8" s="822" t="s">
        <v>825</v>
      </c>
      <c r="K8" s="822" t="s">
        <v>1999</v>
      </c>
      <c r="L8" s="825">
        <v>923.74</v>
      </c>
      <c r="M8" s="825">
        <v>2771.2200000000003</v>
      </c>
      <c r="N8" s="822">
        <v>3</v>
      </c>
      <c r="O8" s="826">
        <v>1</v>
      </c>
      <c r="P8" s="825">
        <v>2771.2200000000003</v>
      </c>
      <c r="Q8" s="827">
        <v>1</v>
      </c>
      <c r="R8" s="822">
        <v>3</v>
      </c>
      <c r="S8" s="827">
        <v>1</v>
      </c>
      <c r="T8" s="826">
        <v>1</v>
      </c>
      <c r="U8" s="828">
        <v>1</v>
      </c>
    </row>
    <row r="9" spans="1:21" ht="14.45" customHeight="1" x14ac:dyDescent="0.2">
      <c r="A9" s="821">
        <v>31</v>
      </c>
      <c r="B9" s="822" t="s">
        <v>1964</v>
      </c>
      <c r="C9" s="822" t="s">
        <v>1968</v>
      </c>
      <c r="D9" s="823" t="s">
        <v>3153</v>
      </c>
      <c r="E9" s="824" t="s">
        <v>1978</v>
      </c>
      <c r="F9" s="822" t="s">
        <v>1965</v>
      </c>
      <c r="G9" s="822" t="s">
        <v>2000</v>
      </c>
      <c r="H9" s="822" t="s">
        <v>329</v>
      </c>
      <c r="I9" s="822" t="s">
        <v>2001</v>
      </c>
      <c r="J9" s="822" t="s">
        <v>1161</v>
      </c>
      <c r="K9" s="822" t="s">
        <v>1163</v>
      </c>
      <c r="L9" s="825">
        <v>50.32</v>
      </c>
      <c r="M9" s="825">
        <v>50.32</v>
      </c>
      <c r="N9" s="822">
        <v>1</v>
      </c>
      <c r="O9" s="826">
        <v>1</v>
      </c>
      <c r="P9" s="825">
        <v>50.32</v>
      </c>
      <c r="Q9" s="827">
        <v>1</v>
      </c>
      <c r="R9" s="822">
        <v>1</v>
      </c>
      <c r="S9" s="827">
        <v>1</v>
      </c>
      <c r="T9" s="826">
        <v>1</v>
      </c>
      <c r="U9" s="828">
        <v>1</v>
      </c>
    </row>
    <row r="10" spans="1:21" ht="14.45" customHeight="1" x14ac:dyDescent="0.2">
      <c r="A10" s="821">
        <v>31</v>
      </c>
      <c r="B10" s="822" t="s">
        <v>1964</v>
      </c>
      <c r="C10" s="822" t="s">
        <v>1968</v>
      </c>
      <c r="D10" s="823" t="s">
        <v>3153</v>
      </c>
      <c r="E10" s="824" t="s">
        <v>1979</v>
      </c>
      <c r="F10" s="822" t="s">
        <v>1965</v>
      </c>
      <c r="G10" s="822" t="s">
        <v>2002</v>
      </c>
      <c r="H10" s="822" t="s">
        <v>329</v>
      </c>
      <c r="I10" s="822" t="s">
        <v>2003</v>
      </c>
      <c r="J10" s="822" t="s">
        <v>2004</v>
      </c>
      <c r="K10" s="822" t="s">
        <v>2005</v>
      </c>
      <c r="L10" s="825">
        <v>0</v>
      </c>
      <c r="M10" s="825">
        <v>0</v>
      </c>
      <c r="N10" s="822">
        <v>1</v>
      </c>
      <c r="O10" s="826">
        <v>1</v>
      </c>
      <c r="P10" s="825"/>
      <c r="Q10" s="827"/>
      <c r="R10" s="822"/>
      <c r="S10" s="827">
        <v>0</v>
      </c>
      <c r="T10" s="826"/>
      <c r="U10" s="828">
        <v>0</v>
      </c>
    </row>
    <row r="11" spans="1:21" ht="14.45" customHeight="1" x14ac:dyDescent="0.2">
      <c r="A11" s="821">
        <v>31</v>
      </c>
      <c r="B11" s="822" t="s">
        <v>1964</v>
      </c>
      <c r="C11" s="822" t="s">
        <v>1968</v>
      </c>
      <c r="D11" s="823" t="s">
        <v>3153</v>
      </c>
      <c r="E11" s="824" t="s">
        <v>1979</v>
      </c>
      <c r="F11" s="822" t="s">
        <v>1965</v>
      </c>
      <c r="G11" s="822" t="s">
        <v>1997</v>
      </c>
      <c r="H11" s="822" t="s">
        <v>619</v>
      </c>
      <c r="I11" s="822" t="s">
        <v>1613</v>
      </c>
      <c r="J11" s="822" t="s">
        <v>825</v>
      </c>
      <c r="K11" s="822" t="s">
        <v>1614</v>
      </c>
      <c r="L11" s="825">
        <v>736.33</v>
      </c>
      <c r="M11" s="825">
        <v>2945.32</v>
      </c>
      <c r="N11" s="822">
        <v>4</v>
      </c>
      <c r="O11" s="826">
        <v>0.5</v>
      </c>
      <c r="P11" s="825"/>
      <c r="Q11" s="827">
        <v>0</v>
      </c>
      <c r="R11" s="822"/>
      <c r="S11" s="827">
        <v>0</v>
      </c>
      <c r="T11" s="826"/>
      <c r="U11" s="828">
        <v>0</v>
      </c>
    </row>
    <row r="12" spans="1:21" ht="14.45" customHeight="1" x14ac:dyDescent="0.2">
      <c r="A12" s="821">
        <v>31</v>
      </c>
      <c r="B12" s="822" t="s">
        <v>1964</v>
      </c>
      <c r="C12" s="822" t="s">
        <v>1968</v>
      </c>
      <c r="D12" s="823" t="s">
        <v>3153</v>
      </c>
      <c r="E12" s="824" t="s">
        <v>1979</v>
      </c>
      <c r="F12" s="822" t="s">
        <v>1965</v>
      </c>
      <c r="G12" s="822" t="s">
        <v>1997</v>
      </c>
      <c r="H12" s="822" t="s">
        <v>619</v>
      </c>
      <c r="I12" s="822" t="s">
        <v>1998</v>
      </c>
      <c r="J12" s="822" t="s">
        <v>825</v>
      </c>
      <c r="K12" s="822" t="s">
        <v>1999</v>
      </c>
      <c r="L12" s="825">
        <v>923.74</v>
      </c>
      <c r="M12" s="825">
        <v>3694.96</v>
      </c>
      <c r="N12" s="822">
        <v>4</v>
      </c>
      <c r="O12" s="826">
        <v>0.5</v>
      </c>
      <c r="P12" s="825">
        <v>3694.96</v>
      </c>
      <c r="Q12" s="827">
        <v>1</v>
      </c>
      <c r="R12" s="822">
        <v>4</v>
      </c>
      <c r="S12" s="827">
        <v>1</v>
      </c>
      <c r="T12" s="826">
        <v>0.5</v>
      </c>
      <c r="U12" s="828">
        <v>1</v>
      </c>
    </row>
    <row r="13" spans="1:21" ht="14.45" customHeight="1" x14ac:dyDescent="0.2">
      <c r="A13" s="821">
        <v>31</v>
      </c>
      <c r="B13" s="822" t="s">
        <v>1964</v>
      </c>
      <c r="C13" s="822" t="s">
        <v>1968</v>
      </c>
      <c r="D13" s="823" t="s">
        <v>3153</v>
      </c>
      <c r="E13" s="824" t="s">
        <v>1979</v>
      </c>
      <c r="F13" s="822" t="s">
        <v>1965</v>
      </c>
      <c r="G13" s="822" t="s">
        <v>2006</v>
      </c>
      <c r="H13" s="822" t="s">
        <v>619</v>
      </c>
      <c r="I13" s="822" t="s">
        <v>1814</v>
      </c>
      <c r="J13" s="822" t="s">
        <v>1005</v>
      </c>
      <c r="K13" s="822" t="s">
        <v>1006</v>
      </c>
      <c r="L13" s="825">
        <v>0</v>
      </c>
      <c r="M13" s="825">
        <v>0</v>
      </c>
      <c r="N13" s="822">
        <v>10</v>
      </c>
      <c r="O13" s="826">
        <v>6</v>
      </c>
      <c r="P13" s="825">
        <v>0</v>
      </c>
      <c r="Q13" s="827"/>
      <c r="R13" s="822">
        <v>6</v>
      </c>
      <c r="S13" s="827">
        <v>0.6</v>
      </c>
      <c r="T13" s="826">
        <v>3.5</v>
      </c>
      <c r="U13" s="828">
        <v>0.58333333333333337</v>
      </c>
    </row>
    <row r="14" spans="1:21" ht="14.45" customHeight="1" x14ac:dyDescent="0.2">
      <c r="A14" s="821">
        <v>31</v>
      </c>
      <c r="B14" s="822" t="s">
        <v>1964</v>
      </c>
      <c r="C14" s="822" t="s">
        <v>1968</v>
      </c>
      <c r="D14" s="823" t="s">
        <v>3153</v>
      </c>
      <c r="E14" s="824" t="s">
        <v>1979</v>
      </c>
      <c r="F14" s="822" t="s">
        <v>1965</v>
      </c>
      <c r="G14" s="822" t="s">
        <v>2000</v>
      </c>
      <c r="H14" s="822" t="s">
        <v>329</v>
      </c>
      <c r="I14" s="822" t="s">
        <v>2007</v>
      </c>
      <c r="J14" s="822" t="s">
        <v>2008</v>
      </c>
      <c r="K14" s="822" t="s">
        <v>2009</v>
      </c>
      <c r="L14" s="825">
        <v>66.63</v>
      </c>
      <c r="M14" s="825">
        <v>133.26</v>
      </c>
      <c r="N14" s="822">
        <v>2</v>
      </c>
      <c r="O14" s="826">
        <v>1</v>
      </c>
      <c r="P14" s="825">
        <v>133.26</v>
      </c>
      <c r="Q14" s="827">
        <v>1</v>
      </c>
      <c r="R14" s="822">
        <v>2</v>
      </c>
      <c r="S14" s="827">
        <v>1</v>
      </c>
      <c r="T14" s="826">
        <v>1</v>
      </c>
      <c r="U14" s="828">
        <v>1</v>
      </c>
    </row>
    <row r="15" spans="1:21" ht="14.45" customHeight="1" x14ac:dyDescent="0.2">
      <c r="A15" s="821">
        <v>31</v>
      </c>
      <c r="B15" s="822" t="s">
        <v>1964</v>
      </c>
      <c r="C15" s="822" t="s">
        <v>1968</v>
      </c>
      <c r="D15" s="823" t="s">
        <v>3153</v>
      </c>
      <c r="E15" s="824" t="s">
        <v>1980</v>
      </c>
      <c r="F15" s="822" t="s">
        <v>1965</v>
      </c>
      <c r="G15" s="822" t="s">
        <v>2006</v>
      </c>
      <c r="H15" s="822" t="s">
        <v>619</v>
      </c>
      <c r="I15" s="822" t="s">
        <v>1814</v>
      </c>
      <c r="J15" s="822" t="s">
        <v>1005</v>
      </c>
      <c r="K15" s="822" t="s">
        <v>1006</v>
      </c>
      <c r="L15" s="825">
        <v>0</v>
      </c>
      <c r="M15" s="825">
        <v>0</v>
      </c>
      <c r="N15" s="822">
        <v>1</v>
      </c>
      <c r="O15" s="826">
        <v>1</v>
      </c>
      <c r="P15" s="825"/>
      <c r="Q15" s="827"/>
      <c r="R15" s="822"/>
      <c r="S15" s="827">
        <v>0</v>
      </c>
      <c r="T15" s="826"/>
      <c r="U15" s="828">
        <v>0</v>
      </c>
    </row>
    <row r="16" spans="1:21" ht="14.45" customHeight="1" x14ac:dyDescent="0.2">
      <c r="A16" s="821">
        <v>31</v>
      </c>
      <c r="B16" s="822" t="s">
        <v>1964</v>
      </c>
      <c r="C16" s="822" t="s">
        <v>1968</v>
      </c>
      <c r="D16" s="823" t="s">
        <v>3153</v>
      </c>
      <c r="E16" s="824" t="s">
        <v>1980</v>
      </c>
      <c r="F16" s="822" t="s">
        <v>1965</v>
      </c>
      <c r="G16" s="822" t="s">
        <v>2010</v>
      </c>
      <c r="H16" s="822" t="s">
        <v>329</v>
      </c>
      <c r="I16" s="822" t="s">
        <v>2011</v>
      </c>
      <c r="J16" s="822" t="s">
        <v>1072</v>
      </c>
      <c r="K16" s="822" t="s">
        <v>1073</v>
      </c>
      <c r="L16" s="825">
        <v>66.61</v>
      </c>
      <c r="M16" s="825">
        <v>66.61</v>
      </c>
      <c r="N16" s="822">
        <v>1</v>
      </c>
      <c r="O16" s="826">
        <v>1</v>
      </c>
      <c r="P16" s="825">
        <v>66.61</v>
      </c>
      <c r="Q16" s="827">
        <v>1</v>
      </c>
      <c r="R16" s="822">
        <v>1</v>
      </c>
      <c r="S16" s="827">
        <v>1</v>
      </c>
      <c r="T16" s="826">
        <v>1</v>
      </c>
      <c r="U16" s="828">
        <v>1</v>
      </c>
    </row>
    <row r="17" spans="1:21" ht="14.45" customHeight="1" x14ac:dyDescent="0.2">
      <c r="A17" s="821">
        <v>31</v>
      </c>
      <c r="B17" s="822" t="s">
        <v>1964</v>
      </c>
      <c r="C17" s="822" t="s">
        <v>1968</v>
      </c>
      <c r="D17" s="823" t="s">
        <v>3153</v>
      </c>
      <c r="E17" s="824" t="s">
        <v>1989</v>
      </c>
      <c r="F17" s="822" t="s">
        <v>1965</v>
      </c>
      <c r="G17" s="822" t="s">
        <v>1997</v>
      </c>
      <c r="H17" s="822" t="s">
        <v>619</v>
      </c>
      <c r="I17" s="822" t="s">
        <v>1613</v>
      </c>
      <c r="J17" s="822" t="s">
        <v>825</v>
      </c>
      <c r="K17" s="822" t="s">
        <v>1614</v>
      </c>
      <c r="L17" s="825">
        <v>736.33</v>
      </c>
      <c r="M17" s="825">
        <v>2208.9900000000002</v>
      </c>
      <c r="N17" s="822">
        <v>3</v>
      </c>
      <c r="O17" s="826">
        <v>1</v>
      </c>
      <c r="P17" s="825">
        <v>2208.9900000000002</v>
      </c>
      <c r="Q17" s="827">
        <v>1</v>
      </c>
      <c r="R17" s="822">
        <v>3</v>
      </c>
      <c r="S17" s="827">
        <v>1</v>
      </c>
      <c r="T17" s="826">
        <v>1</v>
      </c>
      <c r="U17" s="828">
        <v>1</v>
      </c>
    </row>
    <row r="18" spans="1:21" ht="14.45" customHeight="1" x14ac:dyDescent="0.2">
      <c r="A18" s="821">
        <v>31</v>
      </c>
      <c r="B18" s="822" t="s">
        <v>1964</v>
      </c>
      <c r="C18" s="822" t="s">
        <v>1968</v>
      </c>
      <c r="D18" s="823" t="s">
        <v>3153</v>
      </c>
      <c r="E18" s="824" t="s">
        <v>1989</v>
      </c>
      <c r="F18" s="822" t="s">
        <v>1965</v>
      </c>
      <c r="G18" s="822" t="s">
        <v>2006</v>
      </c>
      <c r="H18" s="822" t="s">
        <v>619</v>
      </c>
      <c r="I18" s="822" t="s">
        <v>1814</v>
      </c>
      <c r="J18" s="822" t="s">
        <v>1005</v>
      </c>
      <c r="K18" s="822" t="s">
        <v>1006</v>
      </c>
      <c r="L18" s="825">
        <v>0</v>
      </c>
      <c r="M18" s="825">
        <v>0</v>
      </c>
      <c r="N18" s="822">
        <v>2</v>
      </c>
      <c r="O18" s="826">
        <v>1</v>
      </c>
      <c r="P18" s="825">
        <v>0</v>
      </c>
      <c r="Q18" s="827"/>
      <c r="R18" s="822">
        <v>2</v>
      </c>
      <c r="S18" s="827">
        <v>1</v>
      </c>
      <c r="T18" s="826">
        <v>1</v>
      </c>
      <c r="U18" s="828">
        <v>1</v>
      </c>
    </row>
    <row r="19" spans="1:21" ht="14.45" customHeight="1" x14ac:dyDescent="0.2">
      <c r="A19" s="821">
        <v>31</v>
      </c>
      <c r="B19" s="822" t="s">
        <v>1964</v>
      </c>
      <c r="C19" s="822" t="s">
        <v>1968</v>
      </c>
      <c r="D19" s="823" t="s">
        <v>3153</v>
      </c>
      <c r="E19" s="824" t="s">
        <v>1991</v>
      </c>
      <c r="F19" s="822" t="s">
        <v>1965</v>
      </c>
      <c r="G19" s="822" t="s">
        <v>2006</v>
      </c>
      <c r="H19" s="822" t="s">
        <v>619</v>
      </c>
      <c r="I19" s="822" t="s">
        <v>1814</v>
      </c>
      <c r="J19" s="822" t="s">
        <v>1005</v>
      </c>
      <c r="K19" s="822" t="s">
        <v>1006</v>
      </c>
      <c r="L19" s="825">
        <v>0</v>
      </c>
      <c r="M19" s="825">
        <v>0</v>
      </c>
      <c r="N19" s="822">
        <v>1</v>
      </c>
      <c r="O19" s="826">
        <v>1</v>
      </c>
      <c r="P19" s="825"/>
      <c r="Q19" s="827"/>
      <c r="R19" s="822"/>
      <c r="S19" s="827">
        <v>0</v>
      </c>
      <c r="T19" s="826"/>
      <c r="U19" s="828">
        <v>0</v>
      </c>
    </row>
    <row r="20" spans="1:21" ht="14.45" customHeight="1" x14ac:dyDescent="0.2">
      <c r="A20" s="821">
        <v>31</v>
      </c>
      <c r="B20" s="822" t="s">
        <v>1964</v>
      </c>
      <c r="C20" s="822" t="s">
        <v>1968</v>
      </c>
      <c r="D20" s="823" t="s">
        <v>3153</v>
      </c>
      <c r="E20" s="824" t="s">
        <v>1991</v>
      </c>
      <c r="F20" s="822" t="s">
        <v>1967</v>
      </c>
      <c r="G20" s="822" t="s">
        <v>2012</v>
      </c>
      <c r="H20" s="822" t="s">
        <v>329</v>
      </c>
      <c r="I20" s="822" t="s">
        <v>2013</v>
      </c>
      <c r="J20" s="822" t="s">
        <v>2014</v>
      </c>
      <c r="K20" s="822" t="s">
        <v>2015</v>
      </c>
      <c r="L20" s="825">
        <v>2892.69</v>
      </c>
      <c r="M20" s="825">
        <v>2892.69</v>
      </c>
      <c r="N20" s="822">
        <v>1</v>
      </c>
      <c r="O20" s="826">
        <v>1</v>
      </c>
      <c r="P20" s="825">
        <v>2892.69</v>
      </c>
      <c r="Q20" s="827">
        <v>1</v>
      </c>
      <c r="R20" s="822">
        <v>1</v>
      </c>
      <c r="S20" s="827">
        <v>1</v>
      </c>
      <c r="T20" s="826">
        <v>1</v>
      </c>
      <c r="U20" s="828">
        <v>1</v>
      </c>
    </row>
    <row r="21" spans="1:21" ht="14.45" customHeight="1" x14ac:dyDescent="0.2">
      <c r="A21" s="821">
        <v>31</v>
      </c>
      <c r="B21" s="822" t="s">
        <v>1964</v>
      </c>
      <c r="C21" s="822" t="s">
        <v>1968</v>
      </c>
      <c r="D21" s="823" t="s">
        <v>3153</v>
      </c>
      <c r="E21" s="824" t="s">
        <v>1981</v>
      </c>
      <c r="F21" s="822" t="s">
        <v>1965</v>
      </c>
      <c r="G21" s="822" t="s">
        <v>2006</v>
      </c>
      <c r="H21" s="822" t="s">
        <v>619</v>
      </c>
      <c r="I21" s="822" t="s">
        <v>1814</v>
      </c>
      <c r="J21" s="822" t="s">
        <v>1005</v>
      </c>
      <c r="K21" s="822" t="s">
        <v>1006</v>
      </c>
      <c r="L21" s="825">
        <v>0</v>
      </c>
      <c r="M21" s="825">
        <v>0</v>
      </c>
      <c r="N21" s="822">
        <v>1</v>
      </c>
      <c r="O21" s="826">
        <v>1</v>
      </c>
      <c r="P21" s="825"/>
      <c r="Q21" s="827"/>
      <c r="R21" s="822"/>
      <c r="S21" s="827">
        <v>0</v>
      </c>
      <c r="T21" s="826"/>
      <c r="U21" s="828">
        <v>0</v>
      </c>
    </row>
    <row r="22" spans="1:21" ht="14.45" customHeight="1" x14ac:dyDescent="0.2">
      <c r="A22" s="821">
        <v>31</v>
      </c>
      <c r="B22" s="822" t="s">
        <v>1964</v>
      </c>
      <c r="C22" s="822" t="s">
        <v>1968</v>
      </c>
      <c r="D22" s="823" t="s">
        <v>3153</v>
      </c>
      <c r="E22" s="824" t="s">
        <v>1983</v>
      </c>
      <c r="F22" s="822" t="s">
        <v>1965</v>
      </c>
      <c r="G22" s="822" t="s">
        <v>2016</v>
      </c>
      <c r="H22" s="822" t="s">
        <v>329</v>
      </c>
      <c r="I22" s="822" t="s">
        <v>2017</v>
      </c>
      <c r="J22" s="822" t="s">
        <v>1416</v>
      </c>
      <c r="K22" s="822" t="s">
        <v>2018</v>
      </c>
      <c r="L22" s="825">
        <v>52.78</v>
      </c>
      <c r="M22" s="825">
        <v>52.78</v>
      </c>
      <c r="N22" s="822">
        <v>1</v>
      </c>
      <c r="O22" s="826">
        <v>1</v>
      </c>
      <c r="P22" s="825"/>
      <c r="Q22" s="827">
        <v>0</v>
      </c>
      <c r="R22" s="822"/>
      <c r="S22" s="827">
        <v>0</v>
      </c>
      <c r="T22" s="826"/>
      <c r="U22" s="828">
        <v>0</v>
      </c>
    </row>
    <row r="23" spans="1:21" ht="14.45" customHeight="1" x14ac:dyDescent="0.2">
      <c r="A23" s="821">
        <v>31</v>
      </c>
      <c r="B23" s="822" t="s">
        <v>1964</v>
      </c>
      <c r="C23" s="822" t="s">
        <v>1970</v>
      </c>
      <c r="D23" s="823" t="s">
        <v>3154</v>
      </c>
      <c r="E23" s="824" t="s">
        <v>1975</v>
      </c>
      <c r="F23" s="822" t="s">
        <v>1965</v>
      </c>
      <c r="G23" s="822" t="s">
        <v>2019</v>
      </c>
      <c r="H23" s="822" t="s">
        <v>329</v>
      </c>
      <c r="I23" s="822" t="s">
        <v>2020</v>
      </c>
      <c r="J23" s="822" t="s">
        <v>2021</v>
      </c>
      <c r="K23" s="822" t="s">
        <v>2022</v>
      </c>
      <c r="L23" s="825">
        <v>0</v>
      </c>
      <c r="M23" s="825">
        <v>0</v>
      </c>
      <c r="N23" s="822">
        <v>1</v>
      </c>
      <c r="O23" s="826">
        <v>1</v>
      </c>
      <c r="P23" s="825">
        <v>0</v>
      </c>
      <c r="Q23" s="827"/>
      <c r="R23" s="822">
        <v>1</v>
      </c>
      <c r="S23" s="827">
        <v>1</v>
      </c>
      <c r="T23" s="826">
        <v>1</v>
      </c>
      <c r="U23" s="828">
        <v>1</v>
      </c>
    </row>
    <row r="24" spans="1:21" ht="14.45" customHeight="1" x14ac:dyDescent="0.2">
      <c r="A24" s="821">
        <v>31</v>
      </c>
      <c r="B24" s="822" t="s">
        <v>1964</v>
      </c>
      <c r="C24" s="822" t="s">
        <v>1970</v>
      </c>
      <c r="D24" s="823" t="s">
        <v>3154</v>
      </c>
      <c r="E24" s="824" t="s">
        <v>1975</v>
      </c>
      <c r="F24" s="822" t="s">
        <v>1965</v>
      </c>
      <c r="G24" s="822" t="s">
        <v>2000</v>
      </c>
      <c r="H24" s="822" t="s">
        <v>329</v>
      </c>
      <c r="I24" s="822" t="s">
        <v>2023</v>
      </c>
      <c r="J24" s="822" t="s">
        <v>1161</v>
      </c>
      <c r="K24" s="822" t="s">
        <v>2024</v>
      </c>
      <c r="L24" s="825">
        <v>50.32</v>
      </c>
      <c r="M24" s="825">
        <v>50.32</v>
      </c>
      <c r="N24" s="822">
        <v>1</v>
      </c>
      <c r="O24" s="826">
        <v>1</v>
      </c>
      <c r="P24" s="825">
        <v>50.32</v>
      </c>
      <c r="Q24" s="827">
        <v>1</v>
      </c>
      <c r="R24" s="822">
        <v>1</v>
      </c>
      <c r="S24" s="827">
        <v>1</v>
      </c>
      <c r="T24" s="826">
        <v>1</v>
      </c>
      <c r="U24" s="828">
        <v>1</v>
      </c>
    </row>
    <row r="25" spans="1:21" ht="14.45" customHeight="1" x14ac:dyDescent="0.2">
      <c r="A25" s="821">
        <v>31</v>
      </c>
      <c r="B25" s="822" t="s">
        <v>1964</v>
      </c>
      <c r="C25" s="822" t="s">
        <v>1970</v>
      </c>
      <c r="D25" s="823" t="s">
        <v>3154</v>
      </c>
      <c r="E25" s="824" t="s">
        <v>1975</v>
      </c>
      <c r="F25" s="822" t="s">
        <v>1965</v>
      </c>
      <c r="G25" s="822" t="s">
        <v>2025</v>
      </c>
      <c r="H25" s="822" t="s">
        <v>329</v>
      </c>
      <c r="I25" s="822" t="s">
        <v>2026</v>
      </c>
      <c r="J25" s="822" t="s">
        <v>2027</v>
      </c>
      <c r="K25" s="822" t="s">
        <v>2028</v>
      </c>
      <c r="L25" s="825">
        <v>65.36</v>
      </c>
      <c r="M25" s="825">
        <v>130.72</v>
      </c>
      <c r="N25" s="822">
        <v>2</v>
      </c>
      <c r="O25" s="826">
        <v>1</v>
      </c>
      <c r="P25" s="825">
        <v>130.72</v>
      </c>
      <c r="Q25" s="827">
        <v>1</v>
      </c>
      <c r="R25" s="822">
        <v>2</v>
      </c>
      <c r="S25" s="827">
        <v>1</v>
      </c>
      <c r="T25" s="826">
        <v>1</v>
      </c>
      <c r="U25" s="828">
        <v>1</v>
      </c>
    </row>
    <row r="26" spans="1:21" ht="14.45" customHeight="1" x14ac:dyDescent="0.2">
      <c r="A26" s="821">
        <v>31</v>
      </c>
      <c r="B26" s="822" t="s">
        <v>1964</v>
      </c>
      <c r="C26" s="822" t="s">
        <v>1970</v>
      </c>
      <c r="D26" s="823" t="s">
        <v>3154</v>
      </c>
      <c r="E26" s="824" t="s">
        <v>1975</v>
      </c>
      <c r="F26" s="822" t="s">
        <v>1967</v>
      </c>
      <c r="G26" s="822" t="s">
        <v>2012</v>
      </c>
      <c r="H26" s="822" t="s">
        <v>329</v>
      </c>
      <c r="I26" s="822" t="s">
        <v>2029</v>
      </c>
      <c r="J26" s="822" t="s">
        <v>2030</v>
      </c>
      <c r="K26" s="822" t="s">
        <v>2031</v>
      </c>
      <c r="L26" s="825">
        <v>971.25</v>
      </c>
      <c r="M26" s="825">
        <v>971.25</v>
      </c>
      <c r="N26" s="822">
        <v>1</v>
      </c>
      <c r="O26" s="826">
        <v>1</v>
      </c>
      <c r="P26" s="825">
        <v>971.25</v>
      </c>
      <c r="Q26" s="827">
        <v>1</v>
      </c>
      <c r="R26" s="822">
        <v>1</v>
      </c>
      <c r="S26" s="827">
        <v>1</v>
      </c>
      <c r="T26" s="826">
        <v>1</v>
      </c>
      <c r="U26" s="828">
        <v>1</v>
      </c>
    </row>
    <row r="27" spans="1:21" ht="14.45" customHeight="1" x14ac:dyDescent="0.2">
      <c r="A27" s="821">
        <v>31</v>
      </c>
      <c r="B27" s="822" t="s">
        <v>1964</v>
      </c>
      <c r="C27" s="822" t="s">
        <v>1970</v>
      </c>
      <c r="D27" s="823" t="s">
        <v>3154</v>
      </c>
      <c r="E27" s="824" t="s">
        <v>1976</v>
      </c>
      <c r="F27" s="822" t="s">
        <v>1965</v>
      </c>
      <c r="G27" s="822" t="s">
        <v>2032</v>
      </c>
      <c r="H27" s="822" t="s">
        <v>329</v>
      </c>
      <c r="I27" s="822" t="s">
        <v>2033</v>
      </c>
      <c r="J27" s="822" t="s">
        <v>2034</v>
      </c>
      <c r="K27" s="822" t="s">
        <v>2035</v>
      </c>
      <c r="L27" s="825">
        <v>922.76</v>
      </c>
      <c r="M27" s="825">
        <v>922.76</v>
      </c>
      <c r="N27" s="822">
        <v>1</v>
      </c>
      <c r="O27" s="826"/>
      <c r="P27" s="825">
        <v>922.76</v>
      </c>
      <c r="Q27" s="827">
        <v>1</v>
      </c>
      <c r="R27" s="822">
        <v>1</v>
      </c>
      <c r="S27" s="827">
        <v>1</v>
      </c>
      <c r="T27" s="826"/>
      <c r="U27" s="828"/>
    </row>
    <row r="28" spans="1:21" ht="14.45" customHeight="1" x14ac:dyDescent="0.2">
      <c r="A28" s="821">
        <v>31</v>
      </c>
      <c r="B28" s="822" t="s">
        <v>1964</v>
      </c>
      <c r="C28" s="822" t="s">
        <v>1970</v>
      </c>
      <c r="D28" s="823" t="s">
        <v>3154</v>
      </c>
      <c r="E28" s="824" t="s">
        <v>1976</v>
      </c>
      <c r="F28" s="822" t="s">
        <v>1965</v>
      </c>
      <c r="G28" s="822" t="s">
        <v>2036</v>
      </c>
      <c r="H28" s="822" t="s">
        <v>619</v>
      </c>
      <c r="I28" s="822" t="s">
        <v>2037</v>
      </c>
      <c r="J28" s="822" t="s">
        <v>1168</v>
      </c>
      <c r="K28" s="822" t="s">
        <v>2038</v>
      </c>
      <c r="L28" s="825">
        <v>176.32</v>
      </c>
      <c r="M28" s="825">
        <v>352.64</v>
      </c>
      <c r="N28" s="822">
        <v>2</v>
      </c>
      <c r="O28" s="826"/>
      <c r="P28" s="825">
        <v>352.64</v>
      </c>
      <c r="Q28" s="827">
        <v>1</v>
      </c>
      <c r="R28" s="822">
        <v>2</v>
      </c>
      <c r="S28" s="827">
        <v>1</v>
      </c>
      <c r="T28" s="826"/>
      <c r="U28" s="828"/>
    </row>
    <row r="29" spans="1:21" ht="14.45" customHeight="1" x14ac:dyDescent="0.2">
      <c r="A29" s="821">
        <v>31</v>
      </c>
      <c r="B29" s="822" t="s">
        <v>1964</v>
      </c>
      <c r="C29" s="822" t="s">
        <v>1970</v>
      </c>
      <c r="D29" s="823" t="s">
        <v>3154</v>
      </c>
      <c r="E29" s="824" t="s">
        <v>1976</v>
      </c>
      <c r="F29" s="822" t="s">
        <v>1965</v>
      </c>
      <c r="G29" s="822" t="s">
        <v>2039</v>
      </c>
      <c r="H29" s="822" t="s">
        <v>329</v>
      </c>
      <c r="I29" s="822" t="s">
        <v>2040</v>
      </c>
      <c r="J29" s="822" t="s">
        <v>2041</v>
      </c>
      <c r="K29" s="822" t="s">
        <v>716</v>
      </c>
      <c r="L29" s="825">
        <v>78.33</v>
      </c>
      <c r="M29" s="825">
        <v>156.66</v>
      </c>
      <c r="N29" s="822">
        <v>2</v>
      </c>
      <c r="O29" s="826"/>
      <c r="P29" s="825">
        <v>156.66</v>
      </c>
      <c r="Q29" s="827">
        <v>1</v>
      </c>
      <c r="R29" s="822">
        <v>2</v>
      </c>
      <c r="S29" s="827">
        <v>1</v>
      </c>
      <c r="T29" s="826"/>
      <c r="U29" s="828"/>
    </row>
    <row r="30" spans="1:21" ht="14.45" customHeight="1" x14ac:dyDescent="0.2">
      <c r="A30" s="821">
        <v>31</v>
      </c>
      <c r="B30" s="822" t="s">
        <v>1964</v>
      </c>
      <c r="C30" s="822" t="s">
        <v>1970</v>
      </c>
      <c r="D30" s="823" t="s">
        <v>3154</v>
      </c>
      <c r="E30" s="824" t="s">
        <v>1976</v>
      </c>
      <c r="F30" s="822" t="s">
        <v>1965</v>
      </c>
      <c r="G30" s="822" t="s">
        <v>2039</v>
      </c>
      <c r="H30" s="822" t="s">
        <v>329</v>
      </c>
      <c r="I30" s="822" t="s">
        <v>2042</v>
      </c>
      <c r="J30" s="822" t="s">
        <v>2041</v>
      </c>
      <c r="K30" s="822" t="s">
        <v>716</v>
      </c>
      <c r="L30" s="825">
        <v>78.33</v>
      </c>
      <c r="M30" s="825">
        <v>78.33</v>
      </c>
      <c r="N30" s="822">
        <v>1</v>
      </c>
      <c r="O30" s="826"/>
      <c r="P30" s="825">
        <v>78.33</v>
      </c>
      <c r="Q30" s="827">
        <v>1</v>
      </c>
      <c r="R30" s="822">
        <v>1</v>
      </c>
      <c r="S30" s="827">
        <v>1</v>
      </c>
      <c r="T30" s="826"/>
      <c r="U30" s="828"/>
    </row>
    <row r="31" spans="1:21" ht="14.45" customHeight="1" x14ac:dyDescent="0.2">
      <c r="A31" s="821">
        <v>31</v>
      </c>
      <c r="B31" s="822" t="s">
        <v>1964</v>
      </c>
      <c r="C31" s="822" t="s">
        <v>1970</v>
      </c>
      <c r="D31" s="823" t="s">
        <v>3154</v>
      </c>
      <c r="E31" s="824" t="s">
        <v>1976</v>
      </c>
      <c r="F31" s="822" t="s">
        <v>1965</v>
      </c>
      <c r="G31" s="822" t="s">
        <v>2043</v>
      </c>
      <c r="H31" s="822" t="s">
        <v>329</v>
      </c>
      <c r="I31" s="822" t="s">
        <v>2044</v>
      </c>
      <c r="J31" s="822" t="s">
        <v>2045</v>
      </c>
      <c r="K31" s="822" t="s">
        <v>2046</v>
      </c>
      <c r="L31" s="825">
        <v>176.32</v>
      </c>
      <c r="M31" s="825">
        <v>352.64</v>
      </c>
      <c r="N31" s="822">
        <v>2</v>
      </c>
      <c r="O31" s="826"/>
      <c r="P31" s="825">
        <v>176.32</v>
      </c>
      <c r="Q31" s="827">
        <v>0.5</v>
      </c>
      <c r="R31" s="822">
        <v>1</v>
      </c>
      <c r="S31" s="827">
        <v>0.5</v>
      </c>
      <c r="T31" s="826"/>
      <c r="U31" s="828"/>
    </row>
    <row r="32" spans="1:21" ht="14.45" customHeight="1" x14ac:dyDescent="0.2">
      <c r="A32" s="821">
        <v>31</v>
      </c>
      <c r="B32" s="822" t="s">
        <v>1964</v>
      </c>
      <c r="C32" s="822" t="s">
        <v>1970</v>
      </c>
      <c r="D32" s="823" t="s">
        <v>3154</v>
      </c>
      <c r="E32" s="824" t="s">
        <v>1976</v>
      </c>
      <c r="F32" s="822" t="s">
        <v>1965</v>
      </c>
      <c r="G32" s="822" t="s">
        <v>2016</v>
      </c>
      <c r="H32" s="822" t="s">
        <v>329</v>
      </c>
      <c r="I32" s="822" t="s">
        <v>2017</v>
      </c>
      <c r="J32" s="822" t="s">
        <v>1416</v>
      </c>
      <c r="K32" s="822" t="s">
        <v>2018</v>
      </c>
      <c r="L32" s="825">
        <v>52.78</v>
      </c>
      <c r="M32" s="825">
        <v>52.78</v>
      </c>
      <c r="N32" s="822">
        <v>1</v>
      </c>
      <c r="O32" s="826">
        <v>1</v>
      </c>
      <c r="P32" s="825">
        <v>52.78</v>
      </c>
      <c r="Q32" s="827">
        <v>1</v>
      </c>
      <c r="R32" s="822">
        <v>1</v>
      </c>
      <c r="S32" s="827">
        <v>1</v>
      </c>
      <c r="T32" s="826">
        <v>1</v>
      </c>
      <c r="U32" s="828">
        <v>1</v>
      </c>
    </row>
    <row r="33" spans="1:21" ht="14.45" customHeight="1" x14ac:dyDescent="0.2">
      <c r="A33" s="821">
        <v>31</v>
      </c>
      <c r="B33" s="822" t="s">
        <v>1964</v>
      </c>
      <c r="C33" s="822" t="s">
        <v>1970</v>
      </c>
      <c r="D33" s="823" t="s">
        <v>3154</v>
      </c>
      <c r="E33" s="824" t="s">
        <v>1976</v>
      </c>
      <c r="F33" s="822" t="s">
        <v>1965</v>
      </c>
      <c r="G33" s="822" t="s">
        <v>2016</v>
      </c>
      <c r="H33" s="822" t="s">
        <v>329</v>
      </c>
      <c r="I33" s="822" t="s">
        <v>2047</v>
      </c>
      <c r="J33" s="822" t="s">
        <v>1111</v>
      </c>
      <c r="K33" s="822" t="s">
        <v>1112</v>
      </c>
      <c r="L33" s="825">
        <v>51</v>
      </c>
      <c r="M33" s="825">
        <v>51</v>
      </c>
      <c r="N33" s="822">
        <v>1</v>
      </c>
      <c r="O33" s="826"/>
      <c r="P33" s="825">
        <v>51</v>
      </c>
      <c r="Q33" s="827">
        <v>1</v>
      </c>
      <c r="R33" s="822">
        <v>1</v>
      </c>
      <c r="S33" s="827">
        <v>1</v>
      </c>
      <c r="T33" s="826"/>
      <c r="U33" s="828"/>
    </row>
    <row r="34" spans="1:21" ht="14.45" customHeight="1" x14ac:dyDescent="0.2">
      <c r="A34" s="821">
        <v>31</v>
      </c>
      <c r="B34" s="822" t="s">
        <v>1964</v>
      </c>
      <c r="C34" s="822" t="s">
        <v>1970</v>
      </c>
      <c r="D34" s="823" t="s">
        <v>3154</v>
      </c>
      <c r="E34" s="824" t="s">
        <v>1976</v>
      </c>
      <c r="F34" s="822" t="s">
        <v>1965</v>
      </c>
      <c r="G34" s="822" t="s">
        <v>2048</v>
      </c>
      <c r="H34" s="822" t="s">
        <v>329</v>
      </c>
      <c r="I34" s="822" t="s">
        <v>2049</v>
      </c>
      <c r="J34" s="822" t="s">
        <v>1364</v>
      </c>
      <c r="K34" s="822" t="s">
        <v>2050</v>
      </c>
      <c r="L34" s="825">
        <v>46.99</v>
      </c>
      <c r="M34" s="825">
        <v>46.99</v>
      </c>
      <c r="N34" s="822">
        <v>1</v>
      </c>
      <c r="O34" s="826"/>
      <c r="P34" s="825">
        <v>46.99</v>
      </c>
      <c r="Q34" s="827">
        <v>1</v>
      </c>
      <c r="R34" s="822">
        <v>1</v>
      </c>
      <c r="S34" s="827">
        <v>1</v>
      </c>
      <c r="T34" s="826"/>
      <c r="U34" s="828"/>
    </row>
    <row r="35" spans="1:21" ht="14.45" customHeight="1" x14ac:dyDescent="0.2">
      <c r="A35" s="821">
        <v>31</v>
      </c>
      <c r="B35" s="822" t="s">
        <v>1964</v>
      </c>
      <c r="C35" s="822" t="s">
        <v>1970</v>
      </c>
      <c r="D35" s="823" t="s">
        <v>3154</v>
      </c>
      <c r="E35" s="824" t="s">
        <v>1976</v>
      </c>
      <c r="F35" s="822" t="s">
        <v>1965</v>
      </c>
      <c r="G35" s="822" t="s">
        <v>2051</v>
      </c>
      <c r="H35" s="822" t="s">
        <v>329</v>
      </c>
      <c r="I35" s="822" t="s">
        <v>2052</v>
      </c>
      <c r="J35" s="822" t="s">
        <v>736</v>
      </c>
      <c r="K35" s="822" t="s">
        <v>2053</v>
      </c>
      <c r="L35" s="825">
        <v>273.33</v>
      </c>
      <c r="M35" s="825">
        <v>273.33</v>
      </c>
      <c r="N35" s="822">
        <v>1</v>
      </c>
      <c r="O35" s="826"/>
      <c r="P35" s="825">
        <v>273.33</v>
      </c>
      <c r="Q35" s="827">
        <v>1</v>
      </c>
      <c r="R35" s="822">
        <v>1</v>
      </c>
      <c r="S35" s="827">
        <v>1</v>
      </c>
      <c r="T35" s="826"/>
      <c r="U35" s="828"/>
    </row>
    <row r="36" spans="1:21" ht="14.45" customHeight="1" x14ac:dyDescent="0.2">
      <c r="A36" s="821">
        <v>31</v>
      </c>
      <c r="B36" s="822" t="s">
        <v>1964</v>
      </c>
      <c r="C36" s="822" t="s">
        <v>1970</v>
      </c>
      <c r="D36" s="823" t="s">
        <v>3154</v>
      </c>
      <c r="E36" s="824" t="s">
        <v>1976</v>
      </c>
      <c r="F36" s="822" t="s">
        <v>1965</v>
      </c>
      <c r="G36" s="822" t="s">
        <v>2054</v>
      </c>
      <c r="H36" s="822" t="s">
        <v>329</v>
      </c>
      <c r="I36" s="822" t="s">
        <v>2055</v>
      </c>
      <c r="J36" s="822" t="s">
        <v>2056</v>
      </c>
      <c r="K36" s="822" t="s">
        <v>2057</v>
      </c>
      <c r="L36" s="825">
        <v>923.74</v>
      </c>
      <c r="M36" s="825">
        <v>1847.48</v>
      </c>
      <c r="N36" s="822">
        <v>2</v>
      </c>
      <c r="O36" s="826"/>
      <c r="P36" s="825">
        <v>1847.48</v>
      </c>
      <c r="Q36" s="827">
        <v>1</v>
      </c>
      <c r="R36" s="822">
        <v>2</v>
      </c>
      <c r="S36" s="827">
        <v>1</v>
      </c>
      <c r="T36" s="826"/>
      <c r="U36" s="828"/>
    </row>
    <row r="37" spans="1:21" ht="14.45" customHeight="1" x14ac:dyDescent="0.2">
      <c r="A37" s="821">
        <v>31</v>
      </c>
      <c r="B37" s="822" t="s">
        <v>1964</v>
      </c>
      <c r="C37" s="822" t="s">
        <v>1970</v>
      </c>
      <c r="D37" s="823" t="s">
        <v>3154</v>
      </c>
      <c r="E37" s="824" t="s">
        <v>1976</v>
      </c>
      <c r="F37" s="822" t="s">
        <v>1965</v>
      </c>
      <c r="G37" s="822" t="s">
        <v>2058</v>
      </c>
      <c r="H37" s="822" t="s">
        <v>329</v>
      </c>
      <c r="I37" s="822" t="s">
        <v>2059</v>
      </c>
      <c r="J37" s="822" t="s">
        <v>2060</v>
      </c>
      <c r="K37" s="822" t="s">
        <v>2061</v>
      </c>
      <c r="L37" s="825">
        <v>246.39</v>
      </c>
      <c r="M37" s="825">
        <v>246.39</v>
      </c>
      <c r="N37" s="822">
        <v>1</v>
      </c>
      <c r="O37" s="826"/>
      <c r="P37" s="825"/>
      <c r="Q37" s="827">
        <v>0</v>
      </c>
      <c r="R37" s="822"/>
      <c r="S37" s="827">
        <v>0</v>
      </c>
      <c r="T37" s="826"/>
      <c r="U37" s="828"/>
    </row>
    <row r="38" spans="1:21" ht="14.45" customHeight="1" x14ac:dyDescent="0.2">
      <c r="A38" s="821">
        <v>31</v>
      </c>
      <c r="B38" s="822" t="s">
        <v>1964</v>
      </c>
      <c r="C38" s="822" t="s">
        <v>1970</v>
      </c>
      <c r="D38" s="823" t="s">
        <v>3154</v>
      </c>
      <c r="E38" s="824" t="s">
        <v>1976</v>
      </c>
      <c r="F38" s="822" t="s">
        <v>1965</v>
      </c>
      <c r="G38" s="822" t="s">
        <v>2062</v>
      </c>
      <c r="H38" s="822" t="s">
        <v>619</v>
      </c>
      <c r="I38" s="822" t="s">
        <v>1826</v>
      </c>
      <c r="J38" s="822" t="s">
        <v>1827</v>
      </c>
      <c r="K38" s="822" t="s">
        <v>1828</v>
      </c>
      <c r="L38" s="825">
        <v>169.73</v>
      </c>
      <c r="M38" s="825">
        <v>169.73</v>
      </c>
      <c r="N38" s="822">
        <v>1</v>
      </c>
      <c r="O38" s="826"/>
      <c r="P38" s="825"/>
      <c r="Q38" s="827">
        <v>0</v>
      </c>
      <c r="R38" s="822"/>
      <c r="S38" s="827">
        <v>0</v>
      </c>
      <c r="T38" s="826"/>
      <c r="U38" s="828"/>
    </row>
    <row r="39" spans="1:21" ht="14.45" customHeight="1" x14ac:dyDescent="0.2">
      <c r="A39" s="821">
        <v>31</v>
      </c>
      <c r="B39" s="822" t="s">
        <v>1964</v>
      </c>
      <c r="C39" s="822" t="s">
        <v>1970</v>
      </c>
      <c r="D39" s="823" t="s">
        <v>3154</v>
      </c>
      <c r="E39" s="824" t="s">
        <v>1976</v>
      </c>
      <c r="F39" s="822" t="s">
        <v>1965</v>
      </c>
      <c r="G39" s="822" t="s">
        <v>2062</v>
      </c>
      <c r="H39" s="822" t="s">
        <v>619</v>
      </c>
      <c r="I39" s="822" t="s">
        <v>2063</v>
      </c>
      <c r="J39" s="822" t="s">
        <v>1827</v>
      </c>
      <c r="K39" s="822" t="s">
        <v>2064</v>
      </c>
      <c r="L39" s="825">
        <v>452.61</v>
      </c>
      <c r="M39" s="825">
        <v>452.61</v>
      </c>
      <c r="N39" s="822">
        <v>1</v>
      </c>
      <c r="O39" s="826"/>
      <c r="P39" s="825">
        <v>452.61</v>
      </c>
      <c r="Q39" s="827">
        <v>1</v>
      </c>
      <c r="R39" s="822">
        <v>1</v>
      </c>
      <c r="S39" s="827">
        <v>1</v>
      </c>
      <c r="T39" s="826"/>
      <c r="U39" s="828"/>
    </row>
    <row r="40" spans="1:21" ht="14.45" customHeight="1" x14ac:dyDescent="0.2">
      <c r="A40" s="821">
        <v>31</v>
      </c>
      <c r="B40" s="822" t="s">
        <v>1964</v>
      </c>
      <c r="C40" s="822" t="s">
        <v>1970</v>
      </c>
      <c r="D40" s="823" t="s">
        <v>3154</v>
      </c>
      <c r="E40" s="824" t="s">
        <v>1976</v>
      </c>
      <c r="F40" s="822" t="s">
        <v>1965</v>
      </c>
      <c r="G40" s="822" t="s">
        <v>2065</v>
      </c>
      <c r="H40" s="822" t="s">
        <v>329</v>
      </c>
      <c r="I40" s="822" t="s">
        <v>2066</v>
      </c>
      <c r="J40" s="822" t="s">
        <v>1149</v>
      </c>
      <c r="K40" s="822" t="s">
        <v>1150</v>
      </c>
      <c r="L40" s="825">
        <v>94.7</v>
      </c>
      <c r="M40" s="825">
        <v>94.7</v>
      </c>
      <c r="N40" s="822">
        <v>1</v>
      </c>
      <c r="O40" s="826"/>
      <c r="P40" s="825">
        <v>94.7</v>
      </c>
      <c r="Q40" s="827">
        <v>1</v>
      </c>
      <c r="R40" s="822">
        <v>1</v>
      </c>
      <c r="S40" s="827">
        <v>1</v>
      </c>
      <c r="T40" s="826"/>
      <c r="U40" s="828"/>
    </row>
    <row r="41" spans="1:21" ht="14.45" customHeight="1" x14ac:dyDescent="0.2">
      <c r="A41" s="821">
        <v>31</v>
      </c>
      <c r="B41" s="822" t="s">
        <v>1964</v>
      </c>
      <c r="C41" s="822" t="s">
        <v>1970</v>
      </c>
      <c r="D41" s="823" t="s">
        <v>3154</v>
      </c>
      <c r="E41" s="824" t="s">
        <v>1976</v>
      </c>
      <c r="F41" s="822" t="s">
        <v>1965</v>
      </c>
      <c r="G41" s="822" t="s">
        <v>2065</v>
      </c>
      <c r="H41" s="822" t="s">
        <v>329</v>
      </c>
      <c r="I41" s="822" t="s">
        <v>2067</v>
      </c>
      <c r="J41" s="822" t="s">
        <v>1149</v>
      </c>
      <c r="K41" s="822" t="s">
        <v>1150</v>
      </c>
      <c r="L41" s="825">
        <v>49.04</v>
      </c>
      <c r="M41" s="825">
        <v>49.04</v>
      </c>
      <c r="N41" s="822">
        <v>1</v>
      </c>
      <c r="O41" s="826"/>
      <c r="P41" s="825">
        <v>49.04</v>
      </c>
      <c r="Q41" s="827">
        <v>1</v>
      </c>
      <c r="R41" s="822">
        <v>1</v>
      </c>
      <c r="S41" s="827">
        <v>1</v>
      </c>
      <c r="T41" s="826"/>
      <c r="U41" s="828"/>
    </row>
    <row r="42" spans="1:21" ht="14.45" customHeight="1" x14ac:dyDescent="0.2">
      <c r="A42" s="821">
        <v>31</v>
      </c>
      <c r="B42" s="822" t="s">
        <v>1964</v>
      </c>
      <c r="C42" s="822" t="s">
        <v>1970</v>
      </c>
      <c r="D42" s="823" t="s">
        <v>3154</v>
      </c>
      <c r="E42" s="824" t="s">
        <v>1976</v>
      </c>
      <c r="F42" s="822" t="s">
        <v>1965</v>
      </c>
      <c r="G42" s="822" t="s">
        <v>2068</v>
      </c>
      <c r="H42" s="822" t="s">
        <v>329</v>
      </c>
      <c r="I42" s="822" t="s">
        <v>2069</v>
      </c>
      <c r="J42" s="822" t="s">
        <v>2070</v>
      </c>
      <c r="K42" s="822" t="s">
        <v>2071</v>
      </c>
      <c r="L42" s="825">
        <v>159.71</v>
      </c>
      <c r="M42" s="825">
        <v>1756.81</v>
      </c>
      <c r="N42" s="822">
        <v>11</v>
      </c>
      <c r="O42" s="826"/>
      <c r="P42" s="825">
        <v>1756.81</v>
      </c>
      <c r="Q42" s="827">
        <v>1</v>
      </c>
      <c r="R42" s="822">
        <v>11</v>
      </c>
      <c r="S42" s="827">
        <v>1</v>
      </c>
      <c r="T42" s="826"/>
      <c r="U42" s="828"/>
    </row>
    <row r="43" spans="1:21" ht="14.45" customHeight="1" x14ac:dyDescent="0.2">
      <c r="A43" s="821">
        <v>31</v>
      </c>
      <c r="B43" s="822" t="s">
        <v>1964</v>
      </c>
      <c r="C43" s="822" t="s">
        <v>1970</v>
      </c>
      <c r="D43" s="823" t="s">
        <v>3154</v>
      </c>
      <c r="E43" s="824" t="s">
        <v>1976</v>
      </c>
      <c r="F43" s="822" t="s">
        <v>1965</v>
      </c>
      <c r="G43" s="822" t="s">
        <v>2072</v>
      </c>
      <c r="H43" s="822" t="s">
        <v>329</v>
      </c>
      <c r="I43" s="822" t="s">
        <v>2073</v>
      </c>
      <c r="J43" s="822" t="s">
        <v>2074</v>
      </c>
      <c r="K43" s="822" t="s">
        <v>2075</v>
      </c>
      <c r="L43" s="825">
        <v>91.78</v>
      </c>
      <c r="M43" s="825">
        <v>91.78</v>
      </c>
      <c r="N43" s="822">
        <v>1</v>
      </c>
      <c r="O43" s="826">
        <v>0.5</v>
      </c>
      <c r="P43" s="825">
        <v>91.78</v>
      </c>
      <c r="Q43" s="827">
        <v>1</v>
      </c>
      <c r="R43" s="822">
        <v>1</v>
      </c>
      <c r="S43" s="827">
        <v>1</v>
      </c>
      <c r="T43" s="826">
        <v>0.5</v>
      </c>
      <c r="U43" s="828">
        <v>1</v>
      </c>
    </row>
    <row r="44" spans="1:21" ht="14.45" customHeight="1" x14ac:dyDescent="0.2">
      <c r="A44" s="821">
        <v>31</v>
      </c>
      <c r="B44" s="822" t="s">
        <v>1964</v>
      </c>
      <c r="C44" s="822" t="s">
        <v>1970</v>
      </c>
      <c r="D44" s="823" t="s">
        <v>3154</v>
      </c>
      <c r="E44" s="824" t="s">
        <v>1976</v>
      </c>
      <c r="F44" s="822" t="s">
        <v>1965</v>
      </c>
      <c r="G44" s="822" t="s">
        <v>2076</v>
      </c>
      <c r="H44" s="822" t="s">
        <v>329</v>
      </c>
      <c r="I44" s="822" t="s">
        <v>2077</v>
      </c>
      <c r="J44" s="822" t="s">
        <v>1249</v>
      </c>
      <c r="K44" s="822" t="s">
        <v>2078</v>
      </c>
      <c r="L44" s="825">
        <v>42.14</v>
      </c>
      <c r="M44" s="825">
        <v>168.56</v>
      </c>
      <c r="N44" s="822">
        <v>4</v>
      </c>
      <c r="O44" s="826"/>
      <c r="P44" s="825">
        <v>168.56</v>
      </c>
      <c r="Q44" s="827">
        <v>1</v>
      </c>
      <c r="R44" s="822">
        <v>4</v>
      </c>
      <c r="S44" s="827">
        <v>1</v>
      </c>
      <c r="T44" s="826"/>
      <c r="U44" s="828"/>
    </row>
    <row r="45" spans="1:21" ht="14.45" customHeight="1" x14ac:dyDescent="0.2">
      <c r="A45" s="821">
        <v>31</v>
      </c>
      <c r="B45" s="822" t="s">
        <v>1964</v>
      </c>
      <c r="C45" s="822" t="s">
        <v>1970</v>
      </c>
      <c r="D45" s="823" t="s">
        <v>3154</v>
      </c>
      <c r="E45" s="824" t="s">
        <v>1976</v>
      </c>
      <c r="F45" s="822" t="s">
        <v>1965</v>
      </c>
      <c r="G45" s="822" t="s">
        <v>2079</v>
      </c>
      <c r="H45" s="822" t="s">
        <v>329</v>
      </c>
      <c r="I45" s="822" t="s">
        <v>2080</v>
      </c>
      <c r="J45" s="822" t="s">
        <v>2081</v>
      </c>
      <c r="K45" s="822" t="s">
        <v>2082</v>
      </c>
      <c r="L45" s="825">
        <v>132.97999999999999</v>
      </c>
      <c r="M45" s="825">
        <v>2127.6799999999998</v>
      </c>
      <c r="N45" s="822">
        <v>16</v>
      </c>
      <c r="O45" s="826">
        <v>2</v>
      </c>
      <c r="P45" s="825">
        <v>1595.7599999999998</v>
      </c>
      <c r="Q45" s="827">
        <v>0.75</v>
      </c>
      <c r="R45" s="822">
        <v>12</v>
      </c>
      <c r="S45" s="827">
        <v>0.75</v>
      </c>
      <c r="T45" s="826">
        <v>2</v>
      </c>
      <c r="U45" s="828">
        <v>1</v>
      </c>
    </row>
    <row r="46" spans="1:21" ht="14.45" customHeight="1" x14ac:dyDescent="0.2">
      <c r="A46" s="821">
        <v>31</v>
      </c>
      <c r="B46" s="822" t="s">
        <v>1964</v>
      </c>
      <c r="C46" s="822" t="s">
        <v>1970</v>
      </c>
      <c r="D46" s="823" t="s">
        <v>3154</v>
      </c>
      <c r="E46" s="824" t="s">
        <v>1976</v>
      </c>
      <c r="F46" s="822" t="s">
        <v>1965</v>
      </c>
      <c r="G46" s="822" t="s">
        <v>2083</v>
      </c>
      <c r="H46" s="822" t="s">
        <v>329</v>
      </c>
      <c r="I46" s="822" t="s">
        <v>2084</v>
      </c>
      <c r="J46" s="822" t="s">
        <v>644</v>
      </c>
      <c r="K46" s="822" t="s">
        <v>2085</v>
      </c>
      <c r="L46" s="825">
        <v>31.65</v>
      </c>
      <c r="M46" s="825">
        <v>31.65</v>
      </c>
      <c r="N46" s="822">
        <v>1</v>
      </c>
      <c r="O46" s="826"/>
      <c r="P46" s="825"/>
      <c r="Q46" s="827">
        <v>0</v>
      </c>
      <c r="R46" s="822"/>
      <c r="S46" s="827">
        <v>0</v>
      </c>
      <c r="T46" s="826"/>
      <c r="U46" s="828"/>
    </row>
    <row r="47" spans="1:21" ht="14.45" customHeight="1" x14ac:dyDescent="0.2">
      <c r="A47" s="821">
        <v>31</v>
      </c>
      <c r="B47" s="822" t="s">
        <v>1964</v>
      </c>
      <c r="C47" s="822" t="s">
        <v>1970</v>
      </c>
      <c r="D47" s="823" t="s">
        <v>3154</v>
      </c>
      <c r="E47" s="824" t="s">
        <v>1976</v>
      </c>
      <c r="F47" s="822" t="s">
        <v>1965</v>
      </c>
      <c r="G47" s="822" t="s">
        <v>1997</v>
      </c>
      <c r="H47" s="822" t="s">
        <v>619</v>
      </c>
      <c r="I47" s="822" t="s">
        <v>2086</v>
      </c>
      <c r="J47" s="822" t="s">
        <v>825</v>
      </c>
      <c r="K47" s="822" t="s">
        <v>2087</v>
      </c>
      <c r="L47" s="825">
        <v>368.16</v>
      </c>
      <c r="M47" s="825">
        <v>1472.64</v>
      </c>
      <c r="N47" s="822">
        <v>4</v>
      </c>
      <c r="O47" s="826"/>
      <c r="P47" s="825">
        <v>1472.64</v>
      </c>
      <c r="Q47" s="827">
        <v>1</v>
      </c>
      <c r="R47" s="822">
        <v>4</v>
      </c>
      <c r="S47" s="827">
        <v>1</v>
      </c>
      <c r="T47" s="826"/>
      <c r="U47" s="828"/>
    </row>
    <row r="48" spans="1:21" ht="14.45" customHeight="1" x14ac:dyDescent="0.2">
      <c r="A48" s="821">
        <v>31</v>
      </c>
      <c r="B48" s="822" t="s">
        <v>1964</v>
      </c>
      <c r="C48" s="822" t="s">
        <v>1970</v>
      </c>
      <c r="D48" s="823" t="s">
        <v>3154</v>
      </c>
      <c r="E48" s="824" t="s">
        <v>1976</v>
      </c>
      <c r="F48" s="822" t="s">
        <v>1965</v>
      </c>
      <c r="G48" s="822" t="s">
        <v>1997</v>
      </c>
      <c r="H48" s="822" t="s">
        <v>619</v>
      </c>
      <c r="I48" s="822" t="s">
        <v>1613</v>
      </c>
      <c r="J48" s="822" t="s">
        <v>825</v>
      </c>
      <c r="K48" s="822" t="s">
        <v>1614</v>
      </c>
      <c r="L48" s="825">
        <v>736.33</v>
      </c>
      <c r="M48" s="825">
        <v>111922.16000000008</v>
      </c>
      <c r="N48" s="822">
        <v>152</v>
      </c>
      <c r="O48" s="826">
        <v>17.5</v>
      </c>
      <c r="P48" s="825">
        <v>86886.940000000075</v>
      </c>
      <c r="Q48" s="827">
        <v>0.7763157894736844</v>
      </c>
      <c r="R48" s="822">
        <v>118</v>
      </c>
      <c r="S48" s="827">
        <v>0.77631578947368418</v>
      </c>
      <c r="T48" s="826">
        <v>10.5</v>
      </c>
      <c r="U48" s="828">
        <v>0.6</v>
      </c>
    </row>
    <row r="49" spans="1:21" ht="14.45" customHeight="1" x14ac:dyDescent="0.2">
      <c r="A49" s="821">
        <v>31</v>
      </c>
      <c r="B49" s="822" t="s">
        <v>1964</v>
      </c>
      <c r="C49" s="822" t="s">
        <v>1970</v>
      </c>
      <c r="D49" s="823" t="s">
        <v>3154</v>
      </c>
      <c r="E49" s="824" t="s">
        <v>1976</v>
      </c>
      <c r="F49" s="822" t="s">
        <v>1965</v>
      </c>
      <c r="G49" s="822" t="s">
        <v>1997</v>
      </c>
      <c r="H49" s="822" t="s">
        <v>619</v>
      </c>
      <c r="I49" s="822" t="s">
        <v>1615</v>
      </c>
      <c r="J49" s="822" t="s">
        <v>825</v>
      </c>
      <c r="K49" s="822" t="s">
        <v>1616</v>
      </c>
      <c r="L49" s="825">
        <v>490.89</v>
      </c>
      <c r="M49" s="825">
        <v>8345.1299999999992</v>
      </c>
      <c r="N49" s="822">
        <v>17</v>
      </c>
      <c r="O49" s="826">
        <v>2</v>
      </c>
      <c r="P49" s="825">
        <v>5890.6799999999994</v>
      </c>
      <c r="Q49" s="827">
        <v>0.70588235294117652</v>
      </c>
      <c r="R49" s="822">
        <v>12</v>
      </c>
      <c r="S49" s="827">
        <v>0.70588235294117652</v>
      </c>
      <c r="T49" s="826">
        <v>0.5</v>
      </c>
      <c r="U49" s="828">
        <v>0.25</v>
      </c>
    </row>
    <row r="50" spans="1:21" ht="14.45" customHeight="1" x14ac:dyDescent="0.2">
      <c r="A50" s="821">
        <v>31</v>
      </c>
      <c r="B50" s="822" t="s">
        <v>1964</v>
      </c>
      <c r="C50" s="822" t="s">
        <v>1970</v>
      </c>
      <c r="D50" s="823" t="s">
        <v>3154</v>
      </c>
      <c r="E50" s="824" t="s">
        <v>1976</v>
      </c>
      <c r="F50" s="822" t="s">
        <v>1965</v>
      </c>
      <c r="G50" s="822" t="s">
        <v>1997</v>
      </c>
      <c r="H50" s="822" t="s">
        <v>619</v>
      </c>
      <c r="I50" s="822" t="s">
        <v>1998</v>
      </c>
      <c r="J50" s="822" t="s">
        <v>825</v>
      </c>
      <c r="K50" s="822" t="s">
        <v>1999</v>
      </c>
      <c r="L50" s="825">
        <v>923.74</v>
      </c>
      <c r="M50" s="825">
        <v>10161.14</v>
      </c>
      <c r="N50" s="822">
        <v>11</v>
      </c>
      <c r="O50" s="826">
        <v>2</v>
      </c>
      <c r="P50" s="825">
        <v>7389.92</v>
      </c>
      <c r="Q50" s="827">
        <v>0.72727272727272729</v>
      </c>
      <c r="R50" s="822">
        <v>8</v>
      </c>
      <c r="S50" s="827">
        <v>0.72727272727272729</v>
      </c>
      <c r="T50" s="826">
        <v>2</v>
      </c>
      <c r="U50" s="828">
        <v>1</v>
      </c>
    </row>
    <row r="51" spans="1:21" ht="14.45" customHeight="1" x14ac:dyDescent="0.2">
      <c r="A51" s="821">
        <v>31</v>
      </c>
      <c r="B51" s="822" t="s">
        <v>1964</v>
      </c>
      <c r="C51" s="822" t="s">
        <v>1970</v>
      </c>
      <c r="D51" s="823" t="s">
        <v>3154</v>
      </c>
      <c r="E51" s="824" t="s">
        <v>1976</v>
      </c>
      <c r="F51" s="822" t="s">
        <v>1965</v>
      </c>
      <c r="G51" s="822" t="s">
        <v>2088</v>
      </c>
      <c r="H51" s="822" t="s">
        <v>329</v>
      </c>
      <c r="I51" s="822" t="s">
        <v>2089</v>
      </c>
      <c r="J51" s="822" t="s">
        <v>662</v>
      </c>
      <c r="K51" s="822" t="s">
        <v>1335</v>
      </c>
      <c r="L51" s="825">
        <v>35.25</v>
      </c>
      <c r="M51" s="825">
        <v>105.75</v>
      </c>
      <c r="N51" s="822">
        <v>3</v>
      </c>
      <c r="O51" s="826">
        <v>1</v>
      </c>
      <c r="P51" s="825">
        <v>105.75</v>
      </c>
      <c r="Q51" s="827">
        <v>1</v>
      </c>
      <c r="R51" s="822">
        <v>3</v>
      </c>
      <c r="S51" s="827">
        <v>1</v>
      </c>
      <c r="T51" s="826">
        <v>1</v>
      </c>
      <c r="U51" s="828">
        <v>1</v>
      </c>
    </row>
    <row r="52" spans="1:21" ht="14.45" customHeight="1" x14ac:dyDescent="0.2">
      <c r="A52" s="821">
        <v>31</v>
      </c>
      <c r="B52" s="822" t="s">
        <v>1964</v>
      </c>
      <c r="C52" s="822" t="s">
        <v>1970</v>
      </c>
      <c r="D52" s="823" t="s">
        <v>3154</v>
      </c>
      <c r="E52" s="824" t="s">
        <v>1976</v>
      </c>
      <c r="F52" s="822" t="s">
        <v>1965</v>
      </c>
      <c r="G52" s="822" t="s">
        <v>2090</v>
      </c>
      <c r="H52" s="822" t="s">
        <v>329</v>
      </c>
      <c r="I52" s="822" t="s">
        <v>2091</v>
      </c>
      <c r="J52" s="822" t="s">
        <v>2092</v>
      </c>
      <c r="K52" s="822" t="s">
        <v>2093</v>
      </c>
      <c r="L52" s="825">
        <v>87.98</v>
      </c>
      <c r="M52" s="825">
        <v>175.96</v>
      </c>
      <c r="N52" s="822">
        <v>2</v>
      </c>
      <c r="O52" s="826"/>
      <c r="P52" s="825">
        <v>175.96</v>
      </c>
      <c r="Q52" s="827">
        <v>1</v>
      </c>
      <c r="R52" s="822">
        <v>2</v>
      </c>
      <c r="S52" s="827">
        <v>1</v>
      </c>
      <c r="T52" s="826"/>
      <c r="U52" s="828"/>
    </row>
    <row r="53" spans="1:21" ht="14.45" customHeight="1" x14ac:dyDescent="0.2">
      <c r="A53" s="821">
        <v>31</v>
      </c>
      <c r="B53" s="822" t="s">
        <v>1964</v>
      </c>
      <c r="C53" s="822" t="s">
        <v>1970</v>
      </c>
      <c r="D53" s="823" t="s">
        <v>3154</v>
      </c>
      <c r="E53" s="824" t="s">
        <v>1976</v>
      </c>
      <c r="F53" s="822" t="s">
        <v>1965</v>
      </c>
      <c r="G53" s="822" t="s">
        <v>2094</v>
      </c>
      <c r="H53" s="822" t="s">
        <v>329</v>
      </c>
      <c r="I53" s="822" t="s">
        <v>2095</v>
      </c>
      <c r="J53" s="822" t="s">
        <v>867</v>
      </c>
      <c r="K53" s="822" t="s">
        <v>2096</v>
      </c>
      <c r="L53" s="825">
        <v>0</v>
      </c>
      <c r="M53" s="825">
        <v>0</v>
      </c>
      <c r="N53" s="822">
        <v>1</v>
      </c>
      <c r="O53" s="826">
        <v>0.5</v>
      </c>
      <c r="P53" s="825">
        <v>0</v>
      </c>
      <c r="Q53" s="827"/>
      <c r="R53" s="822">
        <v>1</v>
      </c>
      <c r="S53" s="827">
        <v>1</v>
      </c>
      <c r="T53" s="826">
        <v>0.5</v>
      </c>
      <c r="U53" s="828">
        <v>1</v>
      </c>
    </row>
    <row r="54" spans="1:21" ht="14.45" customHeight="1" x14ac:dyDescent="0.2">
      <c r="A54" s="821">
        <v>31</v>
      </c>
      <c r="B54" s="822" t="s">
        <v>1964</v>
      </c>
      <c r="C54" s="822" t="s">
        <v>1970</v>
      </c>
      <c r="D54" s="823" t="s">
        <v>3154</v>
      </c>
      <c r="E54" s="824" t="s">
        <v>1976</v>
      </c>
      <c r="F54" s="822" t="s">
        <v>1965</v>
      </c>
      <c r="G54" s="822" t="s">
        <v>2097</v>
      </c>
      <c r="H54" s="822" t="s">
        <v>329</v>
      </c>
      <c r="I54" s="822" t="s">
        <v>2098</v>
      </c>
      <c r="J54" s="822" t="s">
        <v>1049</v>
      </c>
      <c r="K54" s="822" t="s">
        <v>1050</v>
      </c>
      <c r="L54" s="825">
        <v>51.06</v>
      </c>
      <c r="M54" s="825">
        <v>51.06</v>
      </c>
      <c r="N54" s="822">
        <v>1</v>
      </c>
      <c r="O54" s="826"/>
      <c r="P54" s="825"/>
      <c r="Q54" s="827">
        <v>0</v>
      </c>
      <c r="R54" s="822"/>
      <c r="S54" s="827">
        <v>0</v>
      </c>
      <c r="T54" s="826"/>
      <c r="U54" s="828"/>
    </row>
    <row r="55" spans="1:21" ht="14.45" customHeight="1" x14ac:dyDescent="0.2">
      <c r="A55" s="821">
        <v>31</v>
      </c>
      <c r="B55" s="822" t="s">
        <v>1964</v>
      </c>
      <c r="C55" s="822" t="s">
        <v>1970</v>
      </c>
      <c r="D55" s="823" t="s">
        <v>3154</v>
      </c>
      <c r="E55" s="824" t="s">
        <v>1976</v>
      </c>
      <c r="F55" s="822" t="s">
        <v>1965</v>
      </c>
      <c r="G55" s="822" t="s">
        <v>2099</v>
      </c>
      <c r="H55" s="822" t="s">
        <v>329</v>
      </c>
      <c r="I55" s="822" t="s">
        <v>2100</v>
      </c>
      <c r="J55" s="822" t="s">
        <v>1079</v>
      </c>
      <c r="K55" s="822" t="s">
        <v>2101</v>
      </c>
      <c r="L55" s="825">
        <v>181.04</v>
      </c>
      <c r="M55" s="825">
        <v>543.12</v>
      </c>
      <c r="N55" s="822">
        <v>3</v>
      </c>
      <c r="O55" s="826"/>
      <c r="P55" s="825">
        <v>543.12</v>
      </c>
      <c r="Q55" s="827">
        <v>1</v>
      </c>
      <c r="R55" s="822">
        <v>3</v>
      </c>
      <c r="S55" s="827">
        <v>1</v>
      </c>
      <c r="T55" s="826"/>
      <c r="U55" s="828"/>
    </row>
    <row r="56" spans="1:21" ht="14.45" customHeight="1" x14ac:dyDescent="0.2">
      <c r="A56" s="821">
        <v>31</v>
      </c>
      <c r="B56" s="822" t="s">
        <v>1964</v>
      </c>
      <c r="C56" s="822" t="s">
        <v>1970</v>
      </c>
      <c r="D56" s="823" t="s">
        <v>3154</v>
      </c>
      <c r="E56" s="824" t="s">
        <v>1976</v>
      </c>
      <c r="F56" s="822" t="s">
        <v>1965</v>
      </c>
      <c r="G56" s="822" t="s">
        <v>2006</v>
      </c>
      <c r="H56" s="822" t="s">
        <v>619</v>
      </c>
      <c r="I56" s="822" t="s">
        <v>1814</v>
      </c>
      <c r="J56" s="822" t="s">
        <v>1005</v>
      </c>
      <c r="K56" s="822" t="s">
        <v>1006</v>
      </c>
      <c r="L56" s="825">
        <v>0</v>
      </c>
      <c r="M56" s="825">
        <v>0</v>
      </c>
      <c r="N56" s="822">
        <v>78</v>
      </c>
      <c r="O56" s="826">
        <v>50.5</v>
      </c>
      <c r="P56" s="825">
        <v>0</v>
      </c>
      <c r="Q56" s="827"/>
      <c r="R56" s="822">
        <v>47</v>
      </c>
      <c r="S56" s="827">
        <v>0.60256410256410253</v>
      </c>
      <c r="T56" s="826">
        <v>30</v>
      </c>
      <c r="U56" s="828">
        <v>0.59405940594059403</v>
      </c>
    </row>
    <row r="57" spans="1:21" ht="14.45" customHeight="1" x14ac:dyDescent="0.2">
      <c r="A57" s="821">
        <v>31</v>
      </c>
      <c r="B57" s="822" t="s">
        <v>1964</v>
      </c>
      <c r="C57" s="822" t="s">
        <v>1970</v>
      </c>
      <c r="D57" s="823" t="s">
        <v>3154</v>
      </c>
      <c r="E57" s="824" t="s">
        <v>1976</v>
      </c>
      <c r="F57" s="822" t="s">
        <v>1965</v>
      </c>
      <c r="G57" s="822" t="s">
        <v>2102</v>
      </c>
      <c r="H57" s="822" t="s">
        <v>329</v>
      </c>
      <c r="I57" s="822" t="s">
        <v>2103</v>
      </c>
      <c r="J57" s="822" t="s">
        <v>1237</v>
      </c>
      <c r="K57" s="822" t="s">
        <v>2104</v>
      </c>
      <c r="L57" s="825">
        <v>66.88</v>
      </c>
      <c r="M57" s="825">
        <v>401.28</v>
      </c>
      <c r="N57" s="822">
        <v>6</v>
      </c>
      <c r="O57" s="826"/>
      <c r="P57" s="825">
        <v>401.28</v>
      </c>
      <c r="Q57" s="827">
        <v>1</v>
      </c>
      <c r="R57" s="822">
        <v>6</v>
      </c>
      <c r="S57" s="827">
        <v>1</v>
      </c>
      <c r="T57" s="826"/>
      <c r="U57" s="828"/>
    </row>
    <row r="58" spans="1:21" ht="14.45" customHeight="1" x14ac:dyDescent="0.2">
      <c r="A58" s="821">
        <v>31</v>
      </c>
      <c r="B58" s="822" t="s">
        <v>1964</v>
      </c>
      <c r="C58" s="822" t="s">
        <v>1970</v>
      </c>
      <c r="D58" s="823" t="s">
        <v>3154</v>
      </c>
      <c r="E58" s="824" t="s">
        <v>1976</v>
      </c>
      <c r="F58" s="822" t="s">
        <v>1965</v>
      </c>
      <c r="G58" s="822" t="s">
        <v>2102</v>
      </c>
      <c r="H58" s="822" t="s">
        <v>329</v>
      </c>
      <c r="I58" s="822" t="s">
        <v>2105</v>
      </c>
      <c r="J58" s="822" t="s">
        <v>683</v>
      </c>
      <c r="K58" s="822" t="s">
        <v>684</v>
      </c>
      <c r="L58" s="825">
        <v>59.56</v>
      </c>
      <c r="M58" s="825">
        <v>119.12</v>
      </c>
      <c r="N58" s="822">
        <v>2</v>
      </c>
      <c r="O58" s="826">
        <v>0.5</v>
      </c>
      <c r="P58" s="825">
        <v>119.12</v>
      </c>
      <c r="Q58" s="827">
        <v>1</v>
      </c>
      <c r="R58" s="822">
        <v>2</v>
      </c>
      <c r="S58" s="827">
        <v>1</v>
      </c>
      <c r="T58" s="826">
        <v>0.5</v>
      </c>
      <c r="U58" s="828">
        <v>1</v>
      </c>
    </row>
    <row r="59" spans="1:21" ht="14.45" customHeight="1" x14ac:dyDescent="0.2">
      <c r="A59" s="821">
        <v>31</v>
      </c>
      <c r="B59" s="822" t="s">
        <v>1964</v>
      </c>
      <c r="C59" s="822" t="s">
        <v>1970</v>
      </c>
      <c r="D59" s="823" t="s">
        <v>3154</v>
      </c>
      <c r="E59" s="824" t="s">
        <v>1976</v>
      </c>
      <c r="F59" s="822" t="s">
        <v>1965</v>
      </c>
      <c r="G59" s="822" t="s">
        <v>2106</v>
      </c>
      <c r="H59" s="822" t="s">
        <v>329</v>
      </c>
      <c r="I59" s="822" t="s">
        <v>2107</v>
      </c>
      <c r="J59" s="822" t="s">
        <v>1301</v>
      </c>
      <c r="K59" s="822" t="s">
        <v>2108</v>
      </c>
      <c r="L59" s="825">
        <v>219.37</v>
      </c>
      <c r="M59" s="825">
        <v>658.11</v>
      </c>
      <c r="N59" s="822">
        <v>3</v>
      </c>
      <c r="O59" s="826">
        <v>0.5</v>
      </c>
      <c r="P59" s="825">
        <v>219.37</v>
      </c>
      <c r="Q59" s="827">
        <v>0.33333333333333331</v>
      </c>
      <c r="R59" s="822">
        <v>1</v>
      </c>
      <c r="S59" s="827">
        <v>0.33333333333333331</v>
      </c>
      <c r="T59" s="826">
        <v>0.5</v>
      </c>
      <c r="U59" s="828">
        <v>1</v>
      </c>
    </row>
    <row r="60" spans="1:21" ht="14.45" customHeight="1" x14ac:dyDescent="0.2">
      <c r="A60" s="821">
        <v>31</v>
      </c>
      <c r="B60" s="822" t="s">
        <v>1964</v>
      </c>
      <c r="C60" s="822" t="s">
        <v>1970</v>
      </c>
      <c r="D60" s="823" t="s">
        <v>3154</v>
      </c>
      <c r="E60" s="824" t="s">
        <v>1976</v>
      </c>
      <c r="F60" s="822" t="s">
        <v>1965</v>
      </c>
      <c r="G60" s="822" t="s">
        <v>2109</v>
      </c>
      <c r="H60" s="822" t="s">
        <v>329</v>
      </c>
      <c r="I60" s="822" t="s">
        <v>2110</v>
      </c>
      <c r="J60" s="822" t="s">
        <v>2111</v>
      </c>
      <c r="K60" s="822" t="s">
        <v>2112</v>
      </c>
      <c r="L60" s="825">
        <v>140</v>
      </c>
      <c r="M60" s="825">
        <v>140</v>
      </c>
      <c r="N60" s="822">
        <v>1</v>
      </c>
      <c r="O60" s="826">
        <v>0.5</v>
      </c>
      <c r="P60" s="825">
        <v>140</v>
      </c>
      <c r="Q60" s="827">
        <v>1</v>
      </c>
      <c r="R60" s="822">
        <v>1</v>
      </c>
      <c r="S60" s="827">
        <v>1</v>
      </c>
      <c r="T60" s="826">
        <v>0.5</v>
      </c>
      <c r="U60" s="828">
        <v>1</v>
      </c>
    </row>
    <row r="61" spans="1:21" ht="14.45" customHeight="1" x14ac:dyDescent="0.2">
      <c r="A61" s="821">
        <v>31</v>
      </c>
      <c r="B61" s="822" t="s">
        <v>1964</v>
      </c>
      <c r="C61" s="822" t="s">
        <v>1970</v>
      </c>
      <c r="D61" s="823" t="s">
        <v>3154</v>
      </c>
      <c r="E61" s="824" t="s">
        <v>1976</v>
      </c>
      <c r="F61" s="822" t="s">
        <v>1965</v>
      </c>
      <c r="G61" s="822" t="s">
        <v>2113</v>
      </c>
      <c r="H61" s="822" t="s">
        <v>329</v>
      </c>
      <c r="I61" s="822" t="s">
        <v>2114</v>
      </c>
      <c r="J61" s="822" t="s">
        <v>2115</v>
      </c>
      <c r="K61" s="822" t="s">
        <v>2116</v>
      </c>
      <c r="L61" s="825">
        <v>311.02</v>
      </c>
      <c r="M61" s="825">
        <v>311.02</v>
      </c>
      <c r="N61" s="822">
        <v>1</v>
      </c>
      <c r="O61" s="826"/>
      <c r="P61" s="825">
        <v>311.02</v>
      </c>
      <c r="Q61" s="827">
        <v>1</v>
      </c>
      <c r="R61" s="822">
        <v>1</v>
      </c>
      <c r="S61" s="827">
        <v>1</v>
      </c>
      <c r="T61" s="826"/>
      <c r="U61" s="828"/>
    </row>
    <row r="62" spans="1:21" ht="14.45" customHeight="1" x14ac:dyDescent="0.2">
      <c r="A62" s="821">
        <v>31</v>
      </c>
      <c r="B62" s="822" t="s">
        <v>1964</v>
      </c>
      <c r="C62" s="822" t="s">
        <v>1970</v>
      </c>
      <c r="D62" s="823" t="s">
        <v>3154</v>
      </c>
      <c r="E62" s="824" t="s">
        <v>1976</v>
      </c>
      <c r="F62" s="822" t="s">
        <v>1965</v>
      </c>
      <c r="G62" s="822" t="s">
        <v>2117</v>
      </c>
      <c r="H62" s="822" t="s">
        <v>329</v>
      </c>
      <c r="I62" s="822" t="s">
        <v>2118</v>
      </c>
      <c r="J62" s="822" t="s">
        <v>973</v>
      </c>
      <c r="K62" s="822" t="s">
        <v>2119</v>
      </c>
      <c r="L62" s="825">
        <v>0</v>
      </c>
      <c r="M62" s="825">
        <v>0</v>
      </c>
      <c r="N62" s="822">
        <v>1</v>
      </c>
      <c r="O62" s="826"/>
      <c r="P62" s="825">
        <v>0</v>
      </c>
      <c r="Q62" s="827"/>
      <c r="R62" s="822">
        <v>1</v>
      </c>
      <c r="S62" s="827">
        <v>1</v>
      </c>
      <c r="T62" s="826"/>
      <c r="U62" s="828"/>
    </row>
    <row r="63" spans="1:21" ht="14.45" customHeight="1" x14ac:dyDescent="0.2">
      <c r="A63" s="821">
        <v>31</v>
      </c>
      <c r="B63" s="822" t="s">
        <v>1964</v>
      </c>
      <c r="C63" s="822" t="s">
        <v>1970</v>
      </c>
      <c r="D63" s="823" t="s">
        <v>3154</v>
      </c>
      <c r="E63" s="824" t="s">
        <v>1976</v>
      </c>
      <c r="F63" s="822" t="s">
        <v>1965</v>
      </c>
      <c r="G63" s="822" t="s">
        <v>2117</v>
      </c>
      <c r="H63" s="822" t="s">
        <v>329</v>
      </c>
      <c r="I63" s="822" t="s">
        <v>2120</v>
      </c>
      <c r="J63" s="822" t="s">
        <v>976</v>
      </c>
      <c r="K63" s="822" t="s">
        <v>2121</v>
      </c>
      <c r="L63" s="825">
        <v>0</v>
      </c>
      <c r="M63" s="825">
        <v>0</v>
      </c>
      <c r="N63" s="822">
        <v>1</v>
      </c>
      <c r="O63" s="826">
        <v>0.5</v>
      </c>
      <c r="P63" s="825"/>
      <c r="Q63" s="827"/>
      <c r="R63" s="822"/>
      <c r="S63" s="827">
        <v>0</v>
      </c>
      <c r="T63" s="826"/>
      <c r="U63" s="828">
        <v>0</v>
      </c>
    </row>
    <row r="64" spans="1:21" ht="14.45" customHeight="1" x14ac:dyDescent="0.2">
      <c r="A64" s="821">
        <v>31</v>
      </c>
      <c r="B64" s="822" t="s">
        <v>1964</v>
      </c>
      <c r="C64" s="822" t="s">
        <v>1970</v>
      </c>
      <c r="D64" s="823" t="s">
        <v>3154</v>
      </c>
      <c r="E64" s="824" t="s">
        <v>1976</v>
      </c>
      <c r="F64" s="822" t="s">
        <v>1965</v>
      </c>
      <c r="G64" s="822" t="s">
        <v>2122</v>
      </c>
      <c r="H64" s="822" t="s">
        <v>329</v>
      </c>
      <c r="I64" s="822" t="s">
        <v>2123</v>
      </c>
      <c r="J64" s="822" t="s">
        <v>2124</v>
      </c>
      <c r="K64" s="822" t="s">
        <v>2125</v>
      </c>
      <c r="L64" s="825">
        <v>277.70999999999998</v>
      </c>
      <c r="M64" s="825">
        <v>277.70999999999998</v>
      </c>
      <c r="N64" s="822">
        <v>1</v>
      </c>
      <c r="O64" s="826"/>
      <c r="P64" s="825">
        <v>277.70999999999998</v>
      </c>
      <c r="Q64" s="827">
        <v>1</v>
      </c>
      <c r="R64" s="822">
        <v>1</v>
      </c>
      <c r="S64" s="827">
        <v>1</v>
      </c>
      <c r="T64" s="826"/>
      <c r="U64" s="828"/>
    </row>
    <row r="65" spans="1:21" ht="14.45" customHeight="1" x14ac:dyDescent="0.2">
      <c r="A65" s="821">
        <v>31</v>
      </c>
      <c r="B65" s="822" t="s">
        <v>1964</v>
      </c>
      <c r="C65" s="822" t="s">
        <v>1970</v>
      </c>
      <c r="D65" s="823" t="s">
        <v>3154</v>
      </c>
      <c r="E65" s="824" t="s">
        <v>1976</v>
      </c>
      <c r="F65" s="822" t="s">
        <v>1965</v>
      </c>
      <c r="G65" s="822" t="s">
        <v>2000</v>
      </c>
      <c r="H65" s="822" t="s">
        <v>619</v>
      </c>
      <c r="I65" s="822" t="s">
        <v>2126</v>
      </c>
      <c r="J65" s="822" t="s">
        <v>2008</v>
      </c>
      <c r="K65" s="822" t="s">
        <v>2127</v>
      </c>
      <c r="L65" s="825">
        <v>50.32</v>
      </c>
      <c r="M65" s="825">
        <v>150.96</v>
      </c>
      <c r="N65" s="822">
        <v>3</v>
      </c>
      <c r="O65" s="826">
        <v>0.5</v>
      </c>
      <c r="P65" s="825">
        <v>100.64</v>
      </c>
      <c r="Q65" s="827">
        <v>0.66666666666666663</v>
      </c>
      <c r="R65" s="822">
        <v>2</v>
      </c>
      <c r="S65" s="827">
        <v>0.66666666666666663</v>
      </c>
      <c r="T65" s="826"/>
      <c r="U65" s="828">
        <v>0</v>
      </c>
    </row>
    <row r="66" spans="1:21" ht="14.45" customHeight="1" x14ac:dyDescent="0.2">
      <c r="A66" s="821">
        <v>31</v>
      </c>
      <c r="B66" s="822" t="s">
        <v>1964</v>
      </c>
      <c r="C66" s="822" t="s">
        <v>1970</v>
      </c>
      <c r="D66" s="823" t="s">
        <v>3154</v>
      </c>
      <c r="E66" s="824" t="s">
        <v>1976</v>
      </c>
      <c r="F66" s="822" t="s">
        <v>1965</v>
      </c>
      <c r="G66" s="822" t="s">
        <v>2000</v>
      </c>
      <c r="H66" s="822" t="s">
        <v>329</v>
      </c>
      <c r="I66" s="822" t="s">
        <v>2128</v>
      </c>
      <c r="J66" s="822" t="s">
        <v>2008</v>
      </c>
      <c r="K66" s="822" t="s">
        <v>2129</v>
      </c>
      <c r="L66" s="825">
        <v>99.94</v>
      </c>
      <c r="M66" s="825">
        <v>599.64</v>
      </c>
      <c r="N66" s="822">
        <v>6</v>
      </c>
      <c r="O66" s="826">
        <v>4.5</v>
      </c>
      <c r="P66" s="825">
        <v>499.7</v>
      </c>
      <c r="Q66" s="827">
        <v>0.83333333333333337</v>
      </c>
      <c r="R66" s="822">
        <v>5</v>
      </c>
      <c r="S66" s="827">
        <v>0.83333333333333337</v>
      </c>
      <c r="T66" s="826">
        <v>4</v>
      </c>
      <c r="U66" s="828">
        <v>0.88888888888888884</v>
      </c>
    </row>
    <row r="67" spans="1:21" ht="14.45" customHeight="1" x14ac:dyDescent="0.2">
      <c r="A67" s="821">
        <v>31</v>
      </c>
      <c r="B67" s="822" t="s">
        <v>1964</v>
      </c>
      <c r="C67" s="822" t="s">
        <v>1970</v>
      </c>
      <c r="D67" s="823" t="s">
        <v>3154</v>
      </c>
      <c r="E67" s="824" t="s">
        <v>1976</v>
      </c>
      <c r="F67" s="822" t="s">
        <v>1965</v>
      </c>
      <c r="G67" s="822" t="s">
        <v>2000</v>
      </c>
      <c r="H67" s="822" t="s">
        <v>329</v>
      </c>
      <c r="I67" s="822" t="s">
        <v>2007</v>
      </c>
      <c r="J67" s="822" t="s">
        <v>2008</v>
      </c>
      <c r="K67" s="822" t="s">
        <v>2009</v>
      </c>
      <c r="L67" s="825">
        <v>66.63</v>
      </c>
      <c r="M67" s="825">
        <v>266.52</v>
      </c>
      <c r="N67" s="822">
        <v>4</v>
      </c>
      <c r="O67" s="826"/>
      <c r="P67" s="825">
        <v>133.26</v>
      </c>
      <c r="Q67" s="827">
        <v>0.5</v>
      </c>
      <c r="R67" s="822">
        <v>2</v>
      </c>
      <c r="S67" s="827">
        <v>0.5</v>
      </c>
      <c r="T67" s="826"/>
      <c r="U67" s="828"/>
    </row>
    <row r="68" spans="1:21" ht="14.45" customHeight="1" x14ac:dyDescent="0.2">
      <c r="A68" s="821">
        <v>31</v>
      </c>
      <c r="B68" s="822" t="s">
        <v>1964</v>
      </c>
      <c r="C68" s="822" t="s">
        <v>1970</v>
      </c>
      <c r="D68" s="823" t="s">
        <v>3154</v>
      </c>
      <c r="E68" s="824" t="s">
        <v>1976</v>
      </c>
      <c r="F68" s="822" t="s">
        <v>1965</v>
      </c>
      <c r="G68" s="822" t="s">
        <v>2000</v>
      </c>
      <c r="H68" s="822" t="s">
        <v>329</v>
      </c>
      <c r="I68" s="822" t="s">
        <v>2023</v>
      </c>
      <c r="J68" s="822" t="s">
        <v>1161</v>
      </c>
      <c r="K68" s="822" t="s">
        <v>2024</v>
      </c>
      <c r="L68" s="825">
        <v>50.32</v>
      </c>
      <c r="M68" s="825">
        <v>150.96</v>
      </c>
      <c r="N68" s="822">
        <v>3</v>
      </c>
      <c r="O68" s="826"/>
      <c r="P68" s="825">
        <v>100.64</v>
      </c>
      <c r="Q68" s="827">
        <v>0.66666666666666663</v>
      </c>
      <c r="R68" s="822">
        <v>2</v>
      </c>
      <c r="S68" s="827">
        <v>0.66666666666666663</v>
      </c>
      <c r="T68" s="826"/>
      <c r="U68" s="828"/>
    </row>
    <row r="69" spans="1:21" ht="14.45" customHeight="1" x14ac:dyDescent="0.2">
      <c r="A69" s="821">
        <v>31</v>
      </c>
      <c r="B69" s="822" t="s">
        <v>1964</v>
      </c>
      <c r="C69" s="822" t="s">
        <v>1970</v>
      </c>
      <c r="D69" s="823" t="s">
        <v>3154</v>
      </c>
      <c r="E69" s="824" t="s">
        <v>1976</v>
      </c>
      <c r="F69" s="822" t="s">
        <v>1965</v>
      </c>
      <c r="G69" s="822" t="s">
        <v>2000</v>
      </c>
      <c r="H69" s="822" t="s">
        <v>329</v>
      </c>
      <c r="I69" s="822" t="s">
        <v>2130</v>
      </c>
      <c r="J69" s="822" t="s">
        <v>1161</v>
      </c>
      <c r="K69" s="822" t="s">
        <v>2131</v>
      </c>
      <c r="L69" s="825">
        <v>33.549999999999997</v>
      </c>
      <c r="M69" s="825">
        <v>67.099999999999994</v>
      </c>
      <c r="N69" s="822">
        <v>2</v>
      </c>
      <c r="O69" s="826">
        <v>1</v>
      </c>
      <c r="P69" s="825"/>
      <c r="Q69" s="827">
        <v>0</v>
      </c>
      <c r="R69" s="822"/>
      <c r="S69" s="827">
        <v>0</v>
      </c>
      <c r="T69" s="826"/>
      <c r="U69" s="828">
        <v>0</v>
      </c>
    </row>
    <row r="70" spans="1:21" ht="14.45" customHeight="1" x14ac:dyDescent="0.2">
      <c r="A70" s="821">
        <v>31</v>
      </c>
      <c r="B70" s="822" t="s">
        <v>1964</v>
      </c>
      <c r="C70" s="822" t="s">
        <v>1970</v>
      </c>
      <c r="D70" s="823" t="s">
        <v>3154</v>
      </c>
      <c r="E70" s="824" t="s">
        <v>1976</v>
      </c>
      <c r="F70" s="822" t="s">
        <v>1965</v>
      </c>
      <c r="G70" s="822" t="s">
        <v>2132</v>
      </c>
      <c r="H70" s="822" t="s">
        <v>619</v>
      </c>
      <c r="I70" s="822" t="s">
        <v>1747</v>
      </c>
      <c r="J70" s="822" t="s">
        <v>1201</v>
      </c>
      <c r="K70" s="822" t="s">
        <v>1748</v>
      </c>
      <c r="L70" s="825">
        <v>154.36000000000001</v>
      </c>
      <c r="M70" s="825">
        <v>308.72000000000003</v>
      </c>
      <c r="N70" s="822">
        <v>2</v>
      </c>
      <c r="O70" s="826">
        <v>1</v>
      </c>
      <c r="P70" s="825"/>
      <c r="Q70" s="827">
        <v>0</v>
      </c>
      <c r="R70" s="822"/>
      <c r="S70" s="827">
        <v>0</v>
      </c>
      <c r="T70" s="826"/>
      <c r="U70" s="828">
        <v>0</v>
      </c>
    </row>
    <row r="71" spans="1:21" ht="14.45" customHeight="1" x14ac:dyDescent="0.2">
      <c r="A71" s="821">
        <v>31</v>
      </c>
      <c r="B71" s="822" t="s">
        <v>1964</v>
      </c>
      <c r="C71" s="822" t="s">
        <v>1970</v>
      </c>
      <c r="D71" s="823" t="s">
        <v>3154</v>
      </c>
      <c r="E71" s="824" t="s">
        <v>1976</v>
      </c>
      <c r="F71" s="822" t="s">
        <v>1965</v>
      </c>
      <c r="G71" s="822" t="s">
        <v>2132</v>
      </c>
      <c r="H71" s="822" t="s">
        <v>619</v>
      </c>
      <c r="I71" s="822" t="s">
        <v>1749</v>
      </c>
      <c r="J71" s="822" t="s">
        <v>1750</v>
      </c>
      <c r="K71" s="822" t="s">
        <v>1751</v>
      </c>
      <c r="L71" s="825">
        <v>149.52000000000001</v>
      </c>
      <c r="M71" s="825">
        <v>598.08000000000004</v>
      </c>
      <c r="N71" s="822">
        <v>4</v>
      </c>
      <c r="O71" s="826">
        <v>0.5</v>
      </c>
      <c r="P71" s="825">
        <v>448.56000000000006</v>
      </c>
      <c r="Q71" s="827">
        <v>0.75</v>
      </c>
      <c r="R71" s="822">
        <v>3</v>
      </c>
      <c r="S71" s="827">
        <v>0.75</v>
      </c>
      <c r="T71" s="826">
        <v>0.5</v>
      </c>
      <c r="U71" s="828">
        <v>1</v>
      </c>
    </row>
    <row r="72" spans="1:21" ht="14.45" customHeight="1" x14ac:dyDescent="0.2">
      <c r="A72" s="821">
        <v>31</v>
      </c>
      <c r="B72" s="822" t="s">
        <v>1964</v>
      </c>
      <c r="C72" s="822" t="s">
        <v>1970</v>
      </c>
      <c r="D72" s="823" t="s">
        <v>3154</v>
      </c>
      <c r="E72" s="824" t="s">
        <v>1976</v>
      </c>
      <c r="F72" s="822" t="s">
        <v>1965</v>
      </c>
      <c r="G72" s="822" t="s">
        <v>2132</v>
      </c>
      <c r="H72" s="822" t="s">
        <v>329</v>
      </c>
      <c r="I72" s="822" t="s">
        <v>2133</v>
      </c>
      <c r="J72" s="822" t="s">
        <v>2134</v>
      </c>
      <c r="K72" s="822" t="s">
        <v>2135</v>
      </c>
      <c r="L72" s="825">
        <v>75.73</v>
      </c>
      <c r="M72" s="825">
        <v>75.73</v>
      </c>
      <c r="N72" s="822">
        <v>1</v>
      </c>
      <c r="O72" s="826"/>
      <c r="P72" s="825">
        <v>75.73</v>
      </c>
      <c r="Q72" s="827">
        <v>1</v>
      </c>
      <c r="R72" s="822">
        <v>1</v>
      </c>
      <c r="S72" s="827">
        <v>1</v>
      </c>
      <c r="T72" s="826"/>
      <c r="U72" s="828"/>
    </row>
    <row r="73" spans="1:21" ht="14.45" customHeight="1" x14ac:dyDescent="0.2">
      <c r="A73" s="821">
        <v>31</v>
      </c>
      <c r="B73" s="822" t="s">
        <v>1964</v>
      </c>
      <c r="C73" s="822" t="s">
        <v>1970</v>
      </c>
      <c r="D73" s="823" t="s">
        <v>3154</v>
      </c>
      <c r="E73" s="824" t="s">
        <v>1976</v>
      </c>
      <c r="F73" s="822" t="s">
        <v>1965</v>
      </c>
      <c r="G73" s="822" t="s">
        <v>2132</v>
      </c>
      <c r="H73" s="822" t="s">
        <v>329</v>
      </c>
      <c r="I73" s="822" t="s">
        <v>2136</v>
      </c>
      <c r="J73" s="822" t="s">
        <v>1201</v>
      </c>
      <c r="K73" s="822" t="s">
        <v>2137</v>
      </c>
      <c r="L73" s="825">
        <v>225.06</v>
      </c>
      <c r="M73" s="825">
        <v>675.18000000000006</v>
      </c>
      <c r="N73" s="822">
        <v>3</v>
      </c>
      <c r="O73" s="826"/>
      <c r="P73" s="825">
        <v>675.18000000000006</v>
      </c>
      <c r="Q73" s="827">
        <v>1</v>
      </c>
      <c r="R73" s="822">
        <v>3</v>
      </c>
      <c r="S73" s="827">
        <v>1</v>
      </c>
      <c r="T73" s="826"/>
      <c r="U73" s="828"/>
    </row>
    <row r="74" spans="1:21" ht="14.45" customHeight="1" x14ac:dyDescent="0.2">
      <c r="A74" s="821">
        <v>31</v>
      </c>
      <c r="B74" s="822" t="s">
        <v>1964</v>
      </c>
      <c r="C74" s="822" t="s">
        <v>1970</v>
      </c>
      <c r="D74" s="823" t="s">
        <v>3154</v>
      </c>
      <c r="E74" s="824" t="s">
        <v>1976</v>
      </c>
      <c r="F74" s="822" t="s">
        <v>1965</v>
      </c>
      <c r="G74" s="822" t="s">
        <v>2138</v>
      </c>
      <c r="H74" s="822" t="s">
        <v>619</v>
      </c>
      <c r="I74" s="822" t="s">
        <v>1925</v>
      </c>
      <c r="J74" s="822" t="s">
        <v>1926</v>
      </c>
      <c r="K74" s="822" t="s">
        <v>1927</v>
      </c>
      <c r="L74" s="825">
        <v>49.08</v>
      </c>
      <c r="M74" s="825">
        <v>49.08</v>
      </c>
      <c r="N74" s="822">
        <v>1</v>
      </c>
      <c r="O74" s="826"/>
      <c r="P74" s="825">
        <v>49.08</v>
      </c>
      <c r="Q74" s="827">
        <v>1</v>
      </c>
      <c r="R74" s="822">
        <v>1</v>
      </c>
      <c r="S74" s="827">
        <v>1</v>
      </c>
      <c r="T74" s="826"/>
      <c r="U74" s="828"/>
    </row>
    <row r="75" spans="1:21" ht="14.45" customHeight="1" x14ac:dyDescent="0.2">
      <c r="A75" s="821">
        <v>31</v>
      </c>
      <c r="B75" s="822" t="s">
        <v>1964</v>
      </c>
      <c r="C75" s="822" t="s">
        <v>1970</v>
      </c>
      <c r="D75" s="823" t="s">
        <v>3154</v>
      </c>
      <c r="E75" s="824" t="s">
        <v>1976</v>
      </c>
      <c r="F75" s="822" t="s">
        <v>1965</v>
      </c>
      <c r="G75" s="822" t="s">
        <v>2139</v>
      </c>
      <c r="H75" s="822" t="s">
        <v>329</v>
      </c>
      <c r="I75" s="822" t="s">
        <v>2140</v>
      </c>
      <c r="J75" s="822" t="s">
        <v>2141</v>
      </c>
      <c r="K75" s="822" t="s">
        <v>2142</v>
      </c>
      <c r="L75" s="825">
        <v>0</v>
      </c>
      <c r="M75" s="825">
        <v>0</v>
      </c>
      <c r="N75" s="822">
        <v>11</v>
      </c>
      <c r="O75" s="826">
        <v>3.5</v>
      </c>
      <c r="P75" s="825">
        <v>0</v>
      </c>
      <c r="Q75" s="827"/>
      <c r="R75" s="822">
        <v>9</v>
      </c>
      <c r="S75" s="827">
        <v>0.81818181818181823</v>
      </c>
      <c r="T75" s="826">
        <v>3</v>
      </c>
      <c r="U75" s="828">
        <v>0.8571428571428571</v>
      </c>
    </row>
    <row r="76" spans="1:21" ht="14.45" customHeight="1" x14ac:dyDescent="0.2">
      <c r="A76" s="821">
        <v>31</v>
      </c>
      <c r="B76" s="822" t="s">
        <v>1964</v>
      </c>
      <c r="C76" s="822" t="s">
        <v>1970</v>
      </c>
      <c r="D76" s="823" t="s">
        <v>3154</v>
      </c>
      <c r="E76" s="824" t="s">
        <v>1976</v>
      </c>
      <c r="F76" s="822" t="s">
        <v>1965</v>
      </c>
      <c r="G76" s="822" t="s">
        <v>2139</v>
      </c>
      <c r="H76" s="822" t="s">
        <v>329</v>
      </c>
      <c r="I76" s="822" t="s">
        <v>2143</v>
      </c>
      <c r="J76" s="822" t="s">
        <v>2141</v>
      </c>
      <c r="K76" s="822" t="s">
        <v>2144</v>
      </c>
      <c r="L76" s="825">
        <v>0</v>
      </c>
      <c r="M76" s="825">
        <v>0</v>
      </c>
      <c r="N76" s="822">
        <v>2</v>
      </c>
      <c r="O76" s="826"/>
      <c r="P76" s="825">
        <v>0</v>
      </c>
      <c r="Q76" s="827"/>
      <c r="R76" s="822">
        <v>1</v>
      </c>
      <c r="S76" s="827">
        <v>0.5</v>
      </c>
      <c r="T76" s="826"/>
      <c r="U76" s="828"/>
    </row>
    <row r="77" spans="1:21" ht="14.45" customHeight="1" x14ac:dyDescent="0.2">
      <c r="A77" s="821">
        <v>31</v>
      </c>
      <c r="B77" s="822" t="s">
        <v>1964</v>
      </c>
      <c r="C77" s="822" t="s">
        <v>1970</v>
      </c>
      <c r="D77" s="823" t="s">
        <v>3154</v>
      </c>
      <c r="E77" s="824" t="s">
        <v>1976</v>
      </c>
      <c r="F77" s="822" t="s">
        <v>1965</v>
      </c>
      <c r="G77" s="822" t="s">
        <v>2145</v>
      </c>
      <c r="H77" s="822" t="s">
        <v>329</v>
      </c>
      <c r="I77" s="822" t="s">
        <v>2146</v>
      </c>
      <c r="J77" s="822" t="s">
        <v>963</v>
      </c>
      <c r="K77" s="822" t="s">
        <v>964</v>
      </c>
      <c r="L77" s="825">
        <v>121.92</v>
      </c>
      <c r="M77" s="825">
        <v>121.92</v>
      </c>
      <c r="N77" s="822">
        <v>1</v>
      </c>
      <c r="O77" s="826"/>
      <c r="P77" s="825"/>
      <c r="Q77" s="827">
        <v>0</v>
      </c>
      <c r="R77" s="822"/>
      <c r="S77" s="827">
        <v>0</v>
      </c>
      <c r="T77" s="826"/>
      <c r="U77" s="828"/>
    </row>
    <row r="78" spans="1:21" ht="14.45" customHeight="1" x14ac:dyDescent="0.2">
      <c r="A78" s="821">
        <v>31</v>
      </c>
      <c r="B78" s="822" t="s">
        <v>1964</v>
      </c>
      <c r="C78" s="822" t="s">
        <v>1970</v>
      </c>
      <c r="D78" s="823" t="s">
        <v>3154</v>
      </c>
      <c r="E78" s="824" t="s">
        <v>1976</v>
      </c>
      <c r="F78" s="822" t="s">
        <v>1965</v>
      </c>
      <c r="G78" s="822" t="s">
        <v>2010</v>
      </c>
      <c r="H78" s="822" t="s">
        <v>329</v>
      </c>
      <c r="I78" s="822" t="s">
        <v>2011</v>
      </c>
      <c r="J78" s="822" t="s">
        <v>1072</v>
      </c>
      <c r="K78" s="822" t="s">
        <v>1073</v>
      </c>
      <c r="L78" s="825">
        <v>66.61</v>
      </c>
      <c r="M78" s="825">
        <v>66.61</v>
      </c>
      <c r="N78" s="822">
        <v>1</v>
      </c>
      <c r="O78" s="826"/>
      <c r="P78" s="825">
        <v>66.61</v>
      </c>
      <c r="Q78" s="827">
        <v>1</v>
      </c>
      <c r="R78" s="822">
        <v>1</v>
      </c>
      <c r="S78" s="827">
        <v>1</v>
      </c>
      <c r="T78" s="826"/>
      <c r="U78" s="828"/>
    </row>
    <row r="79" spans="1:21" ht="14.45" customHeight="1" x14ac:dyDescent="0.2">
      <c r="A79" s="821">
        <v>31</v>
      </c>
      <c r="B79" s="822" t="s">
        <v>1964</v>
      </c>
      <c r="C79" s="822" t="s">
        <v>1970</v>
      </c>
      <c r="D79" s="823" t="s">
        <v>3154</v>
      </c>
      <c r="E79" s="824" t="s">
        <v>1976</v>
      </c>
      <c r="F79" s="822" t="s">
        <v>1967</v>
      </c>
      <c r="G79" s="822" t="s">
        <v>2012</v>
      </c>
      <c r="H79" s="822" t="s">
        <v>329</v>
      </c>
      <c r="I79" s="822" t="s">
        <v>2147</v>
      </c>
      <c r="J79" s="822" t="s">
        <v>2148</v>
      </c>
      <c r="K79" s="822" t="s">
        <v>2149</v>
      </c>
      <c r="L79" s="825">
        <v>1018.15</v>
      </c>
      <c r="M79" s="825">
        <v>4072.6</v>
      </c>
      <c r="N79" s="822">
        <v>4</v>
      </c>
      <c r="O79" s="826">
        <v>3</v>
      </c>
      <c r="P79" s="825">
        <v>3054.45</v>
      </c>
      <c r="Q79" s="827">
        <v>0.75</v>
      </c>
      <c r="R79" s="822">
        <v>3</v>
      </c>
      <c r="S79" s="827">
        <v>0.75</v>
      </c>
      <c r="T79" s="826">
        <v>2</v>
      </c>
      <c r="U79" s="828">
        <v>0.66666666666666663</v>
      </c>
    </row>
    <row r="80" spans="1:21" ht="14.45" customHeight="1" x14ac:dyDescent="0.2">
      <c r="A80" s="821">
        <v>31</v>
      </c>
      <c r="B80" s="822" t="s">
        <v>1964</v>
      </c>
      <c r="C80" s="822" t="s">
        <v>1970</v>
      </c>
      <c r="D80" s="823" t="s">
        <v>3154</v>
      </c>
      <c r="E80" s="824" t="s">
        <v>1976</v>
      </c>
      <c r="F80" s="822" t="s">
        <v>1967</v>
      </c>
      <c r="G80" s="822" t="s">
        <v>2012</v>
      </c>
      <c r="H80" s="822" t="s">
        <v>329</v>
      </c>
      <c r="I80" s="822" t="s">
        <v>2147</v>
      </c>
      <c r="J80" s="822" t="s">
        <v>2148</v>
      </c>
      <c r="K80" s="822" t="s">
        <v>2149</v>
      </c>
      <c r="L80" s="825">
        <v>1048.6500000000001</v>
      </c>
      <c r="M80" s="825">
        <v>2097.3000000000002</v>
      </c>
      <c r="N80" s="822">
        <v>2</v>
      </c>
      <c r="O80" s="826">
        <v>2</v>
      </c>
      <c r="P80" s="825">
        <v>1048.6500000000001</v>
      </c>
      <c r="Q80" s="827">
        <v>0.5</v>
      </c>
      <c r="R80" s="822">
        <v>1</v>
      </c>
      <c r="S80" s="827">
        <v>0.5</v>
      </c>
      <c r="T80" s="826">
        <v>1</v>
      </c>
      <c r="U80" s="828">
        <v>0.5</v>
      </c>
    </row>
    <row r="81" spans="1:21" ht="14.45" customHeight="1" x14ac:dyDescent="0.2">
      <c r="A81" s="821">
        <v>31</v>
      </c>
      <c r="B81" s="822" t="s">
        <v>1964</v>
      </c>
      <c r="C81" s="822" t="s">
        <v>1970</v>
      </c>
      <c r="D81" s="823" t="s">
        <v>3154</v>
      </c>
      <c r="E81" s="824" t="s">
        <v>1976</v>
      </c>
      <c r="F81" s="822" t="s">
        <v>1967</v>
      </c>
      <c r="G81" s="822" t="s">
        <v>2012</v>
      </c>
      <c r="H81" s="822" t="s">
        <v>329</v>
      </c>
      <c r="I81" s="822" t="s">
        <v>2150</v>
      </c>
      <c r="J81" s="822" t="s">
        <v>2151</v>
      </c>
      <c r="K81" s="822" t="s">
        <v>2152</v>
      </c>
      <c r="L81" s="825">
        <v>99.99</v>
      </c>
      <c r="M81" s="825">
        <v>199.98</v>
      </c>
      <c r="N81" s="822">
        <v>2</v>
      </c>
      <c r="O81" s="826">
        <v>1</v>
      </c>
      <c r="P81" s="825">
        <v>199.98</v>
      </c>
      <c r="Q81" s="827">
        <v>1</v>
      </c>
      <c r="R81" s="822">
        <v>2</v>
      </c>
      <c r="S81" s="827">
        <v>1</v>
      </c>
      <c r="T81" s="826">
        <v>1</v>
      </c>
      <c r="U81" s="828">
        <v>1</v>
      </c>
    </row>
    <row r="82" spans="1:21" ht="14.45" customHeight="1" x14ac:dyDescent="0.2">
      <c r="A82" s="821">
        <v>31</v>
      </c>
      <c r="B82" s="822" t="s">
        <v>1964</v>
      </c>
      <c r="C82" s="822" t="s">
        <v>1970</v>
      </c>
      <c r="D82" s="823" t="s">
        <v>3154</v>
      </c>
      <c r="E82" s="824" t="s">
        <v>1976</v>
      </c>
      <c r="F82" s="822" t="s">
        <v>1967</v>
      </c>
      <c r="G82" s="822" t="s">
        <v>2012</v>
      </c>
      <c r="H82" s="822" t="s">
        <v>329</v>
      </c>
      <c r="I82" s="822" t="s">
        <v>2153</v>
      </c>
      <c r="J82" s="822" t="s">
        <v>2154</v>
      </c>
      <c r="K82" s="822" t="s">
        <v>2155</v>
      </c>
      <c r="L82" s="825">
        <v>492.19</v>
      </c>
      <c r="M82" s="825">
        <v>4921.8999999999996</v>
      </c>
      <c r="N82" s="822">
        <v>10</v>
      </c>
      <c r="O82" s="826">
        <v>10</v>
      </c>
      <c r="P82" s="825">
        <v>4429.71</v>
      </c>
      <c r="Q82" s="827">
        <v>0.9</v>
      </c>
      <c r="R82" s="822">
        <v>9</v>
      </c>
      <c r="S82" s="827">
        <v>0.9</v>
      </c>
      <c r="T82" s="826">
        <v>9</v>
      </c>
      <c r="U82" s="828">
        <v>0.9</v>
      </c>
    </row>
    <row r="83" spans="1:21" ht="14.45" customHeight="1" x14ac:dyDescent="0.2">
      <c r="A83" s="821">
        <v>31</v>
      </c>
      <c r="B83" s="822" t="s">
        <v>1964</v>
      </c>
      <c r="C83" s="822" t="s">
        <v>1970</v>
      </c>
      <c r="D83" s="823" t="s">
        <v>3154</v>
      </c>
      <c r="E83" s="824" t="s">
        <v>1976</v>
      </c>
      <c r="F83" s="822" t="s">
        <v>1967</v>
      </c>
      <c r="G83" s="822" t="s">
        <v>2012</v>
      </c>
      <c r="H83" s="822" t="s">
        <v>329</v>
      </c>
      <c r="I83" s="822" t="s">
        <v>2029</v>
      </c>
      <c r="J83" s="822" t="s">
        <v>2030</v>
      </c>
      <c r="K83" s="822" t="s">
        <v>2031</v>
      </c>
      <c r="L83" s="825">
        <v>971.25</v>
      </c>
      <c r="M83" s="825">
        <v>3885</v>
      </c>
      <c r="N83" s="822">
        <v>4</v>
      </c>
      <c r="O83" s="826">
        <v>4</v>
      </c>
      <c r="P83" s="825">
        <v>3885</v>
      </c>
      <c r="Q83" s="827">
        <v>1</v>
      </c>
      <c r="R83" s="822">
        <v>4</v>
      </c>
      <c r="S83" s="827">
        <v>1</v>
      </c>
      <c r="T83" s="826">
        <v>4</v>
      </c>
      <c r="U83" s="828">
        <v>1</v>
      </c>
    </row>
    <row r="84" spans="1:21" ht="14.45" customHeight="1" x14ac:dyDescent="0.2">
      <c r="A84" s="821">
        <v>31</v>
      </c>
      <c r="B84" s="822" t="s">
        <v>1964</v>
      </c>
      <c r="C84" s="822" t="s">
        <v>1970</v>
      </c>
      <c r="D84" s="823" t="s">
        <v>3154</v>
      </c>
      <c r="E84" s="824" t="s">
        <v>1976</v>
      </c>
      <c r="F84" s="822" t="s">
        <v>1967</v>
      </c>
      <c r="G84" s="822" t="s">
        <v>2012</v>
      </c>
      <c r="H84" s="822" t="s">
        <v>329</v>
      </c>
      <c r="I84" s="822" t="s">
        <v>2156</v>
      </c>
      <c r="J84" s="822" t="s">
        <v>2157</v>
      </c>
      <c r="K84" s="822" t="s">
        <v>2158</v>
      </c>
      <c r="L84" s="825">
        <v>2500.1</v>
      </c>
      <c r="M84" s="825">
        <v>2500.1</v>
      </c>
      <c r="N84" s="822">
        <v>1</v>
      </c>
      <c r="O84" s="826">
        <v>1</v>
      </c>
      <c r="P84" s="825">
        <v>2500.1</v>
      </c>
      <c r="Q84" s="827">
        <v>1</v>
      </c>
      <c r="R84" s="822">
        <v>1</v>
      </c>
      <c r="S84" s="827">
        <v>1</v>
      </c>
      <c r="T84" s="826">
        <v>1</v>
      </c>
      <c r="U84" s="828">
        <v>1</v>
      </c>
    </row>
    <row r="85" spans="1:21" ht="14.45" customHeight="1" x14ac:dyDescent="0.2">
      <c r="A85" s="821">
        <v>31</v>
      </c>
      <c r="B85" s="822" t="s">
        <v>1964</v>
      </c>
      <c r="C85" s="822" t="s">
        <v>1970</v>
      </c>
      <c r="D85" s="823" t="s">
        <v>3154</v>
      </c>
      <c r="E85" s="824" t="s">
        <v>1976</v>
      </c>
      <c r="F85" s="822" t="s">
        <v>1967</v>
      </c>
      <c r="G85" s="822" t="s">
        <v>2012</v>
      </c>
      <c r="H85" s="822" t="s">
        <v>329</v>
      </c>
      <c r="I85" s="822" t="s">
        <v>2159</v>
      </c>
      <c r="J85" s="822" t="s">
        <v>2160</v>
      </c>
      <c r="K85" s="822" t="s">
        <v>2161</v>
      </c>
      <c r="L85" s="825">
        <v>60.23</v>
      </c>
      <c r="M85" s="825">
        <v>180.69</v>
      </c>
      <c r="N85" s="822">
        <v>3</v>
      </c>
      <c r="O85" s="826">
        <v>3</v>
      </c>
      <c r="P85" s="825">
        <v>180.69</v>
      </c>
      <c r="Q85" s="827">
        <v>1</v>
      </c>
      <c r="R85" s="822">
        <v>3</v>
      </c>
      <c r="S85" s="827">
        <v>1</v>
      </c>
      <c r="T85" s="826">
        <v>3</v>
      </c>
      <c r="U85" s="828">
        <v>1</v>
      </c>
    </row>
    <row r="86" spans="1:21" ht="14.45" customHeight="1" x14ac:dyDescent="0.2">
      <c r="A86" s="821">
        <v>31</v>
      </c>
      <c r="B86" s="822" t="s">
        <v>1964</v>
      </c>
      <c r="C86" s="822" t="s">
        <v>1970</v>
      </c>
      <c r="D86" s="823" t="s">
        <v>3154</v>
      </c>
      <c r="E86" s="824" t="s">
        <v>1976</v>
      </c>
      <c r="F86" s="822" t="s">
        <v>1967</v>
      </c>
      <c r="G86" s="822" t="s">
        <v>2012</v>
      </c>
      <c r="H86" s="822" t="s">
        <v>329</v>
      </c>
      <c r="I86" s="822" t="s">
        <v>2162</v>
      </c>
      <c r="J86" s="822" t="s">
        <v>2163</v>
      </c>
      <c r="K86" s="822" t="s">
        <v>2164</v>
      </c>
      <c r="L86" s="825">
        <v>245.42</v>
      </c>
      <c r="M86" s="825">
        <v>245.42</v>
      </c>
      <c r="N86" s="822">
        <v>1</v>
      </c>
      <c r="O86" s="826">
        <v>1</v>
      </c>
      <c r="P86" s="825">
        <v>245.42</v>
      </c>
      <c r="Q86" s="827">
        <v>1</v>
      </c>
      <c r="R86" s="822">
        <v>1</v>
      </c>
      <c r="S86" s="827">
        <v>1</v>
      </c>
      <c r="T86" s="826">
        <v>1</v>
      </c>
      <c r="U86" s="828">
        <v>1</v>
      </c>
    </row>
    <row r="87" spans="1:21" ht="14.45" customHeight="1" x14ac:dyDescent="0.2">
      <c r="A87" s="821">
        <v>31</v>
      </c>
      <c r="B87" s="822" t="s">
        <v>1964</v>
      </c>
      <c r="C87" s="822" t="s">
        <v>1970</v>
      </c>
      <c r="D87" s="823" t="s">
        <v>3154</v>
      </c>
      <c r="E87" s="824" t="s">
        <v>1976</v>
      </c>
      <c r="F87" s="822" t="s">
        <v>1967</v>
      </c>
      <c r="G87" s="822" t="s">
        <v>2012</v>
      </c>
      <c r="H87" s="822" t="s">
        <v>329</v>
      </c>
      <c r="I87" s="822" t="s">
        <v>2165</v>
      </c>
      <c r="J87" s="822" t="s">
        <v>2166</v>
      </c>
      <c r="K87" s="822" t="s">
        <v>2167</v>
      </c>
      <c r="L87" s="825">
        <v>36.18</v>
      </c>
      <c r="M87" s="825">
        <v>7453.0799999999881</v>
      </c>
      <c r="N87" s="822">
        <v>206</v>
      </c>
      <c r="O87" s="826">
        <v>103</v>
      </c>
      <c r="P87" s="825">
        <v>7308.3599999999878</v>
      </c>
      <c r="Q87" s="827">
        <v>0.98058252427184456</v>
      </c>
      <c r="R87" s="822">
        <v>202</v>
      </c>
      <c r="S87" s="827">
        <v>0.98058252427184467</v>
      </c>
      <c r="T87" s="826">
        <v>101</v>
      </c>
      <c r="U87" s="828">
        <v>0.98058252427184467</v>
      </c>
    </row>
    <row r="88" spans="1:21" ht="14.45" customHeight="1" x14ac:dyDescent="0.2">
      <c r="A88" s="821">
        <v>31</v>
      </c>
      <c r="B88" s="822" t="s">
        <v>1964</v>
      </c>
      <c r="C88" s="822" t="s">
        <v>1970</v>
      </c>
      <c r="D88" s="823" t="s">
        <v>3154</v>
      </c>
      <c r="E88" s="824" t="s">
        <v>1976</v>
      </c>
      <c r="F88" s="822" t="s">
        <v>1967</v>
      </c>
      <c r="G88" s="822" t="s">
        <v>2012</v>
      </c>
      <c r="H88" s="822" t="s">
        <v>329</v>
      </c>
      <c r="I88" s="822" t="s">
        <v>2168</v>
      </c>
      <c r="J88" s="822" t="s">
        <v>2169</v>
      </c>
      <c r="K88" s="822" t="s">
        <v>2170</v>
      </c>
      <c r="L88" s="825">
        <v>249.55</v>
      </c>
      <c r="M88" s="825">
        <v>499.1</v>
      </c>
      <c r="N88" s="822">
        <v>2</v>
      </c>
      <c r="O88" s="826">
        <v>1</v>
      </c>
      <c r="P88" s="825"/>
      <c r="Q88" s="827">
        <v>0</v>
      </c>
      <c r="R88" s="822"/>
      <c r="S88" s="827">
        <v>0</v>
      </c>
      <c r="T88" s="826"/>
      <c r="U88" s="828">
        <v>0</v>
      </c>
    </row>
    <row r="89" spans="1:21" ht="14.45" customHeight="1" x14ac:dyDescent="0.2">
      <c r="A89" s="821">
        <v>31</v>
      </c>
      <c r="B89" s="822" t="s">
        <v>1964</v>
      </c>
      <c r="C89" s="822" t="s">
        <v>1970</v>
      </c>
      <c r="D89" s="823" t="s">
        <v>3154</v>
      </c>
      <c r="E89" s="824" t="s">
        <v>1976</v>
      </c>
      <c r="F89" s="822" t="s">
        <v>1967</v>
      </c>
      <c r="G89" s="822" t="s">
        <v>2012</v>
      </c>
      <c r="H89" s="822" t="s">
        <v>329</v>
      </c>
      <c r="I89" s="822" t="s">
        <v>2171</v>
      </c>
      <c r="J89" s="822" t="s">
        <v>2172</v>
      </c>
      <c r="K89" s="822" t="s">
        <v>2173</v>
      </c>
      <c r="L89" s="825">
        <v>949.9</v>
      </c>
      <c r="M89" s="825">
        <v>1899.8</v>
      </c>
      <c r="N89" s="822">
        <v>2</v>
      </c>
      <c r="O89" s="826">
        <v>2</v>
      </c>
      <c r="P89" s="825">
        <v>949.9</v>
      </c>
      <c r="Q89" s="827">
        <v>0.5</v>
      </c>
      <c r="R89" s="822">
        <v>1</v>
      </c>
      <c r="S89" s="827">
        <v>0.5</v>
      </c>
      <c r="T89" s="826">
        <v>1</v>
      </c>
      <c r="U89" s="828">
        <v>0.5</v>
      </c>
    </row>
    <row r="90" spans="1:21" ht="14.45" customHeight="1" x14ac:dyDescent="0.2">
      <c r="A90" s="821">
        <v>31</v>
      </c>
      <c r="B90" s="822" t="s">
        <v>1964</v>
      </c>
      <c r="C90" s="822" t="s">
        <v>1970</v>
      </c>
      <c r="D90" s="823" t="s">
        <v>3154</v>
      </c>
      <c r="E90" s="824" t="s">
        <v>1976</v>
      </c>
      <c r="F90" s="822" t="s">
        <v>1967</v>
      </c>
      <c r="G90" s="822" t="s">
        <v>2012</v>
      </c>
      <c r="H90" s="822" t="s">
        <v>329</v>
      </c>
      <c r="I90" s="822" t="s">
        <v>2174</v>
      </c>
      <c r="J90" s="822" t="s">
        <v>2175</v>
      </c>
      <c r="K90" s="822" t="s">
        <v>2176</v>
      </c>
      <c r="L90" s="825">
        <v>399.63</v>
      </c>
      <c r="M90" s="825">
        <v>7193.3400000000011</v>
      </c>
      <c r="N90" s="822">
        <v>18</v>
      </c>
      <c r="O90" s="826">
        <v>17</v>
      </c>
      <c r="P90" s="825">
        <v>6394.0800000000008</v>
      </c>
      <c r="Q90" s="827">
        <v>0.88888888888888884</v>
      </c>
      <c r="R90" s="822">
        <v>16</v>
      </c>
      <c r="S90" s="827">
        <v>0.88888888888888884</v>
      </c>
      <c r="T90" s="826">
        <v>16</v>
      </c>
      <c r="U90" s="828">
        <v>0.94117647058823528</v>
      </c>
    </row>
    <row r="91" spans="1:21" ht="14.45" customHeight="1" x14ac:dyDescent="0.2">
      <c r="A91" s="821">
        <v>31</v>
      </c>
      <c r="B91" s="822" t="s">
        <v>1964</v>
      </c>
      <c r="C91" s="822" t="s">
        <v>1970</v>
      </c>
      <c r="D91" s="823" t="s">
        <v>3154</v>
      </c>
      <c r="E91" s="824" t="s">
        <v>1976</v>
      </c>
      <c r="F91" s="822" t="s">
        <v>1967</v>
      </c>
      <c r="G91" s="822" t="s">
        <v>2012</v>
      </c>
      <c r="H91" s="822" t="s">
        <v>329</v>
      </c>
      <c r="I91" s="822" t="s">
        <v>2177</v>
      </c>
      <c r="J91" s="822" t="s">
        <v>2178</v>
      </c>
      <c r="K91" s="822" t="s">
        <v>2179</v>
      </c>
      <c r="L91" s="825">
        <v>80.36</v>
      </c>
      <c r="M91" s="825">
        <v>160.72</v>
      </c>
      <c r="N91" s="822">
        <v>2</v>
      </c>
      <c r="O91" s="826">
        <v>2</v>
      </c>
      <c r="P91" s="825">
        <v>160.72</v>
      </c>
      <c r="Q91" s="827">
        <v>1</v>
      </c>
      <c r="R91" s="822">
        <v>2</v>
      </c>
      <c r="S91" s="827">
        <v>1</v>
      </c>
      <c r="T91" s="826">
        <v>2</v>
      </c>
      <c r="U91" s="828">
        <v>1</v>
      </c>
    </row>
    <row r="92" spans="1:21" ht="14.45" customHeight="1" x14ac:dyDescent="0.2">
      <c r="A92" s="821">
        <v>31</v>
      </c>
      <c r="B92" s="822" t="s">
        <v>1964</v>
      </c>
      <c r="C92" s="822" t="s">
        <v>1970</v>
      </c>
      <c r="D92" s="823" t="s">
        <v>3154</v>
      </c>
      <c r="E92" s="824" t="s">
        <v>1976</v>
      </c>
      <c r="F92" s="822" t="s">
        <v>1967</v>
      </c>
      <c r="G92" s="822" t="s">
        <v>2012</v>
      </c>
      <c r="H92" s="822" t="s">
        <v>329</v>
      </c>
      <c r="I92" s="822" t="s">
        <v>2180</v>
      </c>
      <c r="J92" s="822" t="s">
        <v>2181</v>
      </c>
      <c r="K92" s="822" t="s">
        <v>2182</v>
      </c>
      <c r="L92" s="825">
        <v>749.8</v>
      </c>
      <c r="M92" s="825">
        <v>749.8</v>
      </c>
      <c r="N92" s="822">
        <v>1</v>
      </c>
      <c r="O92" s="826">
        <v>1</v>
      </c>
      <c r="P92" s="825">
        <v>749.8</v>
      </c>
      <c r="Q92" s="827">
        <v>1</v>
      </c>
      <c r="R92" s="822">
        <v>1</v>
      </c>
      <c r="S92" s="827">
        <v>1</v>
      </c>
      <c r="T92" s="826">
        <v>1</v>
      </c>
      <c r="U92" s="828">
        <v>1</v>
      </c>
    </row>
    <row r="93" spans="1:21" ht="14.45" customHeight="1" x14ac:dyDescent="0.2">
      <c r="A93" s="821">
        <v>31</v>
      </c>
      <c r="B93" s="822" t="s">
        <v>1964</v>
      </c>
      <c r="C93" s="822" t="s">
        <v>1970</v>
      </c>
      <c r="D93" s="823" t="s">
        <v>3154</v>
      </c>
      <c r="E93" s="824" t="s">
        <v>1976</v>
      </c>
      <c r="F93" s="822" t="s">
        <v>1967</v>
      </c>
      <c r="G93" s="822" t="s">
        <v>2012</v>
      </c>
      <c r="H93" s="822" t="s">
        <v>329</v>
      </c>
      <c r="I93" s="822" t="s">
        <v>2183</v>
      </c>
      <c r="J93" s="822" t="s">
        <v>2184</v>
      </c>
      <c r="K93" s="822" t="s">
        <v>2185</v>
      </c>
      <c r="L93" s="825">
        <v>1392.62</v>
      </c>
      <c r="M93" s="825">
        <v>6963.0999999999995</v>
      </c>
      <c r="N93" s="822">
        <v>5</v>
      </c>
      <c r="O93" s="826">
        <v>5</v>
      </c>
      <c r="P93" s="825"/>
      <c r="Q93" s="827">
        <v>0</v>
      </c>
      <c r="R93" s="822"/>
      <c r="S93" s="827">
        <v>0</v>
      </c>
      <c r="T93" s="826"/>
      <c r="U93" s="828">
        <v>0</v>
      </c>
    </row>
    <row r="94" spans="1:21" ht="14.45" customHeight="1" x14ac:dyDescent="0.2">
      <c r="A94" s="821">
        <v>31</v>
      </c>
      <c r="B94" s="822" t="s">
        <v>1964</v>
      </c>
      <c r="C94" s="822" t="s">
        <v>1970</v>
      </c>
      <c r="D94" s="823" t="s">
        <v>3154</v>
      </c>
      <c r="E94" s="824" t="s">
        <v>1976</v>
      </c>
      <c r="F94" s="822" t="s">
        <v>1967</v>
      </c>
      <c r="G94" s="822" t="s">
        <v>2012</v>
      </c>
      <c r="H94" s="822" t="s">
        <v>329</v>
      </c>
      <c r="I94" s="822" t="s">
        <v>2186</v>
      </c>
      <c r="J94" s="822" t="s">
        <v>2187</v>
      </c>
      <c r="K94" s="822" t="s">
        <v>2188</v>
      </c>
      <c r="L94" s="825">
        <v>749.8</v>
      </c>
      <c r="M94" s="825">
        <v>4498.8</v>
      </c>
      <c r="N94" s="822">
        <v>6</v>
      </c>
      <c r="O94" s="826">
        <v>6</v>
      </c>
      <c r="P94" s="825">
        <v>4498.8</v>
      </c>
      <c r="Q94" s="827">
        <v>1</v>
      </c>
      <c r="R94" s="822">
        <v>6</v>
      </c>
      <c r="S94" s="827">
        <v>1</v>
      </c>
      <c r="T94" s="826">
        <v>6</v>
      </c>
      <c r="U94" s="828">
        <v>1</v>
      </c>
    </row>
    <row r="95" spans="1:21" ht="14.45" customHeight="1" x14ac:dyDescent="0.2">
      <c r="A95" s="821">
        <v>31</v>
      </c>
      <c r="B95" s="822" t="s">
        <v>1964</v>
      </c>
      <c r="C95" s="822" t="s">
        <v>1970</v>
      </c>
      <c r="D95" s="823" t="s">
        <v>3154</v>
      </c>
      <c r="E95" s="824" t="s">
        <v>1976</v>
      </c>
      <c r="F95" s="822" t="s">
        <v>1967</v>
      </c>
      <c r="G95" s="822" t="s">
        <v>2012</v>
      </c>
      <c r="H95" s="822" t="s">
        <v>329</v>
      </c>
      <c r="I95" s="822" t="s">
        <v>2189</v>
      </c>
      <c r="J95" s="822" t="s">
        <v>2190</v>
      </c>
      <c r="K95" s="822" t="s">
        <v>2191</v>
      </c>
      <c r="L95" s="825">
        <v>199.5</v>
      </c>
      <c r="M95" s="825">
        <v>399</v>
      </c>
      <c r="N95" s="822">
        <v>2</v>
      </c>
      <c r="O95" s="826">
        <v>2</v>
      </c>
      <c r="P95" s="825">
        <v>399</v>
      </c>
      <c r="Q95" s="827">
        <v>1</v>
      </c>
      <c r="R95" s="822">
        <v>2</v>
      </c>
      <c r="S95" s="827">
        <v>1</v>
      </c>
      <c r="T95" s="826">
        <v>2</v>
      </c>
      <c r="U95" s="828">
        <v>1</v>
      </c>
    </row>
    <row r="96" spans="1:21" ht="14.45" customHeight="1" x14ac:dyDescent="0.2">
      <c r="A96" s="821">
        <v>31</v>
      </c>
      <c r="B96" s="822" t="s">
        <v>1964</v>
      </c>
      <c r="C96" s="822" t="s">
        <v>1970</v>
      </c>
      <c r="D96" s="823" t="s">
        <v>3154</v>
      </c>
      <c r="E96" s="824" t="s">
        <v>1976</v>
      </c>
      <c r="F96" s="822" t="s">
        <v>1967</v>
      </c>
      <c r="G96" s="822" t="s">
        <v>2012</v>
      </c>
      <c r="H96" s="822" t="s">
        <v>329</v>
      </c>
      <c r="I96" s="822" t="s">
        <v>2192</v>
      </c>
      <c r="J96" s="822" t="s">
        <v>2193</v>
      </c>
      <c r="K96" s="822" t="s">
        <v>2194</v>
      </c>
      <c r="L96" s="825">
        <v>249.55</v>
      </c>
      <c r="M96" s="825">
        <v>2994.6</v>
      </c>
      <c r="N96" s="822">
        <v>12</v>
      </c>
      <c r="O96" s="826">
        <v>6</v>
      </c>
      <c r="P96" s="825">
        <v>2994.6</v>
      </c>
      <c r="Q96" s="827">
        <v>1</v>
      </c>
      <c r="R96" s="822">
        <v>12</v>
      </c>
      <c r="S96" s="827">
        <v>1</v>
      </c>
      <c r="T96" s="826">
        <v>6</v>
      </c>
      <c r="U96" s="828">
        <v>1</v>
      </c>
    </row>
    <row r="97" spans="1:21" ht="14.45" customHeight="1" x14ac:dyDescent="0.2">
      <c r="A97" s="821">
        <v>31</v>
      </c>
      <c r="B97" s="822" t="s">
        <v>1964</v>
      </c>
      <c r="C97" s="822" t="s">
        <v>1970</v>
      </c>
      <c r="D97" s="823" t="s">
        <v>3154</v>
      </c>
      <c r="E97" s="824" t="s">
        <v>1976</v>
      </c>
      <c r="F97" s="822" t="s">
        <v>1967</v>
      </c>
      <c r="G97" s="822" t="s">
        <v>2012</v>
      </c>
      <c r="H97" s="822" t="s">
        <v>329</v>
      </c>
      <c r="I97" s="822" t="s">
        <v>2195</v>
      </c>
      <c r="J97" s="822" t="s">
        <v>2196</v>
      </c>
      <c r="K97" s="822" t="s">
        <v>2197</v>
      </c>
      <c r="L97" s="825">
        <v>2296.87</v>
      </c>
      <c r="M97" s="825">
        <v>2296.87</v>
      </c>
      <c r="N97" s="822">
        <v>1</v>
      </c>
      <c r="O97" s="826">
        <v>1</v>
      </c>
      <c r="P97" s="825">
        <v>2296.87</v>
      </c>
      <c r="Q97" s="827">
        <v>1</v>
      </c>
      <c r="R97" s="822">
        <v>1</v>
      </c>
      <c r="S97" s="827">
        <v>1</v>
      </c>
      <c r="T97" s="826">
        <v>1</v>
      </c>
      <c r="U97" s="828">
        <v>1</v>
      </c>
    </row>
    <row r="98" spans="1:21" ht="14.45" customHeight="1" x14ac:dyDescent="0.2">
      <c r="A98" s="821">
        <v>31</v>
      </c>
      <c r="B98" s="822" t="s">
        <v>1964</v>
      </c>
      <c r="C98" s="822" t="s">
        <v>1970</v>
      </c>
      <c r="D98" s="823" t="s">
        <v>3154</v>
      </c>
      <c r="E98" s="824" t="s">
        <v>1976</v>
      </c>
      <c r="F98" s="822" t="s">
        <v>1967</v>
      </c>
      <c r="G98" s="822" t="s">
        <v>2012</v>
      </c>
      <c r="H98" s="822" t="s">
        <v>329</v>
      </c>
      <c r="I98" s="822" t="s">
        <v>2198</v>
      </c>
      <c r="J98" s="822" t="s">
        <v>2199</v>
      </c>
      <c r="K98" s="822" t="s">
        <v>2200</v>
      </c>
      <c r="L98" s="825">
        <v>320.25</v>
      </c>
      <c r="M98" s="825">
        <v>960.75</v>
      </c>
      <c r="N98" s="822">
        <v>3</v>
      </c>
      <c r="O98" s="826">
        <v>3</v>
      </c>
      <c r="P98" s="825">
        <v>960.75</v>
      </c>
      <c r="Q98" s="827">
        <v>1</v>
      </c>
      <c r="R98" s="822">
        <v>3</v>
      </c>
      <c r="S98" s="827">
        <v>1</v>
      </c>
      <c r="T98" s="826">
        <v>3</v>
      </c>
      <c r="U98" s="828">
        <v>1</v>
      </c>
    </row>
    <row r="99" spans="1:21" ht="14.45" customHeight="1" x14ac:dyDescent="0.2">
      <c r="A99" s="821">
        <v>31</v>
      </c>
      <c r="B99" s="822" t="s">
        <v>1964</v>
      </c>
      <c r="C99" s="822" t="s">
        <v>1970</v>
      </c>
      <c r="D99" s="823" t="s">
        <v>3154</v>
      </c>
      <c r="E99" s="824" t="s">
        <v>1976</v>
      </c>
      <c r="F99" s="822" t="s">
        <v>1967</v>
      </c>
      <c r="G99" s="822" t="s">
        <v>2012</v>
      </c>
      <c r="H99" s="822" t="s">
        <v>329</v>
      </c>
      <c r="I99" s="822" t="s">
        <v>2201</v>
      </c>
      <c r="J99" s="822" t="s">
        <v>2202</v>
      </c>
      <c r="K99" s="822" t="s">
        <v>2203</v>
      </c>
      <c r="L99" s="825">
        <v>349.13</v>
      </c>
      <c r="M99" s="825">
        <v>698.26</v>
      </c>
      <c r="N99" s="822">
        <v>2</v>
      </c>
      <c r="O99" s="826">
        <v>2</v>
      </c>
      <c r="P99" s="825">
        <v>698.26</v>
      </c>
      <c r="Q99" s="827">
        <v>1</v>
      </c>
      <c r="R99" s="822">
        <v>2</v>
      </c>
      <c r="S99" s="827">
        <v>1</v>
      </c>
      <c r="T99" s="826">
        <v>2</v>
      </c>
      <c r="U99" s="828">
        <v>1</v>
      </c>
    </row>
    <row r="100" spans="1:21" ht="14.45" customHeight="1" x14ac:dyDescent="0.2">
      <c r="A100" s="821">
        <v>31</v>
      </c>
      <c r="B100" s="822" t="s">
        <v>1964</v>
      </c>
      <c r="C100" s="822" t="s">
        <v>1970</v>
      </c>
      <c r="D100" s="823" t="s">
        <v>3154</v>
      </c>
      <c r="E100" s="824" t="s">
        <v>1976</v>
      </c>
      <c r="F100" s="822" t="s">
        <v>1967</v>
      </c>
      <c r="G100" s="822" t="s">
        <v>2012</v>
      </c>
      <c r="H100" s="822" t="s">
        <v>329</v>
      </c>
      <c r="I100" s="822" t="s">
        <v>2204</v>
      </c>
      <c r="J100" s="822" t="s">
        <v>2166</v>
      </c>
      <c r="K100" s="822" t="s">
        <v>2205</v>
      </c>
      <c r="L100" s="825">
        <v>25.5</v>
      </c>
      <c r="M100" s="825">
        <v>25.5</v>
      </c>
      <c r="N100" s="822">
        <v>1</v>
      </c>
      <c r="O100" s="826">
        <v>1</v>
      </c>
      <c r="P100" s="825">
        <v>25.5</v>
      </c>
      <c r="Q100" s="827">
        <v>1</v>
      </c>
      <c r="R100" s="822">
        <v>1</v>
      </c>
      <c r="S100" s="827">
        <v>1</v>
      </c>
      <c r="T100" s="826">
        <v>1</v>
      </c>
      <c r="U100" s="828">
        <v>1</v>
      </c>
    </row>
    <row r="101" spans="1:21" ht="14.45" customHeight="1" x14ac:dyDescent="0.2">
      <c r="A101" s="821">
        <v>31</v>
      </c>
      <c r="B101" s="822" t="s">
        <v>1964</v>
      </c>
      <c r="C101" s="822" t="s">
        <v>1970</v>
      </c>
      <c r="D101" s="823" t="s">
        <v>3154</v>
      </c>
      <c r="E101" s="824" t="s">
        <v>1976</v>
      </c>
      <c r="F101" s="822" t="s">
        <v>1967</v>
      </c>
      <c r="G101" s="822" t="s">
        <v>2012</v>
      </c>
      <c r="H101" s="822" t="s">
        <v>329</v>
      </c>
      <c r="I101" s="822" t="s">
        <v>2206</v>
      </c>
      <c r="J101" s="822" t="s">
        <v>2166</v>
      </c>
      <c r="K101" s="822" t="s">
        <v>2207</v>
      </c>
      <c r="L101" s="825">
        <v>39.369999999999997</v>
      </c>
      <c r="M101" s="825">
        <v>157.47999999999999</v>
      </c>
      <c r="N101" s="822">
        <v>4</v>
      </c>
      <c r="O101" s="826">
        <v>4</v>
      </c>
      <c r="P101" s="825">
        <v>157.47999999999999</v>
      </c>
      <c r="Q101" s="827">
        <v>1</v>
      </c>
      <c r="R101" s="822">
        <v>4</v>
      </c>
      <c r="S101" s="827">
        <v>1</v>
      </c>
      <c r="T101" s="826">
        <v>4</v>
      </c>
      <c r="U101" s="828">
        <v>1</v>
      </c>
    </row>
    <row r="102" spans="1:21" ht="14.45" customHeight="1" x14ac:dyDescent="0.2">
      <c r="A102" s="821">
        <v>31</v>
      </c>
      <c r="B102" s="822" t="s">
        <v>1964</v>
      </c>
      <c r="C102" s="822" t="s">
        <v>1970</v>
      </c>
      <c r="D102" s="823" t="s">
        <v>3154</v>
      </c>
      <c r="E102" s="824" t="s">
        <v>1976</v>
      </c>
      <c r="F102" s="822" t="s">
        <v>1967</v>
      </c>
      <c r="G102" s="822" t="s">
        <v>2012</v>
      </c>
      <c r="H102" s="822" t="s">
        <v>329</v>
      </c>
      <c r="I102" s="822" t="s">
        <v>2208</v>
      </c>
      <c r="J102" s="822" t="s">
        <v>2209</v>
      </c>
      <c r="K102" s="822" t="s">
        <v>2210</v>
      </c>
      <c r="L102" s="825">
        <v>249.55</v>
      </c>
      <c r="M102" s="825">
        <v>249.55</v>
      </c>
      <c r="N102" s="822">
        <v>1</v>
      </c>
      <c r="O102" s="826">
        <v>1</v>
      </c>
      <c r="P102" s="825">
        <v>249.55</v>
      </c>
      <c r="Q102" s="827">
        <v>1</v>
      </c>
      <c r="R102" s="822">
        <v>1</v>
      </c>
      <c r="S102" s="827">
        <v>1</v>
      </c>
      <c r="T102" s="826">
        <v>1</v>
      </c>
      <c r="U102" s="828">
        <v>1</v>
      </c>
    </row>
    <row r="103" spans="1:21" ht="14.45" customHeight="1" x14ac:dyDescent="0.2">
      <c r="A103" s="821">
        <v>31</v>
      </c>
      <c r="B103" s="822" t="s">
        <v>1964</v>
      </c>
      <c r="C103" s="822" t="s">
        <v>1970</v>
      </c>
      <c r="D103" s="823" t="s">
        <v>3154</v>
      </c>
      <c r="E103" s="824" t="s">
        <v>1976</v>
      </c>
      <c r="F103" s="822" t="s">
        <v>1967</v>
      </c>
      <c r="G103" s="822" t="s">
        <v>2012</v>
      </c>
      <c r="H103" s="822" t="s">
        <v>329</v>
      </c>
      <c r="I103" s="822" t="s">
        <v>2211</v>
      </c>
      <c r="J103" s="822" t="s">
        <v>2212</v>
      </c>
      <c r="K103" s="822" t="s">
        <v>2213</v>
      </c>
      <c r="L103" s="825">
        <v>29.89</v>
      </c>
      <c r="M103" s="825">
        <v>119.56</v>
      </c>
      <c r="N103" s="822">
        <v>4</v>
      </c>
      <c r="O103" s="826">
        <v>1</v>
      </c>
      <c r="P103" s="825">
        <v>119.56</v>
      </c>
      <c r="Q103" s="827">
        <v>1</v>
      </c>
      <c r="R103" s="822">
        <v>4</v>
      </c>
      <c r="S103" s="827">
        <v>1</v>
      </c>
      <c r="T103" s="826">
        <v>1</v>
      </c>
      <c r="U103" s="828">
        <v>1</v>
      </c>
    </row>
    <row r="104" spans="1:21" ht="14.45" customHeight="1" x14ac:dyDescent="0.2">
      <c r="A104" s="821">
        <v>31</v>
      </c>
      <c r="B104" s="822" t="s">
        <v>1964</v>
      </c>
      <c r="C104" s="822" t="s">
        <v>1970</v>
      </c>
      <c r="D104" s="823" t="s">
        <v>3154</v>
      </c>
      <c r="E104" s="824" t="s">
        <v>1976</v>
      </c>
      <c r="F104" s="822" t="s">
        <v>1967</v>
      </c>
      <c r="G104" s="822" t="s">
        <v>2012</v>
      </c>
      <c r="H104" s="822" t="s">
        <v>329</v>
      </c>
      <c r="I104" s="822" t="s">
        <v>2214</v>
      </c>
      <c r="J104" s="822" t="s">
        <v>2215</v>
      </c>
      <c r="K104" s="822" t="s">
        <v>2216</v>
      </c>
      <c r="L104" s="825">
        <v>178</v>
      </c>
      <c r="M104" s="825">
        <v>178</v>
      </c>
      <c r="N104" s="822">
        <v>1</v>
      </c>
      <c r="O104" s="826">
        <v>1</v>
      </c>
      <c r="P104" s="825">
        <v>178</v>
      </c>
      <c r="Q104" s="827">
        <v>1</v>
      </c>
      <c r="R104" s="822">
        <v>1</v>
      </c>
      <c r="S104" s="827">
        <v>1</v>
      </c>
      <c r="T104" s="826">
        <v>1</v>
      </c>
      <c r="U104" s="828">
        <v>1</v>
      </c>
    </row>
    <row r="105" spans="1:21" ht="14.45" customHeight="1" x14ac:dyDescent="0.2">
      <c r="A105" s="821">
        <v>31</v>
      </c>
      <c r="B105" s="822" t="s">
        <v>1964</v>
      </c>
      <c r="C105" s="822" t="s">
        <v>1970</v>
      </c>
      <c r="D105" s="823" t="s">
        <v>3154</v>
      </c>
      <c r="E105" s="824" t="s">
        <v>1976</v>
      </c>
      <c r="F105" s="822" t="s">
        <v>1967</v>
      </c>
      <c r="G105" s="822" t="s">
        <v>2012</v>
      </c>
      <c r="H105" s="822" t="s">
        <v>329</v>
      </c>
      <c r="I105" s="822" t="s">
        <v>2217</v>
      </c>
      <c r="J105" s="822" t="s">
        <v>2218</v>
      </c>
      <c r="K105" s="822" t="s">
        <v>2219</v>
      </c>
      <c r="L105" s="825">
        <v>349.6</v>
      </c>
      <c r="M105" s="825">
        <v>349.6</v>
      </c>
      <c r="N105" s="822">
        <v>1</v>
      </c>
      <c r="O105" s="826">
        <v>1</v>
      </c>
      <c r="P105" s="825">
        <v>349.6</v>
      </c>
      <c r="Q105" s="827">
        <v>1</v>
      </c>
      <c r="R105" s="822">
        <v>1</v>
      </c>
      <c r="S105" s="827">
        <v>1</v>
      </c>
      <c r="T105" s="826">
        <v>1</v>
      </c>
      <c r="U105" s="828">
        <v>1</v>
      </c>
    </row>
    <row r="106" spans="1:21" ht="14.45" customHeight="1" x14ac:dyDescent="0.2">
      <c r="A106" s="821">
        <v>31</v>
      </c>
      <c r="B106" s="822" t="s">
        <v>1964</v>
      </c>
      <c r="C106" s="822" t="s">
        <v>1970</v>
      </c>
      <c r="D106" s="823" t="s">
        <v>3154</v>
      </c>
      <c r="E106" s="824" t="s">
        <v>1976</v>
      </c>
      <c r="F106" s="822" t="s">
        <v>1967</v>
      </c>
      <c r="G106" s="822" t="s">
        <v>2012</v>
      </c>
      <c r="H106" s="822" t="s">
        <v>329</v>
      </c>
      <c r="I106" s="822" t="s">
        <v>2220</v>
      </c>
      <c r="J106" s="822" t="s">
        <v>2221</v>
      </c>
      <c r="K106" s="822" t="s">
        <v>2222</v>
      </c>
      <c r="L106" s="825">
        <v>1499.6</v>
      </c>
      <c r="M106" s="825">
        <v>1499.6</v>
      </c>
      <c r="N106" s="822">
        <v>1</v>
      </c>
      <c r="O106" s="826">
        <v>1</v>
      </c>
      <c r="P106" s="825"/>
      <c r="Q106" s="827">
        <v>0</v>
      </c>
      <c r="R106" s="822"/>
      <c r="S106" s="827">
        <v>0</v>
      </c>
      <c r="T106" s="826"/>
      <c r="U106" s="828">
        <v>0</v>
      </c>
    </row>
    <row r="107" spans="1:21" ht="14.45" customHeight="1" x14ac:dyDescent="0.2">
      <c r="A107" s="821">
        <v>31</v>
      </c>
      <c r="B107" s="822" t="s">
        <v>1964</v>
      </c>
      <c r="C107" s="822" t="s">
        <v>1970</v>
      </c>
      <c r="D107" s="823" t="s">
        <v>3154</v>
      </c>
      <c r="E107" s="824" t="s">
        <v>1976</v>
      </c>
      <c r="F107" s="822" t="s">
        <v>1967</v>
      </c>
      <c r="G107" s="822" t="s">
        <v>2012</v>
      </c>
      <c r="H107" s="822" t="s">
        <v>329</v>
      </c>
      <c r="I107" s="822" t="s">
        <v>2223</v>
      </c>
      <c r="J107" s="822" t="s">
        <v>2224</v>
      </c>
      <c r="K107" s="822" t="s">
        <v>2225</v>
      </c>
      <c r="L107" s="825">
        <v>180.55</v>
      </c>
      <c r="M107" s="825">
        <v>180.55</v>
      </c>
      <c r="N107" s="822">
        <v>1</v>
      </c>
      <c r="O107" s="826">
        <v>1</v>
      </c>
      <c r="P107" s="825">
        <v>180.55</v>
      </c>
      <c r="Q107" s="827">
        <v>1</v>
      </c>
      <c r="R107" s="822">
        <v>1</v>
      </c>
      <c r="S107" s="827">
        <v>1</v>
      </c>
      <c r="T107" s="826">
        <v>1</v>
      </c>
      <c r="U107" s="828">
        <v>1</v>
      </c>
    </row>
    <row r="108" spans="1:21" ht="14.45" customHeight="1" x14ac:dyDescent="0.2">
      <c r="A108" s="821">
        <v>31</v>
      </c>
      <c r="B108" s="822" t="s">
        <v>1964</v>
      </c>
      <c r="C108" s="822" t="s">
        <v>1970</v>
      </c>
      <c r="D108" s="823" t="s">
        <v>3154</v>
      </c>
      <c r="E108" s="824" t="s">
        <v>1976</v>
      </c>
      <c r="F108" s="822" t="s">
        <v>1967</v>
      </c>
      <c r="G108" s="822" t="s">
        <v>2012</v>
      </c>
      <c r="H108" s="822" t="s">
        <v>329</v>
      </c>
      <c r="I108" s="822" t="s">
        <v>2226</v>
      </c>
      <c r="J108" s="822" t="s">
        <v>2227</v>
      </c>
      <c r="K108" s="822" t="s">
        <v>2155</v>
      </c>
      <c r="L108" s="825">
        <v>269.06</v>
      </c>
      <c r="M108" s="825">
        <v>269.06</v>
      </c>
      <c r="N108" s="822">
        <v>1</v>
      </c>
      <c r="O108" s="826">
        <v>1</v>
      </c>
      <c r="P108" s="825">
        <v>269.06</v>
      </c>
      <c r="Q108" s="827">
        <v>1</v>
      </c>
      <c r="R108" s="822">
        <v>1</v>
      </c>
      <c r="S108" s="827">
        <v>1</v>
      </c>
      <c r="T108" s="826">
        <v>1</v>
      </c>
      <c r="U108" s="828">
        <v>1</v>
      </c>
    </row>
    <row r="109" spans="1:21" ht="14.45" customHeight="1" x14ac:dyDescent="0.2">
      <c r="A109" s="821">
        <v>31</v>
      </c>
      <c r="B109" s="822" t="s">
        <v>1964</v>
      </c>
      <c r="C109" s="822" t="s">
        <v>1970</v>
      </c>
      <c r="D109" s="823" t="s">
        <v>3154</v>
      </c>
      <c r="E109" s="824" t="s">
        <v>1976</v>
      </c>
      <c r="F109" s="822" t="s">
        <v>1967</v>
      </c>
      <c r="G109" s="822" t="s">
        <v>2012</v>
      </c>
      <c r="H109" s="822" t="s">
        <v>329</v>
      </c>
      <c r="I109" s="822" t="s">
        <v>2228</v>
      </c>
      <c r="J109" s="822" t="s">
        <v>2229</v>
      </c>
      <c r="K109" s="822" t="s">
        <v>2230</v>
      </c>
      <c r="L109" s="825">
        <v>2806.72</v>
      </c>
      <c r="M109" s="825">
        <v>8420.16</v>
      </c>
      <c r="N109" s="822">
        <v>3</v>
      </c>
      <c r="O109" s="826">
        <v>3</v>
      </c>
      <c r="P109" s="825">
        <v>2806.72</v>
      </c>
      <c r="Q109" s="827">
        <v>0.33333333333333331</v>
      </c>
      <c r="R109" s="822">
        <v>1</v>
      </c>
      <c r="S109" s="827">
        <v>0.33333333333333331</v>
      </c>
      <c r="T109" s="826">
        <v>1</v>
      </c>
      <c r="U109" s="828">
        <v>0.33333333333333331</v>
      </c>
    </row>
    <row r="110" spans="1:21" ht="14.45" customHeight="1" x14ac:dyDescent="0.2">
      <c r="A110" s="821">
        <v>31</v>
      </c>
      <c r="B110" s="822" t="s">
        <v>1964</v>
      </c>
      <c r="C110" s="822" t="s">
        <v>1970</v>
      </c>
      <c r="D110" s="823" t="s">
        <v>3154</v>
      </c>
      <c r="E110" s="824" t="s">
        <v>1976</v>
      </c>
      <c r="F110" s="822" t="s">
        <v>1967</v>
      </c>
      <c r="G110" s="822" t="s">
        <v>2012</v>
      </c>
      <c r="H110" s="822" t="s">
        <v>329</v>
      </c>
      <c r="I110" s="822" t="s">
        <v>2231</v>
      </c>
      <c r="J110" s="822" t="s">
        <v>2229</v>
      </c>
      <c r="K110" s="822" t="s">
        <v>2232</v>
      </c>
      <c r="L110" s="825">
        <v>3529.21</v>
      </c>
      <c r="M110" s="825">
        <v>10587.630000000001</v>
      </c>
      <c r="N110" s="822">
        <v>3</v>
      </c>
      <c r="O110" s="826">
        <v>3</v>
      </c>
      <c r="P110" s="825">
        <v>10587.630000000001</v>
      </c>
      <c r="Q110" s="827">
        <v>1</v>
      </c>
      <c r="R110" s="822">
        <v>3</v>
      </c>
      <c r="S110" s="827">
        <v>1</v>
      </c>
      <c r="T110" s="826">
        <v>3</v>
      </c>
      <c r="U110" s="828">
        <v>1</v>
      </c>
    </row>
    <row r="111" spans="1:21" ht="14.45" customHeight="1" x14ac:dyDescent="0.2">
      <c r="A111" s="821">
        <v>31</v>
      </c>
      <c r="B111" s="822" t="s">
        <v>1964</v>
      </c>
      <c r="C111" s="822" t="s">
        <v>1970</v>
      </c>
      <c r="D111" s="823" t="s">
        <v>3154</v>
      </c>
      <c r="E111" s="824" t="s">
        <v>1978</v>
      </c>
      <c r="F111" s="822" t="s">
        <v>1965</v>
      </c>
      <c r="G111" s="822" t="s">
        <v>2233</v>
      </c>
      <c r="H111" s="822" t="s">
        <v>329</v>
      </c>
      <c r="I111" s="822" t="s">
        <v>1862</v>
      </c>
      <c r="J111" s="822" t="s">
        <v>640</v>
      </c>
      <c r="K111" s="822" t="s">
        <v>1863</v>
      </c>
      <c r="L111" s="825">
        <v>0</v>
      </c>
      <c r="M111" s="825">
        <v>0</v>
      </c>
      <c r="N111" s="822">
        <v>2</v>
      </c>
      <c r="O111" s="826">
        <v>2</v>
      </c>
      <c r="P111" s="825">
        <v>0</v>
      </c>
      <c r="Q111" s="827"/>
      <c r="R111" s="822">
        <v>2</v>
      </c>
      <c r="S111" s="827">
        <v>1</v>
      </c>
      <c r="T111" s="826">
        <v>2</v>
      </c>
      <c r="U111" s="828">
        <v>1</v>
      </c>
    </row>
    <row r="112" spans="1:21" ht="14.45" customHeight="1" x14ac:dyDescent="0.2">
      <c r="A112" s="821">
        <v>31</v>
      </c>
      <c r="B112" s="822" t="s">
        <v>1964</v>
      </c>
      <c r="C112" s="822" t="s">
        <v>1970</v>
      </c>
      <c r="D112" s="823" t="s">
        <v>3154</v>
      </c>
      <c r="E112" s="824" t="s">
        <v>1978</v>
      </c>
      <c r="F112" s="822" t="s">
        <v>1965</v>
      </c>
      <c r="G112" s="822" t="s">
        <v>2234</v>
      </c>
      <c r="H112" s="822" t="s">
        <v>329</v>
      </c>
      <c r="I112" s="822" t="s">
        <v>2235</v>
      </c>
      <c r="J112" s="822" t="s">
        <v>2236</v>
      </c>
      <c r="K112" s="822" t="s">
        <v>934</v>
      </c>
      <c r="L112" s="825">
        <v>0</v>
      </c>
      <c r="M112" s="825">
        <v>0</v>
      </c>
      <c r="N112" s="822">
        <v>1</v>
      </c>
      <c r="O112" s="826">
        <v>0.5</v>
      </c>
      <c r="P112" s="825">
        <v>0</v>
      </c>
      <c r="Q112" s="827"/>
      <c r="R112" s="822">
        <v>1</v>
      </c>
      <c r="S112" s="827">
        <v>1</v>
      </c>
      <c r="T112" s="826">
        <v>0.5</v>
      </c>
      <c r="U112" s="828">
        <v>1</v>
      </c>
    </row>
    <row r="113" spans="1:21" ht="14.45" customHeight="1" x14ac:dyDescent="0.2">
      <c r="A113" s="821">
        <v>31</v>
      </c>
      <c r="B113" s="822" t="s">
        <v>1964</v>
      </c>
      <c r="C113" s="822" t="s">
        <v>1970</v>
      </c>
      <c r="D113" s="823" t="s">
        <v>3154</v>
      </c>
      <c r="E113" s="824" t="s">
        <v>1978</v>
      </c>
      <c r="F113" s="822" t="s">
        <v>1965</v>
      </c>
      <c r="G113" s="822" t="s">
        <v>2237</v>
      </c>
      <c r="H113" s="822" t="s">
        <v>329</v>
      </c>
      <c r="I113" s="822" t="s">
        <v>2238</v>
      </c>
      <c r="J113" s="822" t="s">
        <v>2239</v>
      </c>
      <c r="K113" s="822" t="s">
        <v>2240</v>
      </c>
      <c r="L113" s="825">
        <v>224.51</v>
      </c>
      <c r="M113" s="825">
        <v>224.51</v>
      </c>
      <c r="N113" s="822">
        <v>1</v>
      </c>
      <c r="O113" s="826">
        <v>0.5</v>
      </c>
      <c r="P113" s="825">
        <v>224.51</v>
      </c>
      <c r="Q113" s="827">
        <v>1</v>
      </c>
      <c r="R113" s="822">
        <v>1</v>
      </c>
      <c r="S113" s="827">
        <v>1</v>
      </c>
      <c r="T113" s="826">
        <v>0.5</v>
      </c>
      <c r="U113" s="828">
        <v>1</v>
      </c>
    </row>
    <row r="114" spans="1:21" ht="14.45" customHeight="1" x14ac:dyDescent="0.2">
      <c r="A114" s="821">
        <v>31</v>
      </c>
      <c r="B114" s="822" t="s">
        <v>1964</v>
      </c>
      <c r="C114" s="822" t="s">
        <v>1970</v>
      </c>
      <c r="D114" s="823" t="s">
        <v>3154</v>
      </c>
      <c r="E114" s="824" t="s">
        <v>1978</v>
      </c>
      <c r="F114" s="822" t="s">
        <v>1965</v>
      </c>
      <c r="G114" s="822" t="s">
        <v>2241</v>
      </c>
      <c r="H114" s="822" t="s">
        <v>329</v>
      </c>
      <c r="I114" s="822" t="s">
        <v>2242</v>
      </c>
      <c r="J114" s="822" t="s">
        <v>2243</v>
      </c>
      <c r="K114" s="822" t="s">
        <v>2244</v>
      </c>
      <c r="L114" s="825">
        <v>35.11</v>
      </c>
      <c r="M114" s="825">
        <v>175.55</v>
      </c>
      <c r="N114" s="822">
        <v>5</v>
      </c>
      <c r="O114" s="826">
        <v>2</v>
      </c>
      <c r="P114" s="825">
        <v>105.33</v>
      </c>
      <c r="Q114" s="827">
        <v>0.6</v>
      </c>
      <c r="R114" s="822">
        <v>3</v>
      </c>
      <c r="S114" s="827">
        <v>0.6</v>
      </c>
      <c r="T114" s="826">
        <v>1</v>
      </c>
      <c r="U114" s="828">
        <v>0.5</v>
      </c>
    </row>
    <row r="115" spans="1:21" ht="14.45" customHeight="1" x14ac:dyDescent="0.2">
      <c r="A115" s="821">
        <v>31</v>
      </c>
      <c r="B115" s="822" t="s">
        <v>1964</v>
      </c>
      <c r="C115" s="822" t="s">
        <v>1970</v>
      </c>
      <c r="D115" s="823" t="s">
        <v>3154</v>
      </c>
      <c r="E115" s="824" t="s">
        <v>1978</v>
      </c>
      <c r="F115" s="822" t="s">
        <v>1965</v>
      </c>
      <c r="G115" s="822" t="s">
        <v>2039</v>
      </c>
      <c r="H115" s="822" t="s">
        <v>329</v>
      </c>
      <c r="I115" s="822" t="s">
        <v>2040</v>
      </c>
      <c r="J115" s="822" t="s">
        <v>2041</v>
      </c>
      <c r="K115" s="822" t="s">
        <v>716</v>
      </c>
      <c r="L115" s="825">
        <v>78.33</v>
      </c>
      <c r="M115" s="825">
        <v>313.32</v>
      </c>
      <c r="N115" s="822">
        <v>4</v>
      </c>
      <c r="O115" s="826">
        <v>2</v>
      </c>
      <c r="P115" s="825">
        <v>313.32</v>
      </c>
      <c r="Q115" s="827">
        <v>1</v>
      </c>
      <c r="R115" s="822">
        <v>4</v>
      </c>
      <c r="S115" s="827">
        <v>1</v>
      </c>
      <c r="T115" s="826">
        <v>2</v>
      </c>
      <c r="U115" s="828">
        <v>1</v>
      </c>
    </row>
    <row r="116" spans="1:21" ht="14.45" customHeight="1" x14ac:dyDescent="0.2">
      <c r="A116" s="821">
        <v>31</v>
      </c>
      <c r="B116" s="822" t="s">
        <v>1964</v>
      </c>
      <c r="C116" s="822" t="s">
        <v>1970</v>
      </c>
      <c r="D116" s="823" t="s">
        <v>3154</v>
      </c>
      <c r="E116" s="824" t="s">
        <v>1978</v>
      </c>
      <c r="F116" s="822" t="s">
        <v>1965</v>
      </c>
      <c r="G116" s="822" t="s">
        <v>2039</v>
      </c>
      <c r="H116" s="822" t="s">
        <v>329</v>
      </c>
      <c r="I116" s="822" t="s">
        <v>2042</v>
      </c>
      <c r="J116" s="822" t="s">
        <v>2041</v>
      </c>
      <c r="K116" s="822" t="s">
        <v>716</v>
      </c>
      <c r="L116" s="825">
        <v>78.33</v>
      </c>
      <c r="M116" s="825">
        <v>469.98</v>
      </c>
      <c r="N116" s="822">
        <v>6</v>
      </c>
      <c r="O116" s="826">
        <v>3</v>
      </c>
      <c r="P116" s="825">
        <v>313.32</v>
      </c>
      <c r="Q116" s="827">
        <v>0.66666666666666663</v>
      </c>
      <c r="R116" s="822">
        <v>4</v>
      </c>
      <c r="S116" s="827">
        <v>0.66666666666666663</v>
      </c>
      <c r="T116" s="826">
        <v>2</v>
      </c>
      <c r="U116" s="828">
        <v>0.66666666666666663</v>
      </c>
    </row>
    <row r="117" spans="1:21" ht="14.45" customHeight="1" x14ac:dyDescent="0.2">
      <c r="A117" s="821">
        <v>31</v>
      </c>
      <c r="B117" s="822" t="s">
        <v>1964</v>
      </c>
      <c r="C117" s="822" t="s">
        <v>1970</v>
      </c>
      <c r="D117" s="823" t="s">
        <v>3154</v>
      </c>
      <c r="E117" s="824" t="s">
        <v>1978</v>
      </c>
      <c r="F117" s="822" t="s">
        <v>1965</v>
      </c>
      <c r="G117" s="822" t="s">
        <v>2048</v>
      </c>
      <c r="H117" s="822" t="s">
        <v>329</v>
      </c>
      <c r="I117" s="822" t="s">
        <v>2245</v>
      </c>
      <c r="J117" s="822" t="s">
        <v>2246</v>
      </c>
      <c r="K117" s="822" t="s">
        <v>2247</v>
      </c>
      <c r="L117" s="825">
        <v>52.87</v>
      </c>
      <c r="M117" s="825">
        <v>1850.4499999999991</v>
      </c>
      <c r="N117" s="822">
        <v>35</v>
      </c>
      <c r="O117" s="826">
        <v>32</v>
      </c>
      <c r="P117" s="825">
        <v>1427.4899999999991</v>
      </c>
      <c r="Q117" s="827">
        <v>0.77142857142857135</v>
      </c>
      <c r="R117" s="822">
        <v>27</v>
      </c>
      <c r="S117" s="827">
        <v>0.77142857142857146</v>
      </c>
      <c r="T117" s="826">
        <v>24.5</v>
      </c>
      <c r="U117" s="828">
        <v>0.765625</v>
      </c>
    </row>
    <row r="118" spans="1:21" ht="14.45" customHeight="1" x14ac:dyDescent="0.2">
      <c r="A118" s="821">
        <v>31</v>
      </c>
      <c r="B118" s="822" t="s">
        <v>1964</v>
      </c>
      <c r="C118" s="822" t="s">
        <v>1970</v>
      </c>
      <c r="D118" s="823" t="s">
        <v>3154</v>
      </c>
      <c r="E118" s="824" t="s">
        <v>1978</v>
      </c>
      <c r="F118" s="822" t="s">
        <v>1965</v>
      </c>
      <c r="G118" s="822" t="s">
        <v>2048</v>
      </c>
      <c r="H118" s="822" t="s">
        <v>329</v>
      </c>
      <c r="I118" s="822" t="s">
        <v>2248</v>
      </c>
      <c r="J118" s="822" t="s">
        <v>1364</v>
      </c>
      <c r="K118" s="822" t="s">
        <v>2249</v>
      </c>
      <c r="L118" s="825">
        <v>117.47</v>
      </c>
      <c r="M118" s="825">
        <v>117.47</v>
      </c>
      <c r="N118" s="822">
        <v>1</v>
      </c>
      <c r="O118" s="826">
        <v>0.5</v>
      </c>
      <c r="P118" s="825">
        <v>117.47</v>
      </c>
      <c r="Q118" s="827">
        <v>1</v>
      </c>
      <c r="R118" s="822">
        <v>1</v>
      </c>
      <c r="S118" s="827">
        <v>1</v>
      </c>
      <c r="T118" s="826">
        <v>0.5</v>
      </c>
      <c r="U118" s="828">
        <v>1</v>
      </c>
    </row>
    <row r="119" spans="1:21" ht="14.45" customHeight="1" x14ac:dyDescent="0.2">
      <c r="A119" s="821">
        <v>31</v>
      </c>
      <c r="B119" s="822" t="s">
        <v>1964</v>
      </c>
      <c r="C119" s="822" t="s">
        <v>1970</v>
      </c>
      <c r="D119" s="823" t="s">
        <v>3154</v>
      </c>
      <c r="E119" s="824" t="s">
        <v>1978</v>
      </c>
      <c r="F119" s="822" t="s">
        <v>1965</v>
      </c>
      <c r="G119" s="822" t="s">
        <v>2051</v>
      </c>
      <c r="H119" s="822" t="s">
        <v>329</v>
      </c>
      <c r="I119" s="822" t="s">
        <v>2250</v>
      </c>
      <c r="J119" s="822" t="s">
        <v>736</v>
      </c>
      <c r="K119" s="822" t="s">
        <v>2251</v>
      </c>
      <c r="L119" s="825">
        <v>182.22</v>
      </c>
      <c r="M119" s="825">
        <v>182.22</v>
      </c>
      <c r="N119" s="822">
        <v>1</v>
      </c>
      <c r="O119" s="826">
        <v>1</v>
      </c>
      <c r="P119" s="825">
        <v>182.22</v>
      </c>
      <c r="Q119" s="827">
        <v>1</v>
      </c>
      <c r="R119" s="822">
        <v>1</v>
      </c>
      <c r="S119" s="827">
        <v>1</v>
      </c>
      <c r="T119" s="826">
        <v>1</v>
      </c>
      <c r="U119" s="828">
        <v>1</v>
      </c>
    </row>
    <row r="120" spans="1:21" ht="14.45" customHeight="1" x14ac:dyDescent="0.2">
      <c r="A120" s="821">
        <v>31</v>
      </c>
      <c r="B120" s="822" t="s">
        <v>1964</v>
      </c>
      <c r="C120" s="822" t="s">
        <v>1970</v>
      </c>
      <c r="D120" s="823" t="s">
        <v>3154</v>
      </c>
      <c r="E120" s="824" t="s">
        <v>1978</v>
      </c>
      <c r="F120" s="822" t="s">
        <v>1965</v>
      </c>
      <c r="G120" s="822" t="s">
        <v>2252</v>
      </c>
      <c r="H120" s="822" t="s">
        <v>329</v>
      </c>
      <c r="I120" s="822" t="s">
        <v>2253</v>
      </c>
      <c r="J120" s="822" t="s">
        <v>2254</v>
      </c>
      <c r="K120" s="822" t="s">
        <v>2255</v>
      </c>
      <c r="L120" s="825">
        <v>370.51</v>
      </c>
      <c r="M120" s="825">
        <v>370.51</v>
      </c>
      <c r="N120" s="822">
        <v>1</v>
      </c>
      <c r="O120" s="826">
        <v>1</v>
      </c>
      <c r="P120" s="825">
        <v>370.51</v>
      </c>
      <c r="Q120" s="827">
        <v>1</v>
      </c>
      <c r="R120" s="822">
        <v>1</v>
      </c>
      <c r="S120" s="827">
        <v>1</v>
      </c>
      <c r="T120" s="826">
        <v>1</v>
      </c>
      <c r="U120" s="828">
        <v>1</v>
      </c>
    </row>
    <row r="121" spans="1:21" ht="14.45" customHeight="1" x14ac:dyDescent="0.2">
      <c r="A121" s="821">
        <v>31</v>
      </c>
      <c r="B121" s="822" t="s">
        <v>1964</v>
      </c>
      <c r="C121" s="822" t="s">
        <v>1970</v>
      </c>
      <c r="D121" s="823" t="s">
        <v>3154</v>
      </c>
      <c r="E121" s="824" t="s">
        <v>1978</v>
      </c>
      <c r="F121" s="822" t="s">
        <v>1965</v>
      </c>
      <c r="G121" s="822" t="s">
        <v>2062</v>
      </c>
      <c r="H121" s="822" t="s">
        <v>619</v>
      </c>
      <c r="I121" s="822" t="s">
        <v>1826</v>
      </c>
      <c r="J121" s="822" t="s">
        <v>1827</v>
      </c>
      <c r="K121" s="822" t="s">
        <v>1828</v>
      </c>
      <c r="L121" s="825">
        <v>169.73</v>
      </c>
      <c r="M121" s="825">
        <v>169.73</v>
      </c>
      <c r="N121" s="822">
        <v>1</v>
      </c>
      <c r="O121" s="826">
        <v>1</v>
      </c>
      <c r="P121" s="825">
        <v>169.73</v>
      </c>
      <c r="Q121" s="827">
        <v>1</v>
      </c>
      <c r="R121" s="822">
        <v>1</v>
      </c>
      <c r="S121" s="827">
        <v>1</v>
      </c>
      <c r="T121" s="826">
        <v>1</v>
      </c>
      <c r="U121" s="828">
        <v>1</v>
      </c>
    </row>
    <row r="122" spans="1:21" ht="14.45" customHeight="1" x14ac:dyDescent="0.2">
      <c r="A122" s="821">
        <v>31</v>
      </c>
      <c r="B122" s="822" t="s">
        <v>1964</v>
      </c>
      <c r="C122" s="822" t="s">
        <v>1970</v>
      </c>
      <c r="D122" s="823" t="s">
        <v>3154</v>
      </c>
      <c r="E122" s="824" t="s">
        <v>1978</v>
      </c>
      <c r="F122" s="822" t="s">
        <v>1965</v>
      </c>
      <c r="G122" s="822" t="s">
        <v>2062</v>
      </c>
      <c r="H122" s="822" t="s">
        <v>619</v>
      </c>
      <c r="I122" s="822" t="s">
        <v>2256</v>
      </c>
      <c r="J122" s="822" t="s">
        <v>2257</v>
      </c>
      <c r="K122" s="822" t="s">
        <v>2258</v>
      </c>
      <c r="L122" s="825">
        <v>483.4</v>
      </c>
      <c r="M122" s="825">
        <v>1450.1999999999998</v>
      </c>
      <c r="N122" s="822">
        <v>3</v>
      </c>
      <c r="O122" s="826">
        <v>1</v>
      </c>
      <c r="P122" s="825">
        <v>1450.1999999999998</v>
      </c>
      <c r="Q122" s="827">
        <v>1</v>
      </c>
      <c r="R122" s="822">
        <v>3</v>
      </c>
      <c r="S122" s="827">
        <v>1</v>
      </c>
      <c r="T122" s="826">
        <v>1</v>
      </c>
      <c r="U122" s="828">
        <v>1</v>
      </c>
    </row>
    <row r="123" spans="1:21" ht="14.45" customHeight="1" x14ac:dyDescent="0.2">
      <c r="A123" s="821">
        <v>31</v>
      </c>
      <c r="B123" s="822" t="s">
        <v>1964</v>
      </c>
      <c r="C123" s="822" t="s">
        <v>1970</v>
      </c>
      <c r="D123" s="823" t="s">
        <v>3154</v>
      </c>
      <c r="E123" s="824" t="s">
        <v>1978</v>
      </c>
      <c r="F123" s="822" t="s">
        <v>1965</v>
      </c>
      <c r="G123" s="822" t="s">
        <v>2259</v>
      </c>
      <c r="H123" s="822" t="s">
        <v>329</v>
      </c>
      <c r="I123" s="822" t="s">
        <v>2260</v>
      </c>
      <c r="J123" s="822" t="s">
        <v>2261</v>
      </c>
      <c r="K123" s="822" t="s">
        <v>2262</v>
      </c>
      <c r="L123" s="825">
        <v>0</v>
      </c>
      <c r="M123" s="825">
        <v>0</v>
      </c>
      <c r="N123" s="822">
        <v>1</v>
      </c>
      <c r="O123" s="826">
        <v>1</v>
      </c>
      <c r="P123" s="825">
        <v>0</v>
      </c>
      <c r="Q123" s="827"/>
      <c r="R123" s="822">
        <v>1</v>
      </c>
      <c r="S123" s="827">
        <v>1</v>
      </c>
      <c r="T123" s="826">
        <v>1</v>
      </c>
      <c r="U123" s="828">
        <v>1</v>
      </c>
    </row>
    <row r="124" spans="1:21" ht="14.45" customHeight="1" x14ac:dyDescent="0.2">
      <c r="A124" s="821">
        <v>31</v>
      </c>
      <c r="B124" s="822" t="s">
        <v>1964</v>
      </c>
      <c r="C124" s="822" t="s">
        <v>1970</v>
      </c>
      <c r="D124" s="823" t="s">
        <v>3154</v>
      </c>
      <c r="E124" s="824" t="s">
        <v>1978</v>
      </c>
      <c r="F124" s="822" t="s">
        <v>1965</v>
      </c>
      <c r="G124" s="822" t="s">
        <v>2263</v>
      </c>
      <c r="H124" s="822" t="s">
        <v>329</v>
      </c>
      <c r="I124" s="822" t="s">
        <v>2264</v>
      </c>
      <c r="J124" s="822" t="s">
        <v>2265</v>
      </c>
      <c r="K124" s="822" t="s">
        <v>2266</v>
      </c>
      <c r="L124" s="825">
        <v>0</v>
      </c>
      <c r="M124" s="825">
        <v>0</v>
      </c>
      <c r="N124" s="822">
        <v>1</v>
      </c>
      <c r="O124" s="826">
        <v>1</v>
      </c>
      <c r="P124" s="825"/>
      <c r="Q124" s="827"/>
      <c r="R124" s="822"/>
      <c r="S124" s="827">
        <v>0</v>
      </c>
      <c r="T124" s="826"/>
      <c r="U124" s="828">
        <v>0</v>
      </c>
    </row>
    <row r="125" spans="1:21" ht="14.45" customHeight="1" x14ac:dyDescent="0.2">
      <c r="A125" s="821">
        <v>31</v>
      </c>
      <c r="B125" s="822" t="s">
        <v>1964</v>
      </c>
      <c r="C125" s="822" t="s">
        <v>1970</v>
      </c>
      <c r="D125" s="823" t="s">
        <v>3154</v>
      </c>
      <c r="E125" s="824" t="s">
        <v>1978</v>
      </c>
      <c r="F125" s="822" t="s">
        <v>1965</v>
      </c>
      <c r="G125" s="822" t="s">
        <v>2002</v>
      </c>
      <c r="H125" s="822" t="s">
        <v>329</v>
      </c>
      <c r="I125" s="822" t="s">
        <v>2267</v>
      </c>
      <c r="J125" s="822" t="s">
        <v>877</v>
      </c>
      <c r="K125" s="822" t="s">
        <v>878</v>
      </c>
      <c r="L125" s="825">
        <v>35.25</v>
      </c>
      <c r="M125" s="825">
        <v>35.25</v>
      </c>
      <c r="N125" s="822">
        <v>1</v>
      </c>
      <c r="O125" s="826">
        <v>1</v>
      </c>
      <c r="P125" s="825"/>
      <c r="Q125" s="827">
        <v>0</v>
      </c>
      <c r="R125" s="822"/>
      <c r="S125" s="827">
        <v>0</v>
      </c>
      <c r="T125" s="826"/>
      <c r="U125" s="828">
        <v>0</v>
      </c>
    </row>
    <row r="126" spans="1:21" ht="14.45" customHeight="1" x14ac:dyDescent="0.2">
      <c r="A126" s="821">
        <v>31</v>
      </c>
      <c r="B126" s="822" t="s">
        <v>1964</v>
      </c>
      <c r="C126" s="822" t="s">
        <v>1970</v>
      </c>
      <c r="D126" s="823" t="s">
        <v>3154</v>
      </c>
      <c r="E126" s="824" t="s">
        <v>1978</v>
      </c>
      <c r="F126" s="822" t="s">
        <v>1965</v>
      </c>
      <c r="G126" s="822" t="s">
        <v>2268</v>
      </c>
      <c r="H126" s="822" t="s">
        <v>329</v>
      </c>
      <c r="I126" s="822" t="s">
        <v>2269</v>
      </c>
      <c r="J126" s="822" t="s">
        <v>2270</v>
      </c>
      <c r="K126" s="822" t="s">
        <v>981</v>
      </c>
      <c r="L126" s="825">
        <v>296.62</v>
      </c>
      <c r="M126" s="825">
        <v>296.62</v>
      </c>
      <c r="N126" s="822">
        <v>1</v>
      </c>
      <c r="O126" s="826">
        <v>0.5</v>
      </c>
      <c r="P126" s="825">
        <v>296.62</v>
      </c>
      <c r="Q126" s="827">
        <v>1</v>
      </c>
      <c r="R126" s="822">
        <v>1</v>
      </c>
      <c r="S126" s="827">
        <v>1</v>
      </c>
      <c r="T126" s="826">
        <v>0.5</v>
      </c>
      <c r="U126" s="828">
        <v>1</v>
      </c>
    </row>
    <row r="127" spans="1:21" ht="14.45" customHeight="1" x14ac:dyDescent="0.2">
      <c r="A127" s="821">
        <v>31</v>
      </c>
      <c r="B127" s="822" t="s">
        <v>1964</v>
      </c>
      <c r="C127" s="822" t="s">
        <v>1970</v>
      </c>
      <c r="D127" s="823" t="s">
        <v>3154</v>
      </c>
      <c r="E127" s="824" t="s">
        <v>1978</v>
      </c>
      <c r="F127" s="822" t="s">
        <v>1965</v>
      </c>
      <c r="G127" s="822" t="s">
        <v>2271</v>
      </c>
      <c r="H127" s="822" t="s">
        <v>329</v>
      </c>
      <c r="I127" s="822" t="s">
        <v>2272</v>
      </c>
      <c r="J127" s="822" t="s">
        <v>2273</v>
      </c>
      <c r="K127" s="822" t="s">
        <v>2274</v>
      </c>
      <c r="L127" s="825">
        <v>22.79</v>
      </c>
      <c r="M127" s="825">
        <v>273.47999999999996</v>
      </c>
      <c r="N127" s="822">
        <v>12</v>
      </c>
      <c r="O127" s="826">
        <v>11.5</v>
      </c>
      <c r="P127" s="825">
        <v>273.47999999999996</v>
      </c>
      <c r="Q127" s="827">
        <v>1</v>
      </c>
      <c r="R127" s="822">
        <v>12</v>
      </c>
      <c r="S127" s="827">
        <v>1</v>
      </c>
      <c r="T127" s="826">
        <v>11.5</v>
      </c>
      <c r="U127" s="828">
        <v>1</v>
      </c>
    </row>
    <row r="128" spans="1:21" ht="14.45" customHeight="1" x14ac:dyDescent="0.2">
      <c r="A128" s="821">
        <v>31</v>
      </c>
      <c r="B128" s="822" t="s">
        <v>1964</v>
      </c>
      <c r="C128" s="822" t="s">
        <v>1970</v>
      </c>
      <c r="D128" s="823" t="s">
        <v>3154</v>
      </c>
      <c r="E128" s="824" t="s">
        <v>1978</v>
      </c>
      <c r="F128" s="822" t="s">
        <v>1965</v>
      </c>
      <c r="G128" s="822" t="s">
        <v>2271</v>
      </c>
      <c r="H128" s="822" t="s">
        <v>329</v>
      </c>
      <c r="I128" s="822" t="s">
        <v>2275</v>
      </c>
      <c r="J128" s="822" t="s">
        <v>2273</v>
      </c>
      <c r="K128" s="822" t="s">
        <v>2276</v>
      </c>
      <c r="L128" s="825">
        <v>114</v>
      </c>
      <c r="M128" s="825">
        <v>684</v>
      </c>
      <c r="N128" s="822">
        <v>6</v>
      </c>
      <c r="O128" s="826">
        <v>5</v>
      </c>
      <c r="P128" s="825">
        <v>684</v>
      </c>
      <c r="Q128" s="827">
        <v>1</v>
      </c>
      <c r="R128" s="822">
        <v>6</v>
      </c>
      <c r="S128" s="827">
        <v>1</v>
      </c>
      <c r="T128" s="826">
        <v>5</v>
      </c>
      <c r="U128" s="828">
        <v>1</v>
      </c>
    </row>
    <row r="129" spans="1:21" ht="14.45" customHeight="1" x14ac:dyDescent="0.2">
      <c r="A129" s="821">
        <v>31</v>
      </c>
      <c r="B129" s="822" t="s">
        <v>1964</v>
      </c>
      <c r="C129" s="822" t="s">
        <v>1970</v>
      </c>
      <c r="D129" s="823" t="s">
        <v>3154</v>
      </c>
      <c r="E129" s="824" t="s">
        <v>1978</v>
      </c>
      <c r="F129" s="822" t="s">
        <v>1965</v>
      </c>
      <c r="G129" s="822" t="s">
        <v>2271</v>
      </c>
      <c r="H129" s="822" t="s">
        <v>329</v>
      </c>
      <c r="I129" s="822" t="s">
        <v>2277</v>
      </c>
      <c r="J129" s="822" t="s">
        <v>670</v>
      </c>
      <c r="K129" s="822" t="s">
        <v>2278</v>
      </c>
      <c r="L129" s="825">
        <v>0</v>
      </c>
      <c r="M129" s="825">
        <v>0</v>
      </c>
      <c r="N129" s="822">
        <v>1</v>
      </c>
      <c r="O129" s="826">
        <v>1</v>
      </c>
      <c r="P129" s="825">
        <v>0</v>
      </c>
      <c r="Q129" s="827"/>
      <c r="R129" s="822">
        <v>1</v>
      </c>
      <c r="S129" s="827">
        <v>1</v>
      </c>
      <c r="T129" s="826">
        <v>1</v>
      </c>
      <c r="U129" s="828">
        <v>1</v>
      </c>
    </row>
    <row r="130" spans="1:21" ht="14.45" customHeight="1" x14ac:dyDescent="0.2">
      <c r="A130" s="821">
        <v>31</v>
      </c>
      <c r="B130" s="822" t="s">
        <v>1964</v>
      </c>
      <c r="C130" s="822" t="s">
        <v>1970</v>
      </c>
      <c r="D130" s="823" t="s">
        <v>3154</v>
      </c>
      <c r="E130" s="824" t="s">
        <v>1978</v>
      </c>
      <c r="F130" s="822" t="s">
        <v>1965</v>
      </c>
      <c r="G130" s="822" t="s">
        <v>2271</v>
      </c>
      <c r="H130" s="822" t="s">
        <v>329</v>
      </c>
      <c r="I130" s="822" t="s">
        <v>2279</v>
      </c>
      <c r="J130" s="822" t="s">
        <v>670</v>
      </c>
      <c r="K130" s="822" t="s">
        <v>2280</v>
      </c>
      <c r="L130" s="825">
        <v>0</v>
      </c>
      <c r="M130" s="825">
        <v>0</v>
      </c>
      <c r="N130" s="822">
        <v>1</v>
      </c>
      <c r="O130" s="826">
        <v>1</v>
      </c>
      <c r="P130" s="825">
        <v>0</v>
      </c>
      <c r="Q130" s="827"/>
      <c r="R130" s="822">
        <v>1</v>
      </c>
      <c r="S130" s="827">
        <v>1</v>
      </c>
      <c r="T130" s="826">
        <v>1</v>
      </c>
      <c r="U130" s="828">
        <v>1</v>
      </c>
    </row>
    <row r="131" spans="1:21" ht="14.45" customHeight="1" x14ac:dyDescent="0.2">
      <c r="A131" s="821">
        <v>31</v>
      </c>
      <c r="B131" s="822" t="s">
        <v>1964</v>
      </c>
      <c r="C131" s="822" t="s">
        <v>1970</v>
      </c>
      <c r="D131" s="823" t="s">
        <v>3154</v>
      </c>
      <c r="E131" s="824" t="s">
        <v>1978</v>
      </c>
      <c r="F131" s="822" t="s">
        <v>1965</v>
      </c>
      <c r="G131" s="822" t="s">
        <v>2079</v>
      </c>
      <c r="H131" s="822" t="s">
        <v>329</v>
      </c>
      <c r="I131" s="822" t="s">
        <v>2080</v>
      </c>
      <c r="J131" s="822" t="s">
        <v>2081</v>
      </c>
      <c r="K131" s="822" t="s">
        <v>2082</v>
      </c>
      <c r="L131" s="825">
        <v>132.97999999999999</v>
      </c>
      <c r="M131" s="825">
        <v>3590.4599999999996</v>
      </c>
      <c r="N131" s="822">
        <v>27</v>
      </c>
      <c r="O131" s="826">
        <v>10</v>
      </c>
      <c r="P131" s="825">
        <v>2260.66</v>
      </c>
      <c r="Q131" s="827">
        <v>0.62962962962962965</v>
      </c>
      <c r="R131" s="822">
        <v>17</v>
      </c>
      <c r="S131" s="827">
        <v>0.62962962962962965</v>
      </c>
      <c r="T131" s="826">
        <v>7</v>
      </c>
      <c r="U131" s="828">
        <v>0.7</v>
      </c>
    </row>
    <row r="132" spans="1:21" ht="14.45" customHeight="1" x14ac:dyDescent="0.2">
      <c r="A132" s="821">
        <v>31</v>
      </c>
      <c r="B132" s="822" t="s">
        <v>1964</v>
      </c>
      <c r="C132" s="822" t="s">
        <v>1970</v>
      </c>
      <c r="D132" s="823" t="s">
        <v>3154</v>
      </c>
      <c r="E132" s="824" t="s">
        <v>1978</v>
      </c>
      <c r="F132" s="822" t="s">
        <v>1965</v>
      </c>
      <c r="G132" s="822" t="s">
        <v>2281</v>
      </c>
      <c r="H132" s="822" t="s">
        <v>329</v>
      </c>
      <c r="I132" s="822" t="s">
        <v>2282</v>
      </c>
      <c r="J132" s="822" t="s">
        <v>2283</v>
      </c>
      <c r="K132" s="822" t="s">
        <v>2284</v>
      </c>
      <c r="L132" s="825">
        <v>231.16</v>
      </c>
      <c r="M132" s="825">
        <v>231.16</v>
      </c>
      <c r="N132" s="822">
        <v>1</v>
      </c>
      <c r="O132" s="826">
        <v>1</v>
      </c>
      <c r="P132" s="825">
        <v>231.16</v>
      </c>
      <c r="Q132" s="827">
        <v>1</v>
      </c>
      <c r="R132" s="822">
        <v>1</v>
      </c>
      <c r="S132" s="827">
        <v>1</v>
      </c>
      <c r="T132" s="826">
        <v>1</v>
      </c>
      <c r="U132" s="828">
        <v>1</v>
      </c>
    </row>
    <row r="133" spans="1:21" ht="14.45" customHeight="1" x14ac:dyDescent="0.2">
      <c r="A133" s="821">
        <v>31</v>
      </c>
      <c r="B133" s="822" t="s">
        <v>1964</v>
      </c>
      <c r="C133" s="822" t="s">
        <v>1970</v>
      </c>
      <c r="D133" s="823" t="s">
        <v>3154</v>
      </c>
      <c r="E133" s="824" t="s">
        <v>1978</v>
      </c>
      <c r="F133" s="822" t="s">
        <v>1965</v>
      </c>
      <c r="G133" s="822" t="s">
        <v>2083</v>
      </c>
      <c r="H133" s="822" t="s">
        <v>329</v>
      </c>
      <c r="I133" s="822" t="s">
        <v>2285</v>
      </c>
      <c r="J133" s="822" t="s">
        <v>644</v>
      </c>
      <c r="K133" s="822" t="s">
        <v>2286</v>
      </c>
      <c r="L133" s="825">
        <v>10.55</v>
      </c>
      <c r="M133" s="825">
        <v>10.55</v>
      </c>
      <c r="N133" s="822">
        <v>1</v>
      </c>
      <c r="O133" s="826">
        <v>0.5</v>
      </c>
      <c r="P133" s="825">
        <v>10.55</v>
      </c>
      <c r="Q133" s="827">
        <v>1</v>
      </c>
      <c r="R133" s="822">
        <v>1</v>
      </c>
      <c r="S133" s="827">
        <v>1</v>
      </c>
      <c r="T133" s="826">
        <v>0.5</v>
      </c>
      <c r="U133" s="828">
        <v>1</v>
      </c>
    </row>
    <row r="134" spans="1:21" ht="14.45" customHeight="1" x14ac:dyDescent="0.2">
      <c r="A134" s="821">
        <v>31</v>
      </c>
      <c r="B134" s="822" t="s">
        <v>1964</v>
      </c>
      <c r="C134" s="822" t="s">
        <v>1970</v>
      </c>
      <c r="D134" s="823" t="s">
        <v>3154</v>
      </c>
      <c r="E134" s="824" t="s">
        <v>1978</v>
      </c>
      <c r="F134" s="822" t="s">
        <v>1965</v>
      </c>
      <c r="G134" s="822" t="s">
        <v>2287</v>
      </c>
      <c r="H134" s="822" t="s">
        <v>329</v>
      </c>
      <c r="I134" s="822" t="s">
        <v>2288</v>
      </c>
      <c r="J134" s="822" t="s">
        <v>2289</v>
      </c>
      <c r="K134" s="822" t="s">
        <v>2290</v>
      </c>
      <c r="L134" s="825">
        <v>32.99</v>
      </c>
      <c r="M134" s="825">
        <v>65.98</v>
      </c>
      <c r="N134" s="822">
        <v>2</v>
      </c>
      <c r="O134" s="826">
        <v>1</v>
      </c>
      <c r="P134" s="825"/>
      <c r="Q134" s="827">
        <v>0</v>
      </c>
      <c r="R134" s="822"/>
      <c r="S134" s="827">
        <v>0</v>
      </c>
      <c r="T134" s="826"/>
      <c r="U134" s="828">
        <v>0</v>
      </c>
    </row>
    <row r="135" spans="1:21" ht="14.45" customHeight="1" x14ac:dyDescent="0.2">
      <c r="A135" s="821">
        <v>31</v>
      </c>
      <c r="B135" s="822" t="s">
        <v>1964</v>
      </c>
      <c r="C135" s="822" t="s">
        <v>1970</v>
      </c>
      <c r="D135" s="823" t="s">
        <v>3154</v>
      </c>
      <c r="E135" s="824" t="s">
        <v>1978</v>
      </c>
      <c r="F135" s="822" t="s">
        <v>1965</v>
      </c>
      <c r="G135" s="822" t="s">
        <v>1997</v>
      </c>
      <c r="H135" s="822" t="s">
        <v>619</v>
      </c>
      <c r="I135" s="822" t="s">
        <v>2086</v>
      </c>
      <c r="J135" s="822" t="s">
        <v>825</v>
      </c>
      <c r="K135" s="822" t="s">
        <v>2087</v>
      </c>
      <c r="L135" s="825">
        <v>368.16</v>
      </c>
      <c r="M135" s="825">
        <v>368.16</v>
      </c>
      <c r="N135" s="822">
        <v>1</v>
      </c>
      <c r="O135" s="826">
        <v>1</v>
      </c>
      <c r="P135" s="825">
        <v>368.16</v>
      </c>
      <c r="Q135" s="827">
        <v>1</v>
      </c>
      <c r="R135" s="822">
        <v>1</v>
      </c>
      <c r="S135" s="827">
        <v>1</v>
      </c>
      <c r="T135" s="826">
        <v>1</v>
      </c>
      <c r="U135" s="828">
        <v>1</v>
      </c>
    </row>
    <row r="136" spans="1:21" ht="14.45" customHeight="1" x14ac:dyDescent="0.2">
      <c r="A136" s="821">
        <v>31</v>
      </c>
      <c r="B136" s="822" t="s">
        <v>1964</v>
      </c>
      <c r="C136" s="822" t="s">
        <v>1970</v>
      </c>
      <c r="D136" s="823" t="s">
        <v>3154</v>
      </c>
      <c r="E136" s="824" t="s">
        <v>1978</v>
      </c>
      <c r="F136" s="822" t="s">
        <v>1965</v>
      </c>
      <c r="G136" s="822" t="s">
        <v>1997</v>
      </c>
      <c r="H136" s="822" t="s">
        <v>619</v>
      </c>
      <c r="I136" s="822" t="s">
        <v>1613</v>
      </c>
      <c r="J136" s="822" t="s">
        <v>825</v>
      </c>
      <c r="K136" s="822" t="s">
        <v>1614</v>
      </c>
      <c r="L136" s="825">
        <v>736.33</v>
      </c>
      <c r="M136" s="825">
        <v>88359.600000000035</v>
      </c>
      <c r="N136" s="822">
        <v>120</v>
      </c>
      <c r="O136" s="826">
        <v>40</v>
      </c>
      <c r="P136" s="825">
        <v>67742.36000000003</v>
      </c>
      <c r="Q136" s="827">
        <v>0.76666666666666672</v>
      </c>
      <c r="R136" s="822">
        <v>92</v>
      </c>
      <c r="S136" s="827">
        <v>0.76666666666666672</v>
      </c>
      <c r="T136" s="826">
        <v>32.5</v>
      </c>
      <c r="U136" s="828">
        <v>0.8125</v>
      </c>
    </row>
    <row r="137" spans="1:21" ht="14.45" customHeight="1" x14ac:dyDescent="0.2">
      <c r="A137" s="821">
        <v>31</v>
      </c>
      <c r="B137" s="822" t="s">
        <v>1964</v>
      </c>
      <c r="C137" s="822" t="s">
        <v>1970</v>
      </c>
      <c r="D137" s="823" t="s">
        <v>3154</v>
      </c>
      <c r="E137" s="824" t="s">
        <v>1978</v>
      </c>
      <c r="F137" s="822" t="s">
        <v>1965</v>
      </c>
      <c r="G137" s="822" t="s">
        <v>1997</v>
      </c>
      <c r="H137" s="822" t="s">
        <v>619</v>
      </c>
      <c r="I137" s="822" t="s">
        <v>1615</v>
      </c>
      <c r="J137" s="822" t="s">
        <v>825</v>
      </c>
      <c r="K137" s="822" t="s">
        <v>1616</v>
      </c>
      <c r="L137" s="825">
        <v>490.89</v>
      </c>
      <c r="M137" s="825">
        <v>9326.9100000000017</v>
      </c>
      <c r="N137" s="822">
        <v>19</v>
      </c>
      <c r="O137" s="826">
        <v>9</v>
      </c>
      <c r="P137" s="825">
        <v>8345.130000000001</v>
      </c>
      <c r="Q137" s="827">
        <v>0.89473684210526305</v>
      </c>
      <c r="R137" s="822">
        <v>17</v>
      </c>
      <c r="S137" s="827">
        <v>0.89473684210526316</v>
      </c>
      <c r="T137" s="826">
        <v>7.5</v>
      </c>
      <c r="U137" s="828">
        <v>0.83333333333333337</v>
      </c>
    </row>
    <row r="138" spans="1:21" ht="14.45" customHeight="1" x14ac:dyDescent="0.2">
      <c r="A138" s="821">
        <v>31</v>
      </c>
      <c r="B138" s="822" t="s">
        <v>1964</v>
      </c>
      <c r="C138" s="822" t="s">
        <v>1970</v>
      </c>
      <c r="D138" s="823" t="s">
        <v>3154</v>
      </c>
      <c r="E138" s="824" t="s">
        <v>1978</v>
      </c>
      <c r="F138" s="822" t="s">
        <v>1965</v>
      </c>
      <c r="G138" s="822" t="s">
        <v>1997</v>
      </c>
      <c r="H138" s="822" t="s">
        <v>619</v>
      </c>
      <c r="I138" s="822" t="s">
        <v>2291</v>
      </c>
      <c r="J138" s="822" t="s">
        <v>825</v>
      </c>
      <c r="K138" s="822" t="s">
        <v>2292</v>
      </c>
      <c r="L138" s="825">
        <v>1154.68</v>
      </c>
      <c r="M138" s="825">
        <v>1154.68</v>
      </c>
      <c r="N138" s="822">
        <v>1</v>
      </c>
      <c r="O138" s="826">
        <v>1</v>
      </c>
      <c r="P138" s="825">
        <v>1154.68</v>
      </c>
      <c r="Q138" s="827">
        <v>1</v>
      </c>
      <c r="R138" s="822">
        <v>1</v>
      </c>
      <c r="S138" s="827">
        <v>1</v>
      </c>
      <c r="T138" s="826">
        <v>1</v>
      </c>
      <c r="U138" s="828">
        <v>1</v>
      </c>
    </row>
    <row r="139" spans="1:21" ht="14.45" customHeight="1" x14ac:dyDescent="0.2">
      <c r="A139" s="821">
        <v>31</v>
      </c>
      <c r="B139" s="822" t="s">
        <v>1964</v>
      </c>
      <c r="C139" s="822" t="s">
        <v>1970</v>
      </c>
      <c r="D139" s="823" t="s">
        <v>3154</v>
      </c>
      <c r="E139" s="824" t="s">
        <v>1978</v>
      </c>
      <c r="F139" s="822" t="s">
        <v>1965</v>
      </c>
      <c r="G139" s="822" t="s">
        <v>1997</v>
      </c>
      <c r="H139" s="822" t="s">
        <v>619</v>
      </c>
      <c r="I139" s="822" t="s">
        <v>1998</v>
      </c>
      <c r="J139" s="822" t="s">
        <v>825</v>
      </c>
      <c r="K139" s="822" t="s">
        <v>1999</v>
      </c>
      <c r="L139" s="825">
        <v>923.74</v>
      </c>
      <c r="M139" s="825">
        <v>7389.920000000001</v>
      </c>
      <c r="N139" s="822">
        <v>8</v>
      </c>
      <c r="O139" s="826">
        <v>3</v>
      </c>
      <c r="P139" s="825">
        <v>4618.7000000000007</v>
      </c>
      <c r="Q139" s="827">
        <v>0.625</v>
      </c>
      <c r="R139" s="822">
        <v>5</v>
      </c>
      <c r="S139" s="827">
        <v>0.625</v>
      </c>
      <c r="T139" s="826">
        <v>2</v>
      </c>
      <c r="U139" s="828">
        <v>0.66666666666666663</v>
      </c>
    </row>
    <row r="140" spans="1:21" ht="14.45" customHeight="1" x14ac:dyDescent="0.2">
      <c r="A140" s="821">
        <v>31</v>
      </c>
      <c r="B140" s="822" t="s">
        <v>1964</v>
      </c>
      <c r="C140" s="822" t="s">
        <v>1970</v>
      </c>
      <c r="D140" s="823" t="s">
        <v>3154</v>
      </c>
      <c r="E140" s="824" t="s">
        <v>1978</v>
      </c>
      <c r="F140" s="822" t="s">
        <v>1965</v>
      </c>
      <c r="G140" s="822" t="s">
        <v>2088</v>
      </c>
      <c r="H140" s="822" t="s">
        <v>329</v>
      </c>
      <c r="I140" s="822" t="s">
        <v>2089</v>
      </c>
      <c r="J140" s="822" t="s">
        <v>662</v>
      </c>
      <c r="K140" s="822" t="s">
        <v>1335</v>
      </c>
      <c r="L140" s="825">
        <v>35.25</v>
      </c>
      <c r="M140" s="825">
        <v>70.5</v>
      </c>
      <c r="N140" s="822">
        <v>2</v>
      </c>
      <c r="O140" s="826">
        <v>1.5</v>
      </c>
      <c r="P140" s="825">
        <v>70.5</v>
      </c>
      <c r="Q140" s="827">
        <v>1</v>
      </c>
      <c r="R140" s="822">
        <v>2</v>
      </c>
      <c r="S140" s="827">
        <v>1</v>
      </c>
      <c r="T140" s="826">
        <v>1.5</v>
      </c>
      <c r="U140" s="828">
        <v>1</v>
      </c>
    </row>
    <row r="141" spans="1:21" ht="14.45" customHeight="1" x14ac:dyDescent="0.2">
      <c r="A141" s="821">
        <v>31</v>
      </c>
      <c r="B141" s="822" t="s">
        <v>1964</v>
      </c>
      <c r="C141" s="822" t="s">
        <v>1970</v>
      </c>
      <c r="D141" s="823" t="s">
        <v>3154</v>
      </c>
      <c r="E141" s="824" t="s">
        <v>1978</v>
      </c>
      <c r="F141" s="822" t="s">
        <v>1965</v>
      </c>
      <c r="G141" s="822" t="s">
        <v>2088</v>
      </c>
      <c r="H141" s="822" t="s">
        <v>329</v>
      </c>
      <c r="I141" s="822" t="s">
        <v>2293</v>
      </c>
      <c r="J141" s="822" t="s">
        <v>1000</v>
      </c>
      <c r="K141" s="822" t="s">
        <v>2294</v>
      </c>
      <c r="L141" s="825">
        <v>35.25</v>
      </c>
      <c r="M141" s="825">
        <v>105.75</v>
      </c>
      <c r="N141" s="822">
        <v>3</v>
      </c>
      <c r="O141" s="826">
        <v>2.5</v>
      </c>
      <c r="P141" s="825">
        <v>70.5</v>
      </c>
      <c r="Q141" s="827">
        <v>0.66666666666666663</v>
      </c>
      <c r="R141" s="822">
        <v>2</v>
      </c>
      <c r="S141" s="827">
        <v>0.66666666666666663</v>
      </c>
      <c r="T141" s="826">
        <v>1.5</v>
      </c>
      <c r="U141" s="828">
        <v>0.6</v>
      </c>
    </row>
    <row r="142" spans="1:21" ht="14.45" customHeight="1" x14ac:dyDescent="0.2">
      <c r="A142" s="821">
        <v>31</v>
      </c>
      <c r="B142" s="822" t="s">
        <v>1964</v>
      </c>
      <c r="C142" s="822" t="s">
        <v>1970</v>
      </c>
      <c r="D142" s="823" t="s">
        <v>3154</v>
      </c>
      <c r="E142" s="824" t="s">
        <v>1978</v>
      </c>
      <c r="F142" s="822" t="s">
        <v>1965</v>
      </c>
      <c r="G142" s="822" t="s">
        <v>2088</v>
      </c>
      <c r="H142" s="822" t="s">
        <v>329</v>
      </c>
      <c r="I142" s="822" t="s">
        <v>2295</v>
      </c>
      <c r="J142" s="822" t="s">
        <v>662</v>
      </c>
      <c r="K142" s="822" t="s">
        <v>2294</v>
      </c>
      <c r="L142" s="825">
        <v>35.25</v>
      </c>
      <c r="M142" s="825">
        <v>35.25</v>
      </c>
      <c r="N142" s="822">
        <v>1</v>
      </c>
      <c r="O142" s="826">
        <v>1</v>
      </c>
      <c r="P142" s="825">
        <v>35.25</v>
      </c>
      <c r="Q142" s="827">
        <v>1</v>
      </c>
      <c r="R142" s="822">
        <v>1</v>
      </c>
      <c r="S142" s="827">
        <v>1</v>
      </c>
      <c r="T142" s="826">
        <v>1</v>
      </c>
      <c r="U142" s="828">
        <v>1</v>
      </c>
    </row>
    <row r="143" spans="1:21" ht="14.45" customHeight="1" x14ac:dyDescent="0.2">
      <c r="A143" s="821">
        <v>31</v>
      </c>
      <c r="B143" s="822" t="s">
        <v>1964</v>
      </c>
      <c r="C143" s="822" t="s">
        <v>1970</v>
      </c>
      <c r="D143" s="823" t="s">
        <v>3154</v>
      </c>
      <c r="E143" s="824" t="s">
        <v>1978</v>
      </c>
      <c r="F143" s="822" t="s">
        <v>1965</v>
      </c>
      <c r="G143" s="822" t="s">
        <v>2090</v>
      </c>
      <c r="H143" s="822" t="s">
        <v>329</v>
      </c>
      <c r="I143" s="822" t="s">
        <v>2296</v>
      </c>
      <c r="J143" s="822" t="s">
        <v>2092</v>
      </c>
      <c r="K143" s="822" t="s">
        <v>2297</v>
      </c>
      <c r="L143" s="825">
        <v>27.37</v>
      </c>
      <c r="M143" s="825">
        <v>27.37</v>
      </c>
      <c r="N143" s="822">
        <v>1</v>
      </c>
      <c r="O143" s="826">
        <v>0.5</v>
      </c>
      <c r="P143" s="825">
        <v>27.37</v>
      </c>
      <c r="Q143" s="827">
        <v>1</v>
      </c>
      <c r="R143" s="822">
        <v>1</v>
      </c>
      <c r="S143" s="827">
        <v>1</v>
      </c>
      <c r="T143" s="826">
        <v>0.5</v>
      </c>
      <c r="U143" s="828">
        <v>1</v>
      </c>
    </row>
    <row r="144" spans="1:21" ht="14.45" customHeight="1" x14ac:dyDescent="0.2">
      <c r="A144" s="821">
        <v>31</v>
      </c>
      <c r="B144" s="822" t="s">
        <v>1964</v>
      </c>
      <c r="C144" s="822" t="s">
        <v>1970</v>
      </c>
      <c r="D144" s="823" t="s">
        <v>3154</v>
      </c>
      <c r="E144" s="824" t="s">
        <v>1978</v>
      </c>
      <c r="F144" s="822" t="s">
        <v>1965</v>
      </c>
      <c r="G144" s="822" t="s">
        <v>2298</v>
      </c>
      <c r="H144" s="822" t="s">
        <v>619</v>
      </c>
      <c r="I144" s="822" t="s">
        <v>2299</v>
      </c>
      <c r="J144" s="822" t="s">
        <v>2300</v>
      </c>
      <c r="K144" s="822" t="s">
        <v>2301</v>
      </c>
      <c r="L144" s="825">
        <v>0</v>
      </c>
      <c r="M144" s="825">
        <v>0</v>
      </c>
      <c r="N144" s="822">
        <v>1</v>
      </c>
      <c r="O144" s="826">
        <v>0.5</v>
      </c>
      <c r="P144" s="825">
        <v>0</v>
      </c>
      <c r="Q144" s="827"/>
      <c r="R144" s="822">
        <v>1</v>
      </c>
      <c r="S144" s="827">
        <v>1</v>
      </c>
      <c r="T144" s="826">
        <v>0.5</v>
      </c>
      <c r="U144" s="828">
        <v>1</v>
      </c>
    </row>
    <row r="145" spans="1:21" ht="14.45" customHeight="1" x14ac:dyDescent="0.2">
      <c r="A145" s="821">
        <v>31</v>
      </c>
      <c r="B145" s="822" t="s">
        <v>1964</v>
      </c>
      <c r="C145" s="822" t="s">
        <v>1970</v>
      </c>
      <c r="D145" s="823" t="s">
        <v>3154</v>
      </c>
      <c r="E145" s="824" t="s">
        <v>1978</v>
      </c>
      <c r="F145" s="822" t="s">
        <v>1965</v>
      </c>
      <c r="G145" s="822" t="s">
        <v>2298</v>
      </c>
      <c r="H145" s="822" t="s">
        <v>619</v>
      </c>
      <c r="I145" s="822" t="s">
        <v>2302</v>
      </c>
      <c r="J145" s="822" t="s">
        <v>2300</v>
      </c>
      <c r="K145" s="822" t="s">
        <v>2303</v>
      </c>
      <c r="L145" s="825">
        <v>0</v>
      </c>
      <c r="M145" s="825">
        <v>0</v>
      </c>
      <c r="N145" s="822">
        <v>1</v>
      </c>
      <c r="O145" s="826">
        <v>0.5</v>
      </c>
      <c r="P145" s="825">
        <v>0</v>
      </c>
      <c r="Q145" s="827"/>
      <c r="R145" s="822">
        <v>1</v>
      </c>
      <c r="S145" s="827">
        <v>1</v>
      </c>
      <c r="T145" s="826">
        <v>0.5</v>
      </c>
      <c r="U145" s="828">
        <v>1</v>
      </c>
    </row>
    <row r="146" spans="1:21" ht="14.45" customHeight="1" x14ac:dyDescent="0.2">
      <c r="A146" s="821">
        <v>31</v>
      </c>
      <c r="B146" s="822" t="s">
        <v>1964</v>
      </c>
      <c r="C146" s="822" t="s">
        <v>1970</v>
      </c>
      <c r="D146" s="823" t="s">
        <v>3154</v>
      </c>
      <c r="E146" s="824" t="s">
        <v>1978</v>
      </c>
      <c r="F146" s="822" t="s">
        <v>1965</v>
      </c>
      <c r="G146" s="822" t="s">
        <v>2304</v>
      </c>
      <c r="H146" s="822" t="s">
        <v>329</v>
      </c>
      <c r="I146" s="822" t="s">
        <v>2305</v>
      </c>
      <c r="J146" s="822" t="s">
        <v>626</v>
      </c>
      <c r="K146" s="822" t="s">
        <v>627</v>
      </c>
      <c r="L146" s="825">
        <v>173.31</v>
      </c>
      <c r="M146" s="825">
        <v>173.31</v>
      </c>
      <c r="N146" s="822">
        <v>1</v>
      </c>
      <c r="O146" s="826">
        <v>0.5</v>
      </c>
      <c r="P146" s="825">
        <v>173.31</v>
      </c>
      <c r="Q146" s="827">
        <v>1</v>
      </c>
      <c r="R146" s="822">
        <v>1</v>
      </c>
      <c r="S146" s="827">
        <v>1</v>
      </c>
      <c r="T146" s="826">
        <v>0.5</v>
      </c>
      <c r="U146" s="828">
        <v>1</v>
      </c>
    </row>
    <row r="147" spans="1:21" ht="14.45" customHeight="1" x14ac:dyDescent="0.2">
      <c r="A147" s="821">
        <v>31</v>
      </c>
      <c r="B147" s="822" t="s">
        <v>1964</v>
      </c>
      <c r="C147" s="822" t="s">
        <v>1970</v>
      </c>
      <c r="D147" s="823" t="s">
        <v>3154</v>
      </c>
      <c r="E147" s="824" t="s">
        <v>1978</v>
      </c>
      <c r="F147" s="822" t="s">
        <v>1965</v>
      </c>
      <c r="G147" s="822" t="s">
        <v>2306</v>
      </c>
      <c r="H147" s="822" t="s">
        <v>329</v>
      </c>
      <c r="I147" s="822" t="s">
        <v>2307</v>
      </c>
      <c r="J147" s="822" t="s">
        <v>2308</v>
      </c>
      <c r="K147" s="822" t="s">
        <v>2309</v>
      </c>
      <c r="L147" s="825">
        <v>87.67</v>
      </c>
      <c r="M147" s="825">
        <v>87.67</v>
      </c>
      <c r="N147" s="822">
        <v>1</v>
      </c>
      <c r="O147" s="826">
        <v>0.5</v>
      </c>
      <c r="P147" s="825">
        <v>87.67</v>
      </c>
      <c r="Q147" s="827">
        <v>1</v>
      </c>
      <c r="R147" s="822">
        <v>1</v>
      </c>
      <c r="S147" s="827">
        <v>1</v>
      </c>
      <c r="T147" s="826">
        <v>0.5</v>
      </c>
      <c r="U147" s="828">
        <v>1</v>
      </c>
    </row>
    <row r="148" spans="1:21" ht="14.45" customHeight="1" x14ac:dyDescent="0.2">
      <c r="A148" s="821">
        <v>31</v>
      </c>
      <c r="B148" s="822" t="s">
        <v>1964</v>
      </c>
      <c r="C148" s="822" t="s">
        <v>1970</v>
      </c>
      <c r="D148" s="823" t="s">
        <v>3154</v>
      </c>
      <c r="E148" s="824" t="s">
        <v>1978</v>
      </c>
      <c r="F148" s="822" t="s">
        <v>1965</v>
      </c>
      <c r="G148" s="822" t="s">
        <v>2006</v>
      </c>
      <c r="H148" s="822" t="s">
        <v>619</v>
      </c>
      <c r="I148" s="822" t="s">
        <v>1814</v>
      </c>
      <c r="J148" s="822" t="s">
        <v>1005</v>
      </c>
      <c r="K148" s="822" t="s">
        <v>1006</v>
      </c>
      <c r="L148" s="825">
        <v>0</v>
      </c>
      <c r="M148" s="825">
        <v>0</v>
      </c>
      <c r="N148" s="822">
        <v>105</v>
      </c>
      <c r="O148" s="826">
        <v>64.5</v>
      </c>
      <c r="P148" s="825">
        <v>0</v>
      </c>
      <c r="Q148" s="827"/>
      <c r="R148" s="822">
        <v>71</v>
      </c>
      <c r="S148" s="827">
        <v>0.67619047619047623</v>
      </c>
      <c r="T148" s="826">
        <v>42</v>
      </c>
      <c r="U148" s="828">
        <v>0.65116279069767447</v>
      </c>
    </row>
    <row r="149" spans="1:21" ht="14.45" customHeight="1" x14ac:dyDescent="0.2">
      <c r="A149" s="821">
        <v>31</v>
      </c>
      <c r="B149" s="822" t="s">
        <v>1964</v>
      </c>
      <c r="C149" s="822" t="s">
        <v>1970</v>
      </c>
      <c r="D149" s="823" t="s">
        <v>3154</v>
      </c>
      <c r="E149" s="824" t="s">
        <v>1978</v>
      </c>
      <c r="F149" s="822" t="s">
        <v>1965</v>
      </c>
      <c r="G149" s="822" t="s">
        <v>2006</v>
      </c>
      <c r="H149" s="822" t="s">
        <v>619</v>
      </c>
      <c r="I149" s="822" t="s">
        <v>1815</v>
      </c>
      <c r="J149" s="822" t="s">
        <v>1005</v>
      </c>
      <c r="K149" s="822" t="s">
        <v>1816</v>
      </c>
      <c r="L149" s="825">
        <v>76.86</v>
      </c>
      <c r="M149" s="825">
        <v>76.86</v>
      </c>
      <c r="N149" s="822">
        <v>1</v>
      </c>
      <c r="O149" s="826">
        <v>0.5</v>
      </c>
      <c r="P149" s="825">
        <v>76.86</v>
      </c>
      <c r="Q149" s="827">
        <v>1</v>
      </c>
      <c r="R149" s="822">
        <v>1</v>
      </c>
      <c r="S149" s="827">
        <v>1</v>
      </c>
      <c r="T149" s="826">
        <v>0.5</v>
      </c>
      <c r="U149" s="828">
        <v>1</v>
      </c>
    </row>
    <row r="150" spans="1:21" ht="14.45" customHeight="1" x14ac:dyDescent="0.2">
      <c r="A150" s="821">
        <v>31</v>
      </c>
      <c r="B150" s="822" t="s">
        <v>1964</v>
      </c>
      <c r="C150" s="822" t="s">
        <v>1970</v>
      </c>
      <c r="D150" s="823" t="s">
        <v>3154</v>
      </c>
      <c r="E150" s="824" t="s">
        <v>1978</v>
      </c>
      <c r="F150" s="822" t="s">
        <v>1965</v>
      </c>
      <c r="G150" s="822" t="s">
        <v>2006</v>
      </c>
      <c r="H150" s="822" t="s">
        <v>329</v>
      </c>
      <c r="I150" s="822" t="s">
        <v>2310</v>
      </c>
      <c r="J150" s="822" t="s">
        <v>2311</v>
      </c>
      <c r="K150" s="822" t="s">
        <v>2312</v>
      </c>
      <c r="L150" s="825">
        <v>227.69</v>
      </c>
      <c r="M150" s="825">
        <v>227.69</v>
      </c>
      <c r="N150" s="822">
        <v>1</v>
      </c>
      <c r="O150" s="826">
        <v>1</v>
      </c>
      <c r="P150" s="825">
        <v>227.69</v>
      </c>
      <c r="Q150" s="827">
        <v>1</v>
      </c>
      <c r="R150" s="822">
        <v>1</v>
      </c>
      <c r="S150" s="827">
        <v>1</v>
      </c>
      <c r="T150" s="826">
        <v>1</v>
      </c>
      <c r="U150" s="828">
        <v>1</v>
      </c>
    </row>
    <row r="151" spans="1:21" ht="14.45" customHeight="1" x14ac:dyDescent="0.2">
      <c r="A151" s="821">
        <v>31</v>
      </c>
      <c r="B151" s="822" t="s">
        <v>1964</v>
      </c>
      <c r="C151" s="822" t="s">
        <v>1970</v>
      </c>
      <c r="D151" s="823" t="s">
        <v>3154</v>
      </c>
      <c r="E151" s="824" t="s">
        <v>1978</v>
      </c>
      <c r="F151" s="822" t="s">
        <v>1965</v>
      </c>
      <c r="G151" s="822" t="s">
        <v>2102</v>
      </c>
      <c r="H151" s="822" t="s">
        <v>329</v>
      </c>
      <c r="I151" s="822" t="s">
        <v>2105</v>
      </c>
      <c r="J151" s="822" t="s">
        <v>683</v>
      </c>
      <c r="K151" s="822" t="s">
        <v>684</v>
      </c>
      <c r="L151" s="825">
        <v>59.56</v>
      </c>
      <c r="M151" s="825">
        <v>119.12</v>
      </c>
      <c r="N151" s="822">
        <v>2</v>
      </c>
      <c r="O151" s="826">
        <v>0.5</v>
      </c>
      <c r="P151" s="825">
        <v>119.12</v>
      </c>
      <c r="Q151" s="827">
        <v>1</v>
      </c>
      <c r="R151" s="822">
        <v>2</v>
      </c>
      <c r="S151" s="827">
        <v>1</v>
      </c>
      <c r="T151" s="826">
        <v>0.5</v>
      </c>
      <c r="U151" s="828">
        <v>1</v>
      </c>
    </row>
    <row r="152" spans="1:21" ht="14.45" customHeight="1" x14ac:dyDescent="0.2">
      <c r="A152" s="821">
        <v>31</v>
      </c>
      <c r="B152" s="822" t="s">
        <v>1964</v>
      </c>
      <c r="C152" s="822" t="s">
        <v>1970</v>
      </c>
      <c r="D152" s="823" t="s">
        <v>3154</v>
      </c>
      <c r="E152" s="824" t="s">
        <v>1978</v>
      </c>
      <c r="F152" s="822" t="s">
        <v>1965</v>
      </c>
      <c r="G152" s="822" t="s">
        <v>2106</v>
      </c>
      <c r="H152" s="822" t="s">
        <v>329</v>
      </c>
      <c r="I152" s="822" t="s">
        <v>2107</v>
      </c>
      <c r="J152" s="822" t="s">
        <v>1301</v>
      </c>
      <c r="K152" s="822" t="s">
        <v>2108</v>
      </c>
      <c r="L152" s="825">
        <v>219.37</v>
      </c>
      <c r="M152" s="825">
        <v>4387.3999999999996</v>
      </c>
      <c r="N152" s="822">
        <v>20</v>
      </c>
      <c r="O152" s="826">
        <v>7</v>
      </c>
      <c r="P152" s="825">
        <v>4168.03</v>
      </c>
      <c r="Q152" s="827">
        <v>0.95000000000000007</v>
      </c>
      <c r="R152" s="822">
        <v>19</v>
      </c>
      <c r="S152" s="827">
        <v>0.95</v>
      </c>
      <c r="T152" s="826">
        <v>6.5</v>
      </c>
      <c r="U152" s="828">
        <v>0.9285714285714286</v>
      </c>
    </row>
    <row r="153" spans="1:21" ht="14.45" customHeight="1" x14ac:dyDescent="0.2">
      <c r="A153" s="821">
        <v>31</v>
      </c>
      <c r="B153" s="822" t="s">
        <v>1964</v>
      </c>
      <c r="C153" s="822" t="s">
        <v>1970</v>
      </c>
      <c r="D153" s="823" t="s">
        <v>3154</v>
      </c>
      <c r="E153" s="824" t="s">
        <v>1978</v>
      </c>
      <c r="F153" s="822" t="s">
        <v>1965</v>
      </c>
      <c r="G153" s="822" t="s">
        <v>2313</v>
      </c>
      <c r="H153" s="822" t="s">
        <v>329</v>
      </c>
      <c r="I153" s="822" t="s">
        <v>2314</v>
      </c>
      <c r="J153" s="822" t="s">
        <v>2315</v>
      </c>
      <c r="K153" s="822" t="s">
        <v>1097</v>
      </c>
      <c r="L153" s="825">
        <v>80.94</v>
      </c>
      <c r="M153" s="825">
        <v>80.94</v>
      </c>
      <c r="N153" s="822">
        <v>1</v>
      </c>
      <c r="O153" s="826">
        <v>0.5</v>
      </c>
      <c r="P153" s="825">
        <v>80.94</v>
      </c>
      <c r="Q153" s="827">
        <v>1</v>
      </c>
      <c r="R153" s="822">
        <v>1</v>
      </c>
      <c r="S153" s="827">
        <v>1</v>
      </c>
      <c r="T153" s="826">
        <v>0.5</v>
      </c>
      <c r="U153" s="828">
        <v>1</v>
      </c>
    </row>
    <row r="154" spans="1:21" ht="14.45" customHeight="1" x14ac:dyDescent="0.2">
      <c r="A154" s="821">
        <v>31</v>
      </c>
      <c r="B154" s="822" t="s">
        <v>1964</v>
      </c>
      <c r="C154" s="822" t="s">
        <v>1970</v>
      </c>
      <c r="D154" s="823" t="s">
        <v>3154</v>
      </c>
      <c r="E154" s="824" t="s">
        <v>1978</v>
      </c>
      <c r="F154" s="822" t="s">
        <v>1965</v>
      </c>
      <c r="G154" s="822" t="s">
        <v>2316</v>
      </c>
      <c r="H154" s="822" t="s">
        <v>329</v>
      </c>
      <c r="I154" s="822" t="s">
        <v>2317</v>
      </c>
      <c r="J154" s="822" t="s">
        <v>2318</v>
      </c>
      <c r="K154" s="822" t="s">
        <v>2319</v>
      </c>
      <c r="L154" s="825">
        <v>57.85</v>
      </c>
      <c r="M154" s="825">
        <v>57.85</v>
      </c>
      <c r="N154" s="822">
        <v>1</v>
      </c>
      <c r="O154" s="826">
        <v>0.5</v>
      </c>
      <c r="P154" s="825"/>
      <c r="Q154" s="827">
        <v>0</v>
      </c>
      <c r="R154" s="822"/>
      <c r="S154" s="827">
        <v>0</v>
      </c>
      <c r="T154" s="826"/>
      <c r="U154" s="828">
        <v>0</v>
      </c>
    </row>
    <row r="155" spans="1:21" ht="14.45" customHeight="1" x14ac:dyDescent="0.2">
      <c r="A155" s="821">
        <v>31</v>
      </c>
      <c r="B155" s="822" t="s">
        <v>1964</v>
      </c>
      <c r="C155" s="822" t="s">
        <v>1970</v>
      </c>
      <c r="D155" s="823" t="s">
        <v>3154</v>
      </c>
      <c r="E155" s="824" t="s">
        <v>1978</v>
      </c>
      <c r="F155" s="822" t="s">
        <v>1965</v>
      </c>
      <c r="G155" s="822" t="s">
        <v>2320</v>
      </c>
      <c r="H155" s="822" t="s">
        <v>329</v>
      </c>
      <c r="I155" s="822" t="s">
        <v>2321</v>
      </c>
      <c r="J155" s="822" t="s">
        <v>2322</v>
      </c>
      <c r="K155" s="822" t="s">
        <v>2323</v>
      </c>
      <c r="L155" s="825">
        <v>320.55</v>
      </c>
      <c r="M155" s="825">
        <v>320.55</v>
      </c>
      <c r="N155" s="822">
        <v>1</v>
      </c>
      <c r="O155" s="826">
        <v>0.5</v>
      </c>
      <c r="P155" s="825">
        <v>320.55</v>
      </c>
      <c r="Q155" s="827">
        <v>1</v>
      </c>
      <c r="R155" s="822">
        <v>1</v>
      </c>
      <c r="S155" s="827">
        <v>1</v>
      </c>
      <c r="T155" s="826">
        <v>0.5</v>
      </c>
      <c r="U155" s="828">
        <v>1</v>
      </c>
    </row>
    <row r="156" spans="1:21" ht="14.45" customHeight="1" x14ac:dyDescent="0.2">
      <c r="A156" s="821">
        <v>31</v>
      </c>
      <c r="B156" s="822" t="s">
        <v>1964</v>
      </c>
      <c r="C156" s="822" t="s">
        <v>1970</v>
      </c>
      <c r="D156" s="823" t="s">
        <v>3154</v>
      </c>
      <c r="E156" s="824" t="s">
        <v>1978</v>
      </c>
      <c r="F156" s="822" t="s">
        <v>1965</v>
      </c>
      <c r="G156" s="822" t="s">
        <v>2113</v>
      </c>
      <c r="H156" s="822" t="s">
        <v>329</v>
      </c>
      <c r="I156" s="822" t="s">
        <v>2324</v>
      </c>
      <c r="J156" s="822" t="s">
        <v>2325</v>
      </c>
      <c r="K156" s="822" t="s">
        <v>2326</v>
      </c>
      <c r="L156" s="825">
        <v>177.92</v>
      </c>
      <c r="M156" s="825">
        <v>355.84</v>
      </c>
      <c r="N156" s="822">
        <v>2</v>
      </c>
      <c r="O156" s="826">
        <v>2</v>
      </c>
      <c r="P156" s="825">
        <v>355.84</v>
      </c>
      <c r="Q156" s="827">
        <v>1</v>
      </c>
      <c r="R156" s="822">
        <v>2</v>
      </c>
      <c r="S156" s="827">
        <v>1</v>
      </c>
      <c r="T156" s="826">
        <v>2</v>
      </c>
      <c r="U156" s="828">
        <v>1</v>
      </c>
    </row>
    <row r="157" spans="1:21" ht="14.45" customHeight="1" x14ac:dyDescent="0.2">
      <c r="A157" s="821">
        <v>31</v>
      </c>
      <c r="B157" s="822" t="s">
        <v>1964</v>
      </c>
      <c r="C157" s="822" t="s">
        <v>1970</v>
      </c>
      <c r="D157" s="823" t="s">
        <v>3154</v>
      </c>
      <c r="E157" s="824" t="s">
        <v>1978</v>
      </c>
      <c r="F157" s="822" t="s">
        <v>1965</v>
      </c>
      <c r="G157" s="822" t="s">
        <v>2113</v>
      </c>
      <c r="H157" s="822" t="s">
        <v>329</v>
      </c>
      <c r="I157" s="822" t="s">
        <v>2327</v>
      </c>
      <c r="J157" s="822" t="s">
        <v>2325</v>
      </c>
      <c r="K157" s="822" t="s">
        <v>2328</v>
      </c>
      <c r="L157" s="825">
        <v>387.73</v>
      </c>
      <c r="M157" s="825">
        <v>4265.0300000000007</v>
      </c>
      <c r="N157" s="822">
        <v>11</v>
      </c>
      <c r="O157" s="826">
        <v>10.5</v>
      </c>
      <c r="P157" s="825">
        <v>3877.3</v>
      </c>
      <c r="Q157" s="827">
        <v>0.90909090909090895</v>
      </c>
      <c r="R157" s="822">
        <v>10</v>
      </c>
      <c r="S157" s="827">
        <v>0.90909090909090906</v>
      </c>
      <c r="T157" s="826">
        <v>9.5</v>
      </c>
      <c r="U157" s="828">
        <v>0.90476190476190477</v>
      </c>
    </row>
    <row r="158" spans="1:21" ht="14.45" customHeight="1" x14ac:dyDescent="0.2">
      <c r="A158" s="821">
        <v>31</v>
      </c>
      <c r="B158" s="822" t="s">
        <v>1964</v>
      </c>
      <c r="C158" s="822" t="s">
        <v>1970</v>
      </c>
      <c r="D158" s="823" t="s">
        <v>3154</v>
      </c>
      <c r="E158" s="824" t="s">
        <v>1978</v>
      </c>
      <c r="F158" s="822" t="s">
        <v>1965</v>
      </c>
      <c r="G158" s="822" t="s">
        <v>2113</v>
      </c>
      <c r="H158" s="822" t="s">
        <v>329</v>
      </c>
      <c r="I158" s="822" t="s">
        <v>2329</v>
      </c>
      <c r="J158" s="822" t="s">
        <v>2330</v>
      </c>
      <c r="K158" s="822" t="s">
        <v>2326</v>
      </c>
      <c r="L158" s="825">
        <v>177.92</v>
      </c>
      <c r="M158" s="825">
        <v>1423.3600000000001</v>
      </c>
      <c r="N158" s="822">
        <v>8</v>
      </c>
      <c r="O158" s="826">
        <v>6</v>
      </c>
      <c r="P158" s="825">
        <v>1423.3600000000001</v>
      </c>
      <c r="Q158" s="827">
        <v>1</v>
      </c>
      <c r="R158" s="822">
        <v>8</v>
      </c>
      <c r="S158" s="827">
        <v>1</v>
      </c>
      <c r="T158" s="826">
        <v>6</v>
      </c>
      <c r="U158" s="828">
        <v>1</v>
      </c>
    </row>
    <row r="159" spans="1:21" ht="14.45" customHeight="1" x14ac:dyDescent="0.2">
      <c r="A159" s="821">
        <v>31</v>
      </c>
      <c r="B159" s="822" t="s">
        <v>1964</v>
      </c>
      <c r="C159" s="822" t="s">
        <v>1970</v>
      </c>
      <c r="D159" s="823" t="s">
        <v>3154</v>
      </c>
      <c r="E159" s="824" t="s">
        <v>1978</v>
      </c>
      <c r="F159" s="822" t="s">
        <v>1965</v>
      </c>
      <c r="G159" s="822" t="s">
        <v>2117</v>
      </c>
      <c r="H159" s="822" t="s">
        <v>329</v>
      </c>
      <c r="I159" s="822" t="s">
        <v>2331</v>
      </c>
      <c r="J159" s="822" t="s">
        <v>973</v>
      </c>
      <c r="K159" s="822" t="s">
        <v>2332</v>
      </c>
      <c r="L159" s="825">
        <v>0</v>
      </c>
      <c r="M159" s="825">
        <v>0</v>
      </c>
      <c r="N159" s="822">
        <v>2</v>
      </c>
      <c r="O159" s="826">
        <v>1</v>
      </c>
      <c r="P159" s="825">
        <v>0</v>
      </c>
      <c r="Q159" s="827"/>
      <c r="R159" s="822">
        <v>1</v>
      </c>
      <c r="S159" s="827">
        <v>0.5</v>
      </c>
      <c r="T159" s="826">
        <v>0.5</v>
      </c>
      <c r="U159" s="828">
        <v>0.5</v>
      </c>
    </row>
    <row r="160" spans="1:21" ht="14.45" customHeight="1" x14ac:dyDescent="0.2">
      <c r="A160" s="821">
        <v>31</v>
      </c>
      <c r="B160" s="822" t="s">
        <v>1964</v>
      </c>
      <c r="C160" s="822" t="s">
        <v>1970</v>
      </c>
      <c r="D160" s="823" t="s">
        <v>3154</v>
      </c>
      <c r="E160" s="824" t="s">
        <v>1978</v>
      </c>
      <c r="F160" s="822" t="s">
        <v>1965</v>
      </c>
      <c r="G160" s="822" t="s">
        <v>2117</v>
      </c>
      <c r="H160" s="822" t="s">
        <v>329</v>
      </c>
      <c r="I160" s="822" t="s">
        <v>2118</v>
      </c>
      <c r="J160" s="822" t="s">
        <v>973</v>
      </c>
      <c r="K160" s="822" t="s">
        <v>2119</v>
      </c>
      <c r="L160" s="825">
        <v>0</v>
      </c>
      <c r="M160" s="825">
        <v>0</v>
      </c>
      <c r="N160" s="822">
        <v>2</v>
      </c>
      <c r="O160" s="826">
        <v>2</v>
      </c>
      <c r="P160" s="825"/>
      <c r="Q160" s="827"/>
      <c r="R160" s="822"/>
      <c r="S160" s="827">
        <v>0</v>
      </c>
      <c r="T160" s="826"/>
      <c r="U160" s="828">
        <v>0</v>
      </c>
    </row>
    <row r="161" spans="1:21" ht="14.45" customHeight="1" x14ac:dyDescent="0.2">
      <c r="A161" s="821">
        <v>31</v>
      </c>
      <c r="B161" s="822" t="s">
        <v>1964</v>
      </c>
      <c r="C161" s="822" t="s">
        <v>1970</v>
      </c>
      <c r="D161" s="823" t="s">
        <v>3154</v>
      </c>
      <c r="E161" s="824" t="s">
        <v>1978</v>
      </c>
      <c r="F161" s="822" t="s">
        <v>1965</v>
      </c>
      <c r="G161" s="822" t="s">
        <v>2333</v>
      </c>
      <c r="H161" s="822" t="s">
        <v>619</v>
      </c>
      <c r="I161" s="822" t="s">
        <v>1841</v>
      </c>
      <c r="J161" s="822" t="s">
        <v>1171</v>
      </c>
      <c r="K161" s="822" t="s">
        <v>1842</v>
      </c>
      <c r="L161" s="825">
        <v>0</v>
      </c>
      <c r="M161" s="825">
        <v>0</v>
      </c>
      <c r="N161" s="822">
        <v>1</v>
      </c>
      <c r="O161" s="826">
        <v>1</v>
      </c>
      <c r="P161" s="825">
        <v>0</v>
      </c>
      <c r="Q161" s="827"/>
      <c r="R161" s="822">
        <v>1</v>
      </c>
      <c r="S161" s="827">
        <v>1</v>
      </c>
      <c r="T161" s="826">
        <v>1</v>
      </c>
      <c r="U161" s="828">
        <v>1</v>
      </c>
    </row>
    <row r="162" spans="1:21" ht="14.45" customHeight="1" x14ac:dyDescent="0.2">
      <c r="A162" s="821">
        <v>31</v>
      </c>
      <c r="B162" s="822" t="s">
        <v>1964</v>
      </c>
      <c r="C162" s="822" t="s">
        <v>1970</v>
      </c>
      <c r="D162" s="823" t="s">
        <v>3154</v>
      </c>
      <c r="E162" s="824" t="s">
        <v>1978</v>
      </c>
      <c r="F162" s="822" t="s">
        <v>1965</v>
      </c>
      <c r="G162" s="822" t="s">
        <v>2334</v>
      </c>
      <c r="H162" s="822" t="s">
        <v>329</v>
      </c>
      <c r="I162" s="822" t="s">
        <v>2335</v>
      </c>
      <c r="J162" s="822" t="s">
        <v>2336</v>
      </c>
      <c r="K162" s="822" t="s">
        <v>2337</v>
      </c>
      <c r="L162" s="825">
        <v>193.98</v>
      </c>
      <c r="M162" s="825">
        <v>193.98</v>
      </c>
      <c r="N162" s="822">
        <v>1</v>
      </c>
      <c r="O162" s="826">
        <v>0.5</v>
      </c>
      <c r="P162" s="825">
        <v>193.98</v>
      </c>
      <c r="Q162" s="827">
        <v>1</v>
      </c>
      <c r="R162" s="822">
        <v>1</v>
      </c>
      <c r="S162" s="827">
        <v>1</v>
      </c>
      <c r="T162" s="826">
        <v>0.5</v>
      </c>
      <c r="U162" s="828">
        <v>1</v>
      </c>
    </row>
    <row r="163" spans="1:21" ht="14.45" customHeight="1" x14ac:dyDescent="0.2">
      <c r="A163" s="821">
        <v>31</v>
      </c>
      <c r="B163" s="822" t="s">
        <v>1964</v>
      </c>
      <c r="C163" s="822" t="s">
        <v>1970</v>
      </c>
      <c r="D163" s="823" t="s">
        <v>3154</v>
      </c>
      <c r="E163" s="824" t="s">
        <v>1978</v>
      </c>
      <c r="F163" s="822" t="s">
        <v>1965</v>
      </c>
      <c r="G163" s="822" t="s">
        <v>2338</v>
      </c>
      <c r="H163" s="822" t="s">
        <v>619</v>
      </c>
      <c r="I163" s="822" t="s">
        <v>2339</v>
      </c>
      <c r="J163" s="822" t="s">
        <v>905</v>
      </c>
      <c r="K163" s="822" t="s">
        <v>2340</v>
      </c>
      <c r="L163" s="825">
        <v>414.07</v>
      </c>
      <c r="M163" s="825">
        <v>414.07</v>
      </c>
      <c r="N163" s="822">
        <v>1</v>
      </c>
      <c r="O163" s="826">
        <v>1</v>
      </c>
      <c r="P163" s="825">
        <v>414.07</v>
      </c>
      <c r="Q163" s="827">
        <v>1</v>
      </c>
      <c r="R163" s="822">
        <v>1</v>
      </c>
      <c r="S163" s="827">
        <v>1</v>
      </c>
      <c r="T163" s="826">
        <v>1</v>
      </c>
      <c r="U163" s="828">
        <v>1</v>
      </c>
    </row>
    <row r="164" spans="1:21" ht="14.45" customHeight="1" x14ac:dyDescent="0.2">
      <c r="A164" s="821">
        <v>31</v>
      </c>
      <c r="B164" s="822" t="s">
        <v>1964</v>
      </c>
      <c r="C164" s="822" t="s">
        <v>1970</v>
      </c>
      <c r="D164" s="823" t="s">
        <v>3154</v>
      </c>
      <c r="E164" s="824" t="s">
        <v>1978</v>
      </c>
      <c r="F164" s="822" t="s">
        <v>1965</v>
      </c>
      <c r="G164" s="822" t="s">
        <v>2000</v>
      </c>
      <c r="H164" s="822" t="s">
        <v>619</v>
      </c>
      <c r="I164" s="822" t="s">
        <v>2126</v>
      </c>
      <c r="J164" s="822" t="s">
        <v>2008</v>
      </c>
      <c r="K164" s="822" t="s">
        <v>2127</v>
      </c>
      <c r="L164" s="825">
        <v>50.32</v>
      </c>
      <c r="M164" s="825">
        <v>100.64</v>
      </c>
      <c r="N164" s="822">
        <v>2</v>
      </c>
      <c r="O164" s="826">
        <v>1.5</v>
      </c>
      <c r="P164" s="825">
        <v>100.64</v>
      </c>
      <c r="Q164" s="827">
        <v>1</v>
      </c>
      <c r="R164" s="822">
        <v>2</v>
      </c>
      <c r="S164" s="827">
        <v>1</v>
      </c>
      <c r="T164" s="826">
        <v>1.5</v>
      </c>
      <c r="U164" s="828">
        <v>1</v>
      </c>
    </row>
    <row r="165" spans="1:21" ht="14.45" customHeight="1" x14ac:dyDescent="0.2">
      <c r="A165" s="821">
        <v>31</v>
      </c>
      <c r="B165" s="822" t="s">
        <v>1964</v>
      </c>
      <c r="C165" s="822" t="s">
        <v>1970</v>
      </c>
      <c r="D165" s="823" t="s">
        <v>3154</v>
      </c>
      <c r="E165" s="824" t="s">
        <v>1978</v>
      </c>
      <c r="F165" s="822" t="s">
        <v>1965</v>
      </c>
      <c r="G165" s="822" t="s">
        <v>2000</v>
      </c>
      <c r="H165" s="822" t="s">
        <v>329</v>
      </c>
      <c r="I165" s="822" t="s">
        <v>2128</v>
      </c>
      <c r="J165" s="822" t="s">
        <v>2008</v>
      </c>
      <c r="K165" s="822" t="s">
        <v>2129</v>
      </c>
      <c r="L165" s="825">
        <v>99.94</v>
      </c>
      <c r="M165" s="825">
        <v>3298.0200000000009</v>
      </c>
      <c r="N165" s="822">
        <v>33</v>
      </c>
      <c r="O165" s="826">
        <v>22</v>
      </c>
      <c r="P165" s="825">
        <v>2498.5000000000009</v>
      </c>
      <c r="Q165" s="827">
        <v>0.75757575757575768</v>
      </c>
      <c r="R165" s="822">
        <v>25</v>
      </c>
      <c r="S165" s="827">
        <v>0.75757575757575757</v>
      </c>
      <c r="T165" s="826">
        <v>16.5</v>
      </c>
      <c r="U165" s="828">
        <v>0.75</v>
      </c>
    </row>
    <row r="166" spans="1:21" ht="14.45" customHeight="1" x14ac:dyDescent="0.2">
      <c r="A166" s="821">
        <v>31</v>
      </c>
      <c r="B166" s="822" t="s">
        <v>1964</v>
      </c>
      <c r="C166" s="822" t="s">
        <v>1970</v>
      </c>
      <c r="D166" s="823" t="s">
        <v>3154</v>
      </c>
      <c r="E166" s="824" t="s">
        <v>1978</v>
      </c>
      <c r="F166" s="822" t="s">
        <v>1965</v>
      </c>
      <c r="G166" s="822" t="s">
        <v>2000</v>
      </c>
      <c r="H166" s="822" t="s">
        <v>329</v>
      </c>
      <c r="I166" s="822" t="s">
        <v>2001</v>
      </c>
      <c r="J166" s="822" t="s">
        <v>1161</v>
      </c>
      <c r="K166" s="822" t="s">
        <v>1163</v>
      </c>
      <c r="L166" s="825">
        <v>50.32</v>
      </c>
      <c r="M166" s="825">
        <v>50.32</v>
      </c>
      <c r="N166" s="822">
        <v>1</v>
      </c>
      <c r="O166" s="826">
        <v>1</v>
      </c>
      <c r="P166" s="825"/>
      <c r="Q166" s="827">
        <v>0</v>
      </c>
      <c r="R166" s="822"/>
      <c r="S166" s="827">
        <v>0</v>
      </c>
      <c r="T166" s="826"/>
      <c r="U166" s="828">
        <v>0</v>
      </c>
    </row>
    <row r="167" spans="1:21" ht="14.45" customHeight="1" x14ac:dyDescent="0.2">
      <c r="A167" s="821">
        <v>31</v>
      </c>
      <c r="B167" s="822" t="s">
        <v>1964</v>
      </c>
      <c r="C167" s="822" t="s">
        <v>1970</v>
      </c>
      <c r="D167" s="823" t="s">
        <v>3154</v>
      </c>
      <c r="E167" s="824" t="s">
        <v>1978</v>
      </c>
      <c r="F167" s="822" t="s">
        <v>1965</v>
      </c>
      <c r="G167" s="822" t="s">
        <v>2000</v>
      </c>
      <c r="H167" s="822" t="s">
        <v>329</v>
      </c>
      <c r="I167" s="822" t="s">
        <v>2341</v>
      </c>
      <c r="J167" s="822" t="s">
        <v>2342</v>
      </c>
      <c r="K167" s="822" t="s">
        <v>2343</v>
      </c>
      <c r="L167" s="825">
        <v>99.94</v>
      </c>
      <c r="M167" s="825">
        <v>199.88</v>
      </c>
      <c r="N167" s="822">
        <v>2</v>
      </c>
      <c r="O167" s="826">
        <v>1</v>
      </c>
      <c r="P167" s="825">
        <v>199.88</v>
      </c>
      <c r="Q167" s="827">
        <v>1</v>
      </c>
      <c r="R167" s="822">
        <v>2</v>
      </c>
      <c r="S167" s="827">
        <v>1</v>
      </c>
      <c r="T167" s="826">
        <v>1</v>
      </c>
      <c r="U167" s="828">
        <v>1</v>
      </c>
    </row>
    <row r="168" spans="1:21" ht="14.45" customHeight="1" x14ac:dyDescent="0.2">
      <c r="A168" s="821">
        <v>31</v>
      </c>
      <c r="B168" s="822" t="s">
        <v>1964</v>
      </c>
      <c r="C168" s="822" t="s">
        <v>1970</v>
      </c>
      <c r="D168" s="823" t="s">
        <v>3154</v>
      </c>
      <c r="E168" s="824" t="s">
        <v>1978</v>
      </c>
      <c r="F168" s="822" t="s">
        <v>1965</v>
      </c>
      <c r="G168" s="822" t="s">
        <v>2000</v>
      </c>
      <c r="H168" s="822" t="s">
        <v>329</v>
      </c>
      <c r="I168" s="822" t="s">
        <v>2007</v>
      </c>
      <c r="J168" s="822" t="s">
        <v>2008</v>
      </c>
      <c r="K168" s="822" t="s">
        <v>2009</v>
      </c>
      <c r="L168" s="825">
        <v>66.63</v>
      </c>
      <c r="M168" s="825">
        <v>599.66999999999996</v>
      </c>
      <c r="N168" s="822">
        <v>9</v>
      </c>
      <c r="O168" s="826">
        <v>6</v>
      </c>
      <c r="P168" s="825">
        <v>333.15</v>
      </c>
      <c r="Q168" s="827">
        <v>0.55555555555555558</v>
      </c>
      <c r="R168" s="822">
        <v>5</v>
      </c>
      <c r="S168" s="827">
        <v>0.55555555555555558</v>
      </c>
      <c r="T168" s="826">
        <v>3</v>
      </c>
      <c r="U168" s="828">
        <v>0.5</v>
      </c>
    </row>
    <row r="169" spans="1:21" ht="14.45" customHeight="1" x14ac:dyDescent="0.2">
      <c r="A169" s="821">
        <v>31</v>
      </c>
      <c r="B169" s="822" t="s">
        <v>1964</v>
      </c>
      <c r="C169" s="822" t="s">
        <v>1970</v>
      </c>
      <c r="D169" s="823" t="s">
        <v>3154</v>
      </c>
      <c r="E169" s="824" t="s">
        <v>1978</v>
      </c>
      <c r="F169" s="822" t="s">
        <v>1965</v>
      </c>
      <c r="G169" s="822" t="s">
        <v>2000</v>
      </c>
      <c r="H169" s="822" t="s">
        <v>329</v>
      </c>
      <c r="I169" s="822" t="s">
        <v>2023</v>
      </c>
      <c r="J169" s="822" t="s">
        <v>1161</v>
      </c>
      <c r="K169" s="822" t="s">
        <v>2024</v>
      </c>
      <c r="L169" s="825">
        <v>50.32</v>
      </c>
      <c r="M169" s="825">
        <v>1107.0400000000002</v>
      </c>
      <c r="N169" s="822">
        <v>22</v>
      </c>
      <c r="O169" s="826">
        <v>16</v>
      </c>
      <c r="P169" s="825">
        <v>805.12000000000023</v>
      </c>
      <c r="Q169" s="827">
        <v>0.7272727272727274</v>
      </c>
      <c r="R169" s="822">
        <v>16</v>
      </c>
      <c r="S169" s="827">
        <v>0.72727272727272729</v>
      </c>
      <c r="T169" s="826">
        <v>10.5</v>
      </c>
      <c r="U169" s="828">
        <v>0.65625</v>
      </c>
    </row>
    <row r="170" spans="1:21" ht="14.45" customHeight="1" x14ac:dyDescent="0.2">
      <c r="A170" s="821">
        <v>31</v>
      </c>
      <c r="B170" s="822" t="s">
        <v>1964</v>
      </c>
      <c r="C170" s="822" t="s">
        <v>1970</v>
      </c>
      <c r="D170" s="823" t="s">
        <v>3154</v>
      </c>
      <c r="E170" s="824" t="s">
        <v>1978</v>
      </c>
      <c r="F170" s="822" t="s">
        <v>1965</v>
      </c>
      <c r="G170" s="822" t="s">
        <v>2000</v>
      </c>
      <c r="H170" s="822" t="s">
        <v>329</v>
      </c>
      <c r="I170" s="822" t="s">
        <v>2130</v>
      </c>
      <c r="J170" s="822" t="s">
        <v>1161</v>
      </c>
      <c r="K170" s="822" t="s">
        <v>2131</v>
      </c>
      <c r="L170" s="825">
        <v>33.549999999999997</v>
      </c>
      <c r="M170" s="825">
        <v>67.099999999999994</v>
      </c>
      <c r="N170" s="822">
        <v>2</v>
      </c>
      <c r="O170" s="826">
        <v>1.5</v>
      </c>
      <c r="P170" s="825">
        <v>67.099999999999994</v>
      </c>
      <c r="Q170" s="827">
        <v>1</v>
      </c>
      <c r="R170" s="822">
        <v>2</v>
      </c>
      <c r="S170" s="827">
        <v>1</v>
      </c>
      <c r="T170" s="826">
        <v>1.5</v>
      </c>
      <c r="U170" s="828">
        <v>1</v>
      </c>
    </row>
    <row r="171" spans="1:21" ht="14.45" customHeight="1" x14ac:dyDescent="0.2">
      <c r="A171" s="821">
        <v>31</v>
      </c>
      <c r="B171" s="822" t="s">
        <v>1964</v>
      </c>
      <c r="C171" s="822" t="s">
        <v>1970</v>
      </c>
      <c r="D171" s="823" t="s">
        <v>3154</v>
      </c>
      <c r="E171" s="824" t="s">
        <v>1978</v>
      </c>
      <c r="F171" s="822" t="s">
        <v>1965</v>
      </c>
      <c r="G171" s="822" t="s">
        <v>2000</v>
      </c>
      <c r="H171" s="822" t="s">
        <v>329</v>
      </c>
      <c r="I171" s="822" t="s">
        <v>2344</v>
      </c>
      <c r="J171" s="822" t="s">
        <v>1161</v>
      </c>
      <c r="K171" s="822" t="s">
        <v>2345</v>
      </c>
      <c r="L171" s="825">
        <v>16.77</v>
      </c>
      <c r="M171" s="825">
        <v>16.77</v>
      </c>
      <c r="N171" s="822">
        <v>1</v>
      </c>
      <c r="O171" s="826">
        <v>1</v>
      </c>
      <c r="P171" s="825">
        <v>16.77</v>
      </c>
      <c r="Q171" s="827">
        <v>1</v>
      </c>
      <c r="R171" s="822">
        <v>1</v>
      </c>
      <c r="S171" s="827">
        <v>1</v>
      </c>
      <c r="T171" s="826">
        <v>1</v>
      </c>
      <c r="U171" s="828">
        <v>1</v>
      </c>
    </row>
    <row r="172" spans="1:21" ht="14.45" customHeight="1" x14ac:dyDescent="0.2">
      <c r="A172" s="821">
        <v>31</v>
      </c>
      <c r="B172" s="822" t="s">
        <v>1964</v>
      </c>
      <c r="C172" s="822" t="s">
        <v>1970</v>
      </c>
      <c r="D172" s="823" t="s">
        <v>3154</v>
      </c>
      <c r="E172" s="824" t="s">
        <v>1978</v>
      </c>
      <c r="F172" s="822" t="s">
        <v>1965</v>
      </c>
      <c r="G172" s="822" t="s">
        <v>2132</v>
      </c>
      <c r="H172" s="822" t="s">
        <v>619</v>
      </c>
      <c r="I172" s="822" t="s">
        <v>1747</v>
      </c>
      <c r="J172" s="822" t="s">
        <v>1201</v>
      </c>
      <c r="K172" s="822" t="s">
        <v>1748</v>
      </c>
      <c r="L172" s="825">
        <v>154.36000000000001</v>
      </c>
      <c r="M172" s="825">
        <v>1234.8800000000001</v>
      </c>
      <c r="N172" s="822">
        <v>8</v>
      </c>
      <c r="O172" s="826">
        <v>6.5</v>
      </c>
      <c r="P172" s="825">
        <v>1080.52</v>
      </c>
      <c r="Q172" s="827">
        <v>0.87499999999999989</v>
      </c>
      <c r="R172" s="822">
        <v>7</v>
      </c>
      <c r="S172" s="827">
        <v>0.875</v>
      </c>
      <c r="T172" s="826">
        <v>5.5</v>
      </c>
      <c r="U172" s="828">
        <v>0.84615384615384615</v>
      </c>
    </row>
    <row r="173" spans="1:21" ht="14.45" customHeight="1" x14ac:dyDescent="0.2">
      <c r="A173" s="821">
        <v>31</v>
      </c>
      <c r="B173" s="822" t="s">
        <v>1964</v>
      </c>
      <c r="C173" s="822" t="s">
        <v>1970</v>
      </c>
      <c r="D173" s="823" t="s">
        <v>3154</v>
      </c>
      <c r="E173" s="824" t="s">
        <v>1978</v>
      </c>
      <c r="F173" s="822" t="s">
        <v>1965</v>
      </c>
      <c r="G173" s="822" t="s">
        <v>2132</v>
      </c>
      <c r="H173" s="822" t="s">
        <v>329</v>
      </c>
      <c r="I173" s="822" t="s">
        <v>2136</v>
      </c>
      <c r="J173" s="822" t="s">
        <v>1201</v>
      </c>
      <c r="K173" s="822" t="s">
        <v>2137</v>
      </c>
      <c r="L173" s="825">
        <v>225.06</v>
      </c>
      <c r="M173" s="825">
        <v>225.06</v>
      </c>
      <c r="N173" s="822">
        <v>1</v>
      </c>
      <c r="O173" s="826">
        <v>0.5</v>
      </c>
      <c r="P173" s="825">
        <v>225.06</v>
      </c>
      <c r="Q173" s="827">
        <v>1</v>
      </c>
      <c r="R173" s="822">
        <v>1</v>
      </c>
      <c r="S173" s="827">
        <v>1</v>
      </c>
      <c r="T173" s="826">
        <v>0.5</v>
      </c>
      <c r="U173" s="828">
        <v>1</v>
      </c>
    </row>
    <row r="174" spans="1:21" ht="14.45" customHeight="1" x14ac:dyDescent="0.2">
      <c r="A174" s="821">
        <v>31</v>
      </c>
      <c r="B174" s="822" t="s">
        <v>1964</v>
      </c>
      <c r="C174" s="822" t="s">
        <v>1970</v>
      </c>
      <c r="D174" s="823" t="s">
        <v>3154</v>
      </c>
      <c r="E174" s="824" t="s">
        <v>1978</v>
      </c>
      <c r="F174" s="822" t="s">
        <v>1965</v>
      </c>
      <c r="G174" s="822" t="s">
        <v>2139</v>
      </c>
      <c r="H174" s="822" t="s">
        <v>329</v>
      </c>
      <c r="I174" s="822" t="s">
        <v>2140</v>
      </c>
      <c r="J174" s="822" t="s">
        <v>2141</v>
      </c>
      <c r="K174" s="822" t="s">
        <v>2142</v>
      </c>
      <c r="L174" s="825">
        <v>0</v>
      </c>
      <c r="M174" s="825">
        <v>0</v>
      </c>
      <c r="N174" s="822">
        <v>1</v>
      </c>
      <c r="O174" s="826">
        <v>1</v>
      </c>
      <c r="P174" s="825"/>
      <c r="Q174" s="827"/>
      <c r="R174" s="822"/>
      <c r="S174" s="827">
        <v>0</v>
      </c>
      <c r="T174" s="826"/>
      <c r="U174" s="828">
        <v>0</v>
      </c>
    </row>
    <row r="175" spans="1:21" ht="14.45" customHeight="1" x14ac:dyDescent="0.2">
      <c r="A175" s="821">
        <v>31</v>
      </c>
      <c r="B175" s="822" t="s">
        <v>1964</v>
      </c>
      <c r="C175" s="822" t="s">
        <v>1970</v>
      </c>
      <c r="D175" s="823" t="s">
        <v>3154</v>
      </c>
      <c r="E175" s="824" t="s">
        <v>1978</v>
      </c>
      <c r="F175" s="822" t="s">
        <v>1965</v>
      </c>
      <c r="G175" s="822" t="s">
        <v>2145</v>
      </c>
      <c r="H175" s="822" t="s">
        <v>329</v>
      </c>
      <c r="I175" s="822" t="s">
        <v>2146</v>
      </c>
      <c r="J175" s="822" t="s">
        <v>963</v>
      </c>
      <c r="K175" s="822" t="s">
        <v>964</v>
      </c>
      <c r="L175" s="825">
        <v>121.92</v>
      </c>
      <c r="M175" s="825">
        <v>365.76</v>
      </c>
      <c r="N175" s="822">
        <v>3</v>
      </c>
      <c r="O175" s="826">
        <v>1.5</v>
      </c>
      <c r="P175" s="825">
        <v>365.76</v>
      </c>
      <c r="Q175" s="827">
        <v>1</v>
      </c>
      <c r="R175" s="822">
        <v>3</v>
      </c>
      <c r="S175" s="827">
        <v>1</v>
      </c>
      <c r="T175" s="826">
        <v>1.5</v>
      </c>
      <c r="U175" s="828">
        <v>1</v>
      </c>
    </row>
    <row r="176" spans="1:21" ht="14.45" customHeight="1" x14ac:dyDescent="0.2">
      <c r="A176" s="821">
        <v>31</v>
      </c>
      <c r="B176" s="822" t="s">
        <v>1964</v>
      </c>
      <c r="C176" s="822" t="s">
        <v>1970</v>
      </c>
      <c r="D176" s="823" t="s">
        <v>3154</v>
      </c>
      <c r="E176" s="824" t="s">
        <v>1978</v>
      </c>
      <c r="F176" s="822" t="s">
        <v>1965</v>
      </c>
      <c r="G176" s="822" t="s">
        <v>2346</v>
      </c>
      <c r="H176" s="822" t="s">
        <v>329</v>
      </c>
      <c r="I176" s="822" t="s">
        <v>2347</v>
      </c>
      <c r="J176" s="822" t="s">
        <v>2348</v>
      </c>
      <c r="K176" s="822" t="s">
        <v>2349</v>
      </c>
      <c r="L176" s="825">
        <v>0</v>
      </c>
      <c r="M176" s="825">
        <v>0</v>
      </c>
      <c r="N176" s="822">
        <v>2</v>
      </c>
      <c r="O176" s="826">
        <v>1</v>
      </c>
      <c r="P176" s="825">
        <v>0</v>
      </c>
      <c r="Q176" s="827"/>
      <c r="R176" s="822">
        <v>1</v>
      </c>
      <c r="S176" s="827">
        <v>0.5</v>
      </c>
      <c r="T176" s="826">
        <v>0.5</v>
      </c>
      <c r="U176" s="828">
        <v>0.5</v>
      </c>
    </row>
    <row r="177" spans="1:21" ht="14.45" customHeight="1" x14ac:dyDescent="0.2">
      <c r="A177" s="821">
        <v>31</v>
      </c>
      <c r="B177" s="822" t="s">
        <v>1964</v>
      </c>
      <c r="C177" s="822" t="s">
        <v>1970</v>
      </c>
      <c r="D177" s="823" t="s">
        <v>3154</v>
      </c>
      <c r="E177" s="824" t="s">
        <v>1978</v>
      </c>
      <c r="F177" s="822" t="s">
        <v>1967</v>
      </c>
      <c r="G177" s="822" t="s">
        <v>2012</v>
      </c>
      <c r="H177" s="822" t="s">
        <v>329</v>
      </c>
      <c r="I177" s="822" t="s">
        <v>2350</v>
      </c>
      <c r="J177" s="822" t="s">
        <v>2351</v>
      </c>
      <c r="K177" s="822" t="s">
        <v>2352</v>
      </c>
      <c r="L177" s="825">
        <v>0</v>
      </c>
      <c r="M177" s="825">
        <v>0</v>
      </c>
      <c r="N177" s="822">
        <v>1</v>
      </c>
      <c r="O177" s="826">
        <v>1</v>
      </c>
      <c r="P177" s="825"/>
      <c r="Q177" s="827"/>
      <c r="R177" s="822"/>
      <c r="S177" s="827">
        <v>0</v>
      </c>
      <c r="T177" s="826"/>
      <c r="U177" s="828">
        <v>0</v>
      </c>
    </row>
    <row r="178" spans="1:21" ht="14.45" customHeight="1" x14ac:dyDescent="0.2">
      <c r="A178" s="821">
        <v>31</v>
      </c>
      <c r="B178" s="822" t="s">
        <v>1964</v>
      </c>
      <c r="C178" s="822" t="s">
        <v>1970</v>
      </c>
      <c r="D178" s="823" t="s">
        <v>3154</v>
      </c>
      <c r="E178" s="824" t="s">
        <v>1978</v>
      </c>
      <c r="F178" s="822" t="s">
        <v>1967</v>
      </c>
      <c r="G178" s="822" t="s">
        <v>2012</v>
      </c>
      <c r="H178" s="822" t="s">
        <v>329</v>
      </c>
      <c r="I178" s="822" t="s">
        <v>2150</v>
      </c>
      <c r="J178" s="822" t="s">
        <v>2151</v>
      </c>
      <c r="K178" s="822" t="s">
        <v>2152</v>
      </c>
      <c r="L178" s="825">
        <v>99.99</v>
      </c>
      <c r="M178" s="825">
        <v>199.98</v>
      </c>
      <c r="N178" s="822">
        <v>2</v>
      </c>
      <c r="O178" s="826">
        <v>1</v>
      </c>
      <c r="P178" s="825">
        <v>199.98</v>
      </c>
      <c r="Q178" s="827">
        <v>1</v>
      </c>
      <c r="R178" s="822">
        <v>2</v>
      </c>
      <c r="S178" s="827">
        <v>1</v>
      </c>
      <c r="T178" s="826">
        <v>1</v>
      </c>
      <c r="U178" s="828">
        <v>1</v>
      </c>
    </row>
    <row r="179" spans="1:21" ht="14.45" customHeight="1" x14ac:dyDescent="0.2">
      <c r="A179" s="821">
        <v>31</v>
      </c>
      <c r="B179" s="822" t="s">
        <v>1964</v>
      </c>
      <c r="C179" s="822" t="s">
        <v>1970</v>
      </c>
      <c r="D179" s="823" t="s">
        <v>3154</v>
      </c>
      <c r="E179" s="824" t="s">
        <v>1978</v>
      </c>
      <c r="F179" s="822" t="s">
        <v>1967</v>
      </c>
      <c r="G179" s="822" t="s">
        <v>2012</v>
      </c>
      <c r="H179" s="822" t="s">
        <v>329</v>
      </c>
      <c r="I179" s="822" t="s">
        <v>2353</v>
      </c>
      <c r="J179" s="822" t="s">
        <v>2354</v>
      </c>
      <c r="K179" s="822" t="s">
        <v>2355</v>
      </c>
      <c r="L179" s="825">
        <v>849.85</v>
      </c>
      <c r="M179" s="825">
        <v>849.85</v>
      </c>
      <c r="N179" s="822">
        <v>1</v>
      </c>
      <c r="O179" s="826">
        <v>1</v>
      </c>
      <c r="P179" s="825">
        <v>849.85</v>
      </c>
      <c r="Q179" s="827">
        <v>1</v>
      </c>
      <c r="R179" s="822">
        <v>1</v>
      </c>
      <c r="S179" s="827">
        <v>1</v>
      </c>
      <c r="T179" s="826">
        <v>1</v>
      </c>
      <c r="U179" s="828">
        <v>1</v>
      </c>
    </row>
    <row r="180" spans="1:21" ht="14.45" customHeight="1" x14ac:dyDescent="0.2">
      <c r="A180" s="821">
        <v>31</v>
      </c>
      <c r="B180" s="822" t="s">
        <v>1964</v>
      </c>
      <c r="C180" s="822" t="s">
        <v>1970</v>
      </c>
      <c r="D180" s="823" t="s">
        <v>3154</v>
      </c>
      <c r="E180" s="824" t="s">
        <v>1978</v>
      </c>
      <c r="F180" s="822" t="s">
        <v>1967</v>
      </c>
      <c r="G180" s="822" t="s">
        <v>2012</v>
      </c>
      <c r="H180" s="822" t="s">
        <v>329</v>
      </c>
      <c r="I180" s="822" t="s">
        <v>2356</v>
      </c>
      <c r="J180" s="822" t="s">
        <v>2357</v>
      </c>
      <c r="K180" s="822" t="s">
        <v>2358</v>
      </c>
      <c r="L180" s="825">
        <v>1493.46</v>
      </c>
      <c r="M180" s="825">
        <v>1493.46</v>
      </c>
      <c r="N180" s="822">
        <v>1</v>
      </c>
      <c r="O180" s="826">
        <v>1</v>
      </c>
      <c r="P180" s="825">
        <v>1493.46</v>
      </c>
      <c r="Q180" s="827">
        <v>1</v>
      </c>
      <c r="R180" s="822">
        <v>1</v>
      </c>
      <c r="S180" s="827">
        <v>1</v>
      </c>
      <c r="T180" s="826">
        <v>1</v>
      </c>
      <c r="U180" s="828">
        <v>1</v>
      </c>
    </row>
    <row r="181" spans="1:21" ht="14.45" customHeight="1" x14ac:dyDescent="0.2">
      <c r="A181" s="821">
        <v>31</v>
      </c>
      <c r="B181" s="822" t="s">
        <v>1964</v>
      </c>
      <c r="C181" s="822" t="s">
        <v>1970</v>
      </c>
      <c r="D181" s="823" t="s">
        <v>3154</v>
      </c>
      <c r="E181" s="824" t="s">
        <v>1978</v>
      </c>
      <c r="F181" s="822" t="s">
        <v>1967</v>
      </c>
      <c r="G181" s="822" t="s">
        <v>2012</v>
      </c>
      <c r="H181" s="822" t="s">
        <v>329</v>
      </c>
      <c r="I181" s="822" t="s">
        <v>2153</v>
      </c>
      <c r="J181" s="822" t="s">
        <v>2154</v>
      </c>
      <c r="K181" s="822" t="s">
        <v>2155</v>
      </c>
      <c r="L181" s="825">
        <v>492.19</v>
      </c>
      <c r="M181" s="825">
        <v>4921.8999999999996</v>
      </c>
      <c r="N181" s="822">
        <v>10</v>
      </c>
      <c r="O181" s="826">
        <v>10</v>
      </c>
      <c r="P181" s="825">
        <v>3937.52</v>
      </c>
      <c r="Q181" s="827">
        <v>0.8</v>
      </c>
      <c r="R181" s="822">
        <v>8</v>
      </c>
      <c r="S181" s="827">
        <v>0.8</v>
      </c>
      <c r="T181" s="826">
        <v>8</v>
      </c>
      <c r="U181" s="828">
        <v>0.8</v>
      </c>
    </row>
    <row r="182" spans="1:21" ht="14.45" customHeight="1" x14ac:dyDescent="0.2">
      <c r="A182" s="821">
        <v>31</v>
      </c>
      <c r="B182" s="822" t="s">
        <v>1964</v>
      </c>
      <c r="C182" s="822" t="s">
        <v>1970</v>
      </c>
      <c r="D182" s="823" t="s">
        <v>3154</v>
      </c>
      <c r="E182" s="824" t="s">
        <v>1978</v>
      </c>
      <c r="F182" s="822" t="s">
        <v>1967</v>
      </c>
      <c r="G182" s="822" t="s">
        <v>2012</v>
      </c>
      <c r="H182" s="822" t="s">
        <v>329</v>
      </c>
      <c r="I182" s="822" t="s">
        <v>2029</v>
      </c>
      <c r="J182" s="822" t="s">
        <v>2030</v>
      </c>
      <c r="K182" s="822" t="s">
        <v>2031</v>
      </c>
      <c r="L182" s="825">
        <v>971.25</v>
      </c>
      <c r="M182" s="825">
        <v>7770</v>
      </c>
      <c r="N182" s="822">
        <v>8</v>
      </c>
      <c r="O182" s="826">
        <v>8</v>
      </c>
      <c r="P182" s="825">
        <v>5827.5</v>
      </c>
      <c r="Q182" s="827">
        <v>0.75</v>
      </c>
      <c r="R182" s="822">
        <v>6</v>
      </c>
      <c r="S182" s="827">
        <v>0.75</v>
      </c>
      <c r="T182" s="826">
        <v>6</v>
      </c>
      <c r="U182" s="828">
        <v>0.75</v>
      </c>
    </row>
    <row r="183" spans="1:21" ht="14.45" customHeight="1" x14ac:dyDescent="0.2">
      <c r="A183" s="821">
        <v>31</v>
      </c>
      <c r="B183" s="822" t="s">
        <v>1964</v>
      </c>
      <c r="C183" s="822" t="s">
        <v>1970</v>
      </c>
      <c r="D183" s="823" t="s">
        <v>3154</v>
      </c>
      <c r="E183" s="824" t="s">
        <v>1978</v>
      </c>
      <c r="F183" s="822" t="s">
        <v>1967</v>
      </c>
      <c r="G183" s="822" t="s">
        <v>2012</v>
      </c>
      <c r="H183" s="822" t="s">
        <v>329</v>
      </c>
      <c r="I183" s="822" t="s">
        <v>2159</v>
      </c>
      <c r="J183" s="822" t="s">
        <v>2160</v>
      </c>
      <c r="K183" s="822" t="s">
        <v>2161</v>
      </c>
      <c r="L183" s="825">
        <v>60.23</v>
      </c>
      <c r="M183" s="825">
        <v>120.46</v>
      </c>
      <c r="N183" s="822">
        <v>2</v>
      </c>
      <c r="O183" s="826">
        <v>2</v>
      </c>
      <c r="P183" s="825">
        <v>120.46</v>
      </c>
      <c r="Q183" s="827">
        <v>1</v>
      </c>
      <c r="R183" s="822">
        <v>2</v>
      </c>
      <c r="S183" s="827">
        <v>1</v>
      </c>
      <c r="T183" s="826">
        <v>2</v>
      </c>
      <c r="U183" s="828">
        <v>1</v>
      </c>
    </row>
    <row r="184" spans="1:21" ht="14.45" customHeight="1" x14ac:dyDescent="0.2">
      <c r="A184" s="821">
        <v>31</v>
      </c>
      <c r="B184" s="822" t="s">
        <v>1964</v>
      </c>
      <c r="C184" s="822" t="s">
        <v>1970</v>
      </c>
      <c r="D184" s="823" t="s">
        <v>3154</v>
      </c>
      <c r="E184" s="824" t="s">
        <v>1978</v>
      </c>
      <c r="F184" s="822" t="s">
        <v>1967</v>
      </c>
      <c r="G184" s="822" t="s">
        <v>2012</v>
      </c>
      <c r="H184" s="822" t="s">
        <v>329</v>
      </c>
      <c r="I184" s="822" t="s">
        <v>2162</v>
      </c>
      <c r="J184" s="822" t="s">
        <v>2163</v>
      </c>
      <c r="K184" s="822" t="s">
        <v>2164</v>
      </c>
      <c r="L184" s="825">
        <v>245.42</v>
      </c>
      <c r="M184" s="825">
        <v>736.26</v>
      </c>
      <c r="N184" s="822">
        <v>3</v>
      </c>
      <c r="O184" s="826">
        <v>3</v>
      </c>
      <c r="P184" s="825">
        <v>736.26</v>
      </c>
      <c r="Q184" s="827">
        <v>1</v>
      </c>
      <c r="R184" s="822">
        <v>3</v>
      </c>
      <c r="S184" s="827">
        <v>1</v>
      </c>
      <c r="T184" s="826">
        <v>3</v>
      </c>
      <c r="U184" s="828">
        <v>1</v>
      </c>
    </row>
    <row r="185" spans="1:21" ht="14.45" customHeight="1" x14ac:dyDescent="0.2">
      <c r="A185" s="821">
        <v>31</v>
      </c>
      <c r="B185" s="822" t="s">
        <v>1964</v>
      </c>
      <c r="C185" s="822" t="s">
        <v>1970</v>
      </c>
      <c r="D185" s="823" t="s">
        <v>3154</v>
      </c>
      <c r="E185" s="824" t="s">
        <v>1978</v>
      </c>
      <c r="F185" s="822" t="s">
        <v>1967</v>
      </c>
      <c r="G185" s="822" t="s">
        <v>2012</v>
      </c>
      <c r="H185" s="822" t="s">
        <v>329</v>
      </c>
      <c r="I185" s="822" t="s">
        <v>2165</v>
      </c>
      <c r="J185" s="822" t="s">
        <v>2166</v>
      </c>
      <c r="K185" s="822" t="s">
        <v>2167</v>
      </c>
      <c r="L185" s="825">
        <v>36.18</v>
      </c>
      <c r="M185" s="825">
        <v>7199.8199999999897</v>
      </c>
      <c r="N185" s="822">
        <v>199</v>
      </c>
      <c r="O185" s="826">
        <v>101</v>
      </c>
      <c r="P185" s="825">
        <v>6982.7399999999898</v>
      </c>
      <c r="Q185" s="827">
        <v>0.96984924623115576</v>
      </c>
      <c r="R185" s="822">
        <v>193</v>
      </c>
      <c r="S185" s="827">
        <v>0.96984924623115576</v>
      </c>
      <c r="T185" s="826">
        <v>98</v>
      </c>
      <c r="U185" s="828">
        <v>0.97029702970297027</v>
      </c>
    </row>
    <row r="186" spans="1:21" ht="14.45" customHeight="1" x14ac:dyDescent="0.2">
      <c r="A186" s="821">
        <v>31</v>
      </c>
      <c r="B186" s="822" t="s">
        <v>1964</v>
      </c>
      <c r="C186" s="822" t="s">
        <v>1970</v>
      </c>
      <c r="D186" s="823" t="s">
        <v>3154</v>
      </c>
      <c r="E186" s="824" t="s">
        <v>1978</v>
      </c>
      <c r="F186" s="822" t="s">
        <v>1967</v>
      </c>
      <c r="G186" s="822" t="s">
        <v>2012</v>
      </c>
      <c r="H186" s="822" t="s">
        <v>329</v>
      </c>
      <c r="I186" s="822" t="s">
        <v>2174</v>
      </c>
      <c r="J186" s="822" t="s">
        <v>2175</v>
      </c>
      <c r="K186" s="822" t="s">
        <v>2176</v>
      </c>
      <c r="L186" s="825">
        <v>399.63</v>
      </c>
      <c r="M186" s="825">
        <v>8392.2300000000014</v>
      </c>
      <c r="N186" s="822">
        <v>21</v>
      </c>
      <c r="O186" s="826">
        <v>20</v>
      </c>
      <c r="P186" s="825">
        <v>7592.9700000000012</v>
      </c>
      <c r="Q186" s="827">
        <v>0.90476190476190477</v>
      </c>
      <c r="R186" s="822">
        <v>19</v>
      </c>
      <c r="S186" s="827">
        <v>0.90476190476190477</v>
      </c>
      <c r="T186" s="826">
        <v>19</v>
      </c>
      <c r="U186" s="828">
        <v>0.95</v>
      </c>
    </row>
    <row r="187" spans="1:21" ht="14.45" customHeight="1" x14ac:dyDescent="0.2">
      <c r="A187" s="821">
        <v>31</v>
      </c>
      <c r="B187" s="822" t="s">
        <v>1964</v>
      </c>
      <c r="C187" s="822" t="s">
        <v>1970</v>
      </c>
      <c r="D187" s="823" t="s">
        <v>3154</v>
      </c>
      <c r="E187" s="824" t="s">
        <v>1978</v>
      </c>
      <c r="F187" s="822" t="s">
        <v>1967</v>
      </c>
      <c r="G187" s="822" t="s">
        <v>2012</v>
      </c>
      <c r="H187" s="822" t="s">
        <v>329</v>
      </c>
      <c r="I187" s="822" t="s">
        <v>2180</v>
      </c>
      <c r="J187" s="822" t="s">
        <v>2181</v>
      </c>
      <c r="K187" s="822" t="s">
        <v>2182</v>
      </c>
      <c r="L187" s="825">
        <v>749.8</v>
      </c>
      <c r="M187" s="825">
        <v>749.8</v>
      </c>
      <c r="N187" s="822">
        <v>1</v>
      </c>
      <c r="O187" s="826">
        <v>1</v>
      </c>
      <c r="P187" s="825">
        <v>749.8</v>
      </c>
      <c r="Q187" s="827">
        <v>1</v>
      </c>
      <c r="R187" s="822">
        <v>1</v>
      </c>
      <c r="S187" s="827">
        <v>1</v>
      </c>
      <c r="T187" s="826">
        <v>1</v>
      </c>
      <c r="U187" s="828">
        <v>1</v>
      </c>
    </row>
    <row r="188" spans="1:21" ht="14.45" customHeight="1" x14ac:dyDescent="0.2">
      <c r="A188" s="821">
        <v>31</v>
      </c>
      <c r="B188" s="822" t="s">
        <v>1964</v>
      </c>
      <c r="C188" s="822" t="s">
        <v>1970</v>
      </c>
      <c r="D188" s="823" t="s">
        <v>3154</v>
      </c>
      <c r="E188" s="824" t="s">
        <v>1978</v>
      </c>
      <c r="F188" s="822" t="s">
        <v>1967</v>
      </c>
      <c r="G188" s="822" t="s">
        <v>2012</v>
      </c>
      <c r="H188" s="822" t="s">
        <v>329</v>
      </c>
      <c r="I188" s="822" t="s">
        <v>2359</v>
      </c>
      <c r="J188" s="822" t="s">
        <v>2360</v>
      </c>
      <c r="K188" s="822" t="s">
        <v>2361</v>
      </c>
      <c r="L188" s="825">
        <v>600.29999999999995</v>
      </c>
      <c r="M188" s="825">
        <v>600.29999999999995</v>
      </c>
      <c r="N188" s="822">
        <v>1</v>
      </c>
      <c r="O188" s="826">
        <v>1</v>
      </c>
      <c r="P188" s="825">
        <v>600.29999999999995</v>
      </c>
      <c r="Q188" s="827">
        <v>1</v>
      </c>
      <c r="R188" s="822">
        <v>1</v>
      </c>
      <c r="S188" s="827">
        <v>1</v>
      </c>
      <c r="T188" s="826">
        <v>1</v>
      </c>
      <c r="U188" s="828">
        <v>1</v>
      </c>
    </row>
    <row r="189" spans="1:21" ht="14.45" customHeight="1" x14ac:dyDescent="0.2">
      <c r="A189" s="821">
        <v>31</v>
      </c>
      <c r="B189" s="822" t="s">
        <v>1964</v>
      </c>
      <c r="C189" s="822" t="s">
        <v>1970</v>
      </c>
      <c r="D189" s="823" t="s">
        <v>3154</v>
      </c>
      <c r="E189" s="824" t="s">
        <v>1978</v>
      </c>
      <c r="F189" s="822" t="s">
        <v>1967</v>
      </c>
      <c r="G189" s="822" t="s">
        <v>2012</v>
      </c>
      <c r="H189" s="822" t="s">
        <v>329</v>
      </c>
      <c r="I189" s="822" t="s">
        <v>2362</v>
      </c>
      <c r="J189" s="822" t="s">
        <v>2160</v>
      </c>
      <c r="K189" s="822" t="s">
        <v>2363</v>
      </c>
      <c r="L189" s="825">
        <v>51.97</v>
      </c>
      <c r="M189" s="825">
        <v>51.97</v>
      </c>
      <c r="N189" s="822">
        <v>1</v>
      </c>
      <c r="O189" s="826">
        <v>1</v>
      </c>
      <c r="P189" s="825">
        <v>51.97</v>
      </c>
      <c r="Q189" s="827">
        <v>1</v>
      </c>
      <c r="R189" s="822">
        <v>1</v>
      </c>
      <c r="S189" s="827">
        <v>1</v>
      </c>
      <c r="T189" s="826">
        <v>1</v>
      </c>
      <c r="U189" s="828">
        <v>1</v>
      </c>
    </row>
    <row r="190" spans="1:21" ht="14.45" customHeight="1" x14ac:dyDescent="0.2">
      <c r="A190" s="821">
        <v>31</v>
      </c>
      <c r="B190" s="822" t="s">
        <v>1964</v>
      </c>
      <c r="C190" s="822" t="s">
        <v>1970</v>
      </c>
      <c r="D190" s="823" t="s">
        <v>3154</v>
      </c>
      <c r="E190" s="824" t="s">
        <v>1978</v>
      </c>
      <c r="F190" s="822" t="s">
        <v>1967</v>
      </c>
      <c r="G190" s="822" t="s">
        <v>2012</v>
      </c>
      <c r="H190" s="822" t="s">
        <v>329</v>
      </c>
      <c r="I190" s="822" t="s">
        <v>2364</v>
      </c>
      <c r="J190" s="822" t="s">
        <v>2160</v>
      </c>
      <c r="K190" s="822" t="s">
        <v>2365</v>
      </c>
      <c r="L190" s="825">
        <v>60.23</v>
      </c>
      <c r="M190" s="825">
        <v>180.69</v>
      </c>
      <c r="N190" s="822">
        <v>3</v>
      </c>
      <c r="O190" s="826">
        <v>3</v>
      </c>
      <c r="P190" s="825">
        <v>180.69</v>
      </c>
      <c r="Q190" s="827">
        <v>1</v>
      </c>
      <c r="R190" s="822">
        <v>3</v>
      </c>
      <c r="S190" s="827">
        <v>1</v>
      </c>
      <c r="T190" s="826">
        <v>3</v>
      </c>
      <c r="U190" s="828">
        <v>1</v>
      </c>
    </row>
    <row r="191" spans="1:21" ht="14.45" customHeight="1" x14ac:dyDescent="0.2">
      <c r="A191" s="821">
        <v>31</v>
      </c>
      <c r="B191" s="822" t="s">
        <v>1964</v>
      </c>
      <c r="C191" s="822" t="s">
        <v>1970</v>
      </c>
      <c r="D191" s="823" t="s">
        <v>3154</v>
      </c>
      <c r="E191" s="824" t="s">
        <v>1978</v>
      </c>
      <c r="F191" s="822" t="s">
        <v>1967</v>
      </c>
      <c r="G191" s="822" t="s">
        <v>2012</v>
      </c>
      <c r="H191" s="822" t="s">
        <v>329</v>
      </c>
      <c r="I191" s="822" t="s">
        <v>2186</v>
      </c>
      <c r="J191" s="822" t="s">
        <v>2187</v>
      </c>
      <c r="K191" s="822" t="s">
        <v>2188</v>
      </c>
      <c r="L191" s="825">
        <v>749.8</v>
      </c>
      <c r="M191" s="825">
        <v>3749</v>
      </c>
      <c r="N191" s="822">
        <v>5</v>
      </c>
      <c r="O191" s="826">
        <v>5</v>
      </c>
      <c r="P191" s="825">
        <v>3749</v>
      </c>
      <c r="Q191" s="827">
        <v>1</v>
      </c>
      <c r="R191" s="822">
        <v>5</v>
      </c>
      <c r="S191" s="827">
        <v>1</v>
      </c>
      <c r="T191" s="826">
        <v>5</v>
      </c>
      <c r="U191" s="828">
        <v>1</v>
      </c>
    </row>
    <row r="192" spans="1:21" ht="14.45" customHeight="1" x14ac:dyDescent="0.2">
      <c r="A192" s="821">
        <v>31</v>
      </c>
      <c r="B192" s="822" t="s">
        <v>1964</v>
      </c>
      <c r="C192" s="822" t="s">
        <v>1970</v>
      </c>
      <c r="D192" s="823" t="s">
        <v>3154</v>
      </c>
      <c r="E192" s="824" t="s">
        <v>1978</v>
      </c>
      <c r="F192" s="822" t="s">
        <v>1967</v>
      </c>
      <c r="G192" s="822" t="s">
        <v>2012</v>
      </c>
      <c r="H192" s="822" t="s">
        <v>329</v>
      </c>
      <c r="I192" s="822" t="s">
        <v>2366</v>
      </c>
      <c r="J192" s="822" t="s">
        <v>2367</v>
      </c>
      <c r="K192" s="822" t="s">
        <v>2368</v>
      </c>
      <c r="L192" s="825">
        <v>600.29999999999995</v>
      </c>
      <c r="M192" s="825">
        <v>600.29999999999995</v>
      </c>
      <c r="N192" s="822">
        <v>1</v>
      </c>
      <c r="O192" s="826">
        <v>1</v>
      </c>
      <c r="P192" s="825">
        <v>600.29999999999995</v>
      </c>
      <c r="Q192" s="827">
        <v>1</v>
      </c>
      <c r="R192" s="822">
        <v>1</v>
      </c>
      <c r="S192" s="827">
        <v>1</v>
      </c>
      <c r="T192" s="826">
        <v>1</v>
      </c>
      <c r="U192" s="828">
        <v>1</v>
      </c>
    </row>
    <row r="193" spans="1:21" ht="14.45" customHeight="1" x14ac:dyDescent="0.2">
      <c r="A193" s="821">
        <v>31</v>
      </c>
      <c r="B193" s="822" t="s">
        <v>1964</v>
      </c>
      <c r="C193" s="822" t="s">
        <v>1970</v>
      </c>
      <c r="D193" s="823" t="s">
        <v>3154</v>
      </c>
      <c r="E193" s="824" t="s">
        <v>1978</v>
      </c>
      <c r="F193" s="822" t="s">
        <v>1967</v>
      </c>
      <c r="G193" s="822" t="s">
        <v>2012</v>
      </c>
      <c r="H193" s="822" t="s">
        <v>329</v>
      </c>
      <c r="I193" s="822" t="s">
        <v>2189</v>
      </c>
      <c r="J193" s="822" t="s">
        <v>2190</v>
      </c>
      <c r="K193" s="822" t="s">
        <v>2191</v>
      </c>
      <c r="L193" s="825">
        <v>199.5</v>
      </c>
      <c r="M193" s="825">
        <v>798</v>
      </c>
      <c r="N193" s="822">
        <v>4</v>
      </c>
      <c r="O193" s="826">
        <v>4</v>
      </c>
      <c r="P193" s="825">
        <v>598.5</v>
      </c>
      <c r="Q193" s="827">
        <v>0.75</v>
      </c>
      <c r="R193" s="822">
        <v>3</v>
      </c>
      <c r="S193" s="827">
        <v>0.75</v>
      </c>
      <c r="T193" s="826">
        <v>3</v>
      </c>
      <c r="U193" s="828">
        <v>0.75</v>
      </c>
    </row>
    <row r="194" spans="1:21" ht="14.45" customHeight="1" x14ac:dyDescent="0.2">
      <c r="A194" s="821">
        <v>31</v>
      </c>
      <c r="B194" s="822" t="s">
        <v>1964</v>
      </c>
      <c r="C194" s="822" t="s">
        <v>1970</v>
      </c>
      <c r="D194" s="823" t="s">
        <v>3154</v>
      </c>
      <c r="E194" s="824" t="s">
        <v>1978</v>
      </c>
      <c r="F194" s="822" t="s">
        <v>1967</v>
      </c>
      <c r="G194" s="822" t="s">
        <v>2012</v>
      </c>
      <c r="H194" s="822" t="s">
        <v>329</v>
      </c>
      <c r="I194" s="822" t="s">
        <v>2369</v>
      </c>
      <c r="J194" s="822" t="s">
        <v>2370</v>
      </c>
      <c r="K194" s="822" t="s">
        <v>2371</v>
      </c>
      <c r="L194" s="825">
        <v>849.85</v>
      </c>
      <c r="M194" s="825">
        <v>849.85</v>
      </c>
      <c r="N194" s="822">
        <v>1</v>
      </c>
      <c r="O194" s="826">
        <v>1</v>
      </c>
      <c r="P194" s="825"/>
      <c r="Q194" s="827">
        <v>0</v>
      </c>
      <c r="R194" s="822"/>
      <c r="S194" s="827">
        <v>0</v>
      </c>
      <c r="T194" s="826"/>
      <c r="U194" s="828">
        <v>0</v>
      </c>
    </row>
    <row r="195" spans="1:21" ht="14.45" customHeight="1" x14ac:dyDescent="0.2">
      <c r="A195" s="821">
        <v>31</v>
      </c>
      <c r="B195" s="822" t="s">
        <v>1964</v>
      </c>
      <c r="C195" s="822" t="s">
        <v>1970</v>
      </c>
      <c r="D195" s="823" t="s">
        <v>3154</v>
      </c>
      <c r="E195" s="824" t="s">
        <v>1978</v>
      </c>
      <c r="F195" s="822" t="s">
        <v>1967</v>
      </c>
      <c r="G195" s="822" t="s">
        <v>2012</v>
      </c>
      <c r="H195" s="822" t="s">
        <v>329</v>
      </c>
      <c r="I195" s="822" t="s">
        <v>2192</v>
      </c>
      <c r="J195" s="822" t="s">
        <v>2193</v>
      </c>
      <c r="K195" s="822" t="s">
        <v>2194</v>
      </c>
      <c r="L195" s="825">
        <v>249.55</v>
      </c>
      <c r="M195" s="825">
        <v>7486.5000000000027</v>
      </c>
      <c r="N195" s="822">
        <v>30</v>
      </c>
      <c r="O195" s="826">
        <v>16</v>
      </c>
      <c r="P195" s="825">
        <v>7236.9500000000025</v>
      </c>
      <c r="Q195" s="827">
        <v>0.96666666666666667</v>
      </c>
      <c r="R195" s="822">
        <v>29</v>
      </c>
      <c r="S195" s="827">
        <v>0.96666666666666667</v>
      </c>
      <c r="T195" s="826">
        <v>15</v>
      </c>
      <c r="U195" s="828">
        <v>0.9375</v>
      </c>
    </row>
    <row r="196" spans="1:21" ht="14.45" customHeight="1" x14ac:dyDescent="0.2">
      <c r="A196" s="821">
        <v>31</v>
      </c>
      <c r="B196" s="822" t="s">
        <v>1964</v>
      </c>
      <c r="C196" s="822" t="s">
        <v>1970</v>
      </c>
      <c r="D196" s="823" t="s">
        <v>3154</v>
      </c>
      <c r="E196" s="824" t="s">
        <v>1978</v>
      </c>
      <c r="F196" s="822" t="s">
        <v>1967</v>
      </c>
      <c r="G196" s="822" t="s">
        <v>2012</v>
      </c>
      <c r="H196" s="822" t="s">
        <v>329</v>
      </c>
      <c r="I196" s="822" t="s">
        <v>2195</v>
      </c>
      <c r="J196" s="822" t="s">
        <v>2196</v>
      </c>
      <c r="K196" s="822" t="s">
        <v>2197</v>
      </c>
      <c r="L196" s="825">
        <v>2296.87</v>
      </c>
      <c r="M196" s="825">
        <v>2296.87</v>
      </c>
      <c r="N196" s="822">
        <v>1</v>
      </c>
      <c r="O196" s="826">
        <v>1</v>
      </c>
      <c r="P196" s="825">
        <v>2296.87</v>
      </c>
      <c r="Q196" s="827">
        <v>1</v>
      </c>
      <c r="R196" s="822">
        <v>1</v>
      </c>
      <c r="S196" s="827">
        <v>1</v>
      </c>
      <c r="T196" s="826">
        <v>1</v>
      </c>
      <c r="U196" s="828">
        <v>1</v>
      </c>
    </row>
    <row r="197" spans="1:21" ht="14.45" customHeight="1" x14ac:dyDescent="0.2">
      <c r="A197" s="821">
        <v>31</v>
      </c>
      <c r="B197" s="822" t="s">
        <v>1964</v>
      </c>
      <c r="C197" s="822" t="s">
        <v>1970</v>
      </c>
      <c r="D197" s="823" t="s">
        <v>3154</v>
      </c>
      <c r="E197" s="824" t="s">
        <v>1978</v>
      </c>
      <c r="F197" s="822" t="s">
        <v>1967</v>
      </c>
      <c r="G197" s="822" t="s">
        <v>2012</v>
      </c>
      <c r="H197" s="822" t="s">
        <v>329</v>
      </c>
      <c r="I197" s="822" t="s">
        <v>2198</v>
      </c>
      <c r="J197" s="822" t="s">
        <v>2199</v>
      </c>
      <c r="K197" s="822" t="s">
        <v>2200</v>
      </c>
      <c r="L197" s="825">
        <v>320.25</v>
      </c>
      <c r="M197" s="825">
        <v>7365.75</v>
      </c>
      <c r="N197" s="822">
        <v>23</v>
      </c>
      <c r="O197" s="826">
        <v>23</v>
      </c>
      <c r="P197" s="825">
        <v>6084.75</v>
      </c>
      <c r="Q197" s="827">
        <v>0.82608695652173914</v>
      </c>
      <c r="R197" s="822">
        <v>19</v>
      </c>
      <c r="S197" s="827">
        <v>0.82608695652173914</v>
      </c>
      <c r="T197" s="826">
        <v>19</v>
      </c>
      <c r="U197" s="828">
        <v>0.82608695652173914</v>
      </c>
    </row>
    <row r="198" spans="1:21" ht="14.45" customHeight="1" x14ac:dyDescent="0.2">
      <c r="A198" s="821">
        <v>31</v>
      </c>
      <c r="B198" s="822" t="s">
        <v>1964</v>
      </c>
      <c r="C198" s="822" t="s">
        <v>1970</v>
      </c>
      <c r="D198" s="823" t="s">
        <v>3154</v>
      </c>
      <c r="E198" s="824" t="s">
        <v>1978</v>
      </c>
      <c r="F198" s="822" t="s">
        <v>1967</v>
      </c>
      <c r="G198" s="822" t="s">
        <v>2012</v>
      </c>
      <c r="H198" s="822" t="s">
        <v>329</v>
      </c>
      <c r="I198" s="822" t="s">
        <v>2201</v>
      </c>
      <c r="J198" s="822" t="s">
        <v>2202</v>
      </c>
      <c r="K198" s="822" t="s">
        <v>2203</v>
      </c>
      <c r="L198" s="825">
        <v>349.13</v>
      </c>
      <c r="M198" s="825">
        <v>698.26</v>
      </c>
      <c r="N198" s="822">
        <v>2</v>
      </c>
      <c r="O198" s="826">
        <v>2</v>
      </c>
      <c r="P198" s="825">
        <v>698.26</v>
      </c>
      <c r="Q198" s="827">
        <v>1</v>
      </c>
      <c r="R198" s="822">
        <v>2</v>
      </c>
      <c r="S198" s="827">
        <v>1</v>
      </c>
      <c r="T198" s="826">
        <v>2</v>
      </c>
      <c r="U198" s="828">
        <v>1</v>
      </c>
    </row>
    <row r="199" spans="1:21" ht="14.45" customHeight="1" x14ac:dyDescent="0.2">
      <c r="A199" s="821">
        <v>31</v>
      </c>
      <c r="B199" s="822" t="s">
        <v>1964</v>
      </c>
      <c r="C199" s="822" t="s">
        <v>1970</v>
      </c>
      <c r="D199" s="823" t="s">
        <v>3154</v>
      </c>
      <c r="E199" s="824" t="s">
        <v>1978</v>
      </c>
      <c r="F199" s="822" t="s">
        <v>1967</v>
      </c>
      <c r="G199" s="822" t="s">
        <v>2012</v>
      </c>
      <c r="H199" s="822" t="s">
        <v>329</v>
      </c>
      <c r="I199" s="822" t="s">
        <v>2372</v>
      </c>
      <c r="J199" s="822" t="s">
        <v>2373</v>
      </c>
      <c r="K199" s="822" t="s">
        <v>2374</v>
      </c>
      <c r="L199" s="825">
        <v>1575</v>
      </c>
      <c r="M199" s="825">
        <v>14175</v>
      </c>
      <c r="N199" s="822">
        <v>9</v>
      </c>
      <c r="O199" s="826">
        <v>9</v>
      </c>
      <c r="P199" s="825">
        <v>14175</v>
      </c>
      <c r="Q199" s="827">
        <v>1</v>
      </c>
      <c r="R199" s="822">
        <v>9</v>
      </c>
      <c r="S199" s="827">
        <v>1</v>
      </c>
      <c r="T199" s="826">
        <v>9</v>
      </c>
      <c r="U199" s="828">
        <v>1</v>
      </c>
    </row>
    <row r="200" spans="1:21" ht="14.45" customHeight="1" x14ac:dyDescent="0.2">
      <c r="A200" s="821">
        <v>31</v>
      </c>
      <c r="B200" s="822" t="s">
        <v>1964</v>
      </c>
      <c r="C200" s="822" t="s">
        <v>1970</v>
      </c>
      <c r="D200" s="823" t="s">
        <v>3154</v>
      </c>
      <c r="E200" s="824" t="s">
        <v>1978</v>
      </c>
      <c r="F200" s="822" t="s">
        <v>1967</v>
      </c>
      <c r="G200" s="822" t="s">
        <v>2012</v>
      </c>
      <c r="H200" s="822" t="s">
        <v>329</v>
      </c>
      <c r="I200" s="822" t="s">
        <v>2375</v>
      </c>
      <c r="J200" s="822" t="s">
        <v>2376</v>
      </c>
      <c r="K200" s="822" t="s">
        <v>2377</v>
      </c>
      <c r="L200" s="825">
        <v>1437.5</v>
      </c>
      <c r="M200" s="825">
        <v>2875</v>
      </c>
      <c r="N200" s="822">
        <v>2</v>
      </c>
      <c r="O200" s="826">
        <v>2</v>
      </c>
      <c r="P200" s="825">
        <v>2875</v>
      </c>
      <c r="Q200" s="827">
        <v>1</v>
      </c>
      <c r="R200" s="822">
        <v>2</v>
      </c>
      <c r="S200" s="827">
        <v>1</v>
      </c>
      <c r="T200" s="826">
        <v>2</v>
      </c>
      <c r="U200" s="828">
        <v>1</v>
      </c>
    </row>
    <row r="201" spans="1:21" ht="14.45" customHeight="1" x14ac:dyDescent="0.2">
      <c r="A201" s="821">
        <v>31</v>
      </c>
      <c r="B201" s="822" t="s">
        <v>1964</v>
      </c>
      <c r="C201" s="822" t="s">
        <v>1970</v>
      </c>
      <c r="D201" s="823" t="s">
        <v>3154</v>
      </c>
      <c r="E201" s="824" t="s">
        <v>1978</v>
      </c>
      <c r="F201" s="822" t="s">
        <v>1967</v>
      </c>
      <c r="G201" s="822" t="s">
        <v>2012</v>
      </c>
      <c r="H201" s="822" t="s">
        <v>329</v>
      </c>
      <c r="I201" s="822" t="s">
        <v>2204</v>
      </c>
      <c r="J201" s="822" t="s">
        <v>2166</v>
      </c>
      <c r="K201" s="822" t="s">
        <v>2205</v>
      </c>
      <c r="L201" s="825">
        <v>25.5</v>
      </c>
      <c r="M201" s="825">
        <v>76.5</v>
      </c>
      <c r="N201" s="822">
        <v>3</v>
      </c>
      <c r="O201" s="826">
        <v>3</v>
      </c>
      <c r="P201" s="825">
        <v>76.5</v>
      </c>
      <c r="Q201" s="827">
        <v>1</v>
      </c>
      <c r="R201" s="822">
        <v>3</v>
      </c>
      <c r="S201" s="827">
        <v>1</v>
      </c>
      <c r="T201" s="826">
        <v>3</v>
      </c>
      <c r="U201" s="828">
        <v>1</v>
      </c>
    </row>
    <row r="202" spans="1:21" ht="14.45" customHeight="1" x14ac:dyDescent="0.2">
      <c r="A202" s="821">
        <v>31</v>
      </c>
      <c r="B202" s="822" t="s">
        <v>1964</v>
      </c>
      <c r="C202" s="822" t="s">
        <v>1970</v>
      </c>
      <c r="D202" s="823" t="s">
        <v>3154</v>
      </c>
      <c r="E202" s="824" t="s">
        <v>1978</v>
      </c>
      <c r="F202" s="822" t="s">
        <v>1967</v>
      </c>
      <c r="G202" s="822" t="s">
        <v>2012</v>
      </c>
      <c r="H202" s="822" t="s">
        <v>329</v>
      </c>
      <c r="I202" s="822" t="s">
        <v>2206</v>
      </c>
      <c r="J202" s="822" t="s">
        <v>2166</v>
      </c>
      <c r="K202" s="822" t="s">
        <v>2207</v>
      </c>
      <c r="L202" s="825">
        <v>39.369999999999997</v>
      </c>
      <c r="M202" s="825">
        <v>866.14</v>
      </c>
      <c r="N202" s="822">
        <v>22</v>
      </c>
      <c r="O202" s="826">
        <v>16</v>
      </c>
      <c r="P202" s="825">
        <v>866.14</v>
      </c>
      <c r="Q202" s="827">
        <v>1</v>
      </c>
      <c r="R202" s="822">
        <v>22</v>
      </c>
      <c r="S202" s="827">
        <v>1</v>
      </c>
      <c r="T202" s="826">
        <v>16</v>
      </c>
      <c r="U202" s="828">
        <v>1</v>
      </c>
    </row>
    <row r="203" spans="1:21" ht="14.45" customHeight="1" x14ac:dyDescent="0.2">
      <c r="A203" s="821">
        <v>31</v>
      </c>
      <c r="B203" s="822" t="s">
        <v>1964</v>
      </c>
      <c r="C203" s="822" t="s">
        <v>1970</v>
      </c>
      <c r="D203" s="823" t="s">
        <v>3154</v>
      </c>
      <c r="E203" s="824" t="s">
        <v>1978</v>
      </c>
      <c r="F203" s="822" t="s">
        <v>1967</v>
      </c>
      <c r="G203" s="822" t="s">
        <v>2012</v>
      </c>
      <c r="H203" s="822" t="s">
        <v>329</v>
      </c>
      <c r="I203" s="822" t="s">
        <v>2208</v>
      </c>
      <c r="J203" s="822" t="s">
        <v>2209</v>
      </c>
      <c r="K203" s="822" t="s">
        <v>2210</v>
      </c>
      <c r="L203" s="825">
        <v>249.55</v>
      </c>
      <c r="M203" s="825">
        <v>249.55</v>
      </c>
      <c r="N203" s="822">
        <v>1</v>
      </c>
      <c r="O203" s="826">
        <v>1</v>
      </c>
      <c r="P203" s="825">
        <v>249.55</v>
      </c>
      <c r="Q203" s="827">
        <v>1</v>
      </c>
      <c r="R203" s="822">
        <v>1</v>
      </c>
      <c r="S203" s="827">
        <v>1</v>
      </c>
      <c r="T203" s="826">
        <v>1</v>
      </c>
      <c r="U203" s="828">
        <v>1</v>
      </c>
    </row>
    <row r="204" spans="1:21" ht="14.45" customHeight="1" x14ac:dyDescent="0.2">
      <c r="A204" s="821">
        <v>31</v>
      </c>
      <c r="B204" s="822" t="s">
        <v>1964</v>
      </c>
      <c r="C204" s="822" t="s">
        <v>1970</v>
      </c>
      <c r="D204" s="823" t="s">
        <v>3154</v>
      </c>
      <c r="E204" s="824" t="s">
        <v>1978</v>
      </c>
      <c r="F204" s="822" t="s">
        <v>1967</v>
      </c>
      <c r="G204" s="822" t="s">
        <v>2012</v>
      </c>
      <c r="H204" s="822" t="s">
        <v>329</v>
      </c>
      <c r="I204" s="822" t="s">
        <v>2378</v>
      </c>
      <c r="J204" s="822" t="s">
        <v>2379</v>
      </c>
      <c r="K204" s="822" t="s">
        <v>2155</v>
      </c>
      <c r="L204" s="825">
        <v>347.8</v>
      </c>
      <c r="M204" s="825">
        <v>695.6</v>
      </c>
      <c r="N204" s="822">
        <v>2</v>
      </c>
      <c r="O204" s="826">
        <v>2</v>
      </c>
      <c r="P204" s="825">
        <v>695.6</v>
      </c>
      <c r="Q204" s="827">
        <v>1</v>
      </c>
      <c r="R204" s="822">
        <v>2</v>
      </c>
      <c r="S204" s="827">
        <v>1</v>
      </c>
      <c r="T204" s="826">
        <v>2</v>
      </c>
      <c r="U204" s="828">
        <v>1</v>
      </c>
    </row>
    <row r="205" spans="1:21" ht="14.45" customHeight="1" x14ac:dyDescent="0.2">
      <c r="A205" s="821">
        <v>31</v>
      </c>
      <c r="B205" s="822" t="s">
        <v>1964</v>
      </c>
      <c r="C205" s="822" t="s">
        <v>1970</v>
      </c>
      <c r="D205" s="823" t="s">
        <v>3154</v>
      </c>
      <c r="E205" s="824" t="s">
        <v>1978</v>
      </c>
      <c r="F205" s="822" t="s">
        <v>1967</v>
      </c>
      <c r="G205" s="822" t="s">
        <v>2012</v>
      </c>
      <c r="H205" s="822" t="s">
        <v>329</v>
      </c>
      <c r="I205" s="822" t="s">
        <v>2380</v>
      </c>
      <c r="J205" s="822" t="s">
        <v>2381</v>
      </c>
      <c r="K205" s="822" t="s">
        <v>2382</v>
      </c>
      <c r="L205" s="825">
        <v>400.2</v>
      </c>
      <c r="M205" s="825">
        <v>400.2</v>
      </c>
      <c r="N205" s="822">
        <v>1</v>
      </c>
      <c r="O205" s="826">
        <v>1</v>
      </c>
      <c r="P205" s="825">
        <v>400.2</v>
      </c>
      <c r="Q205" s="827">
        <v>1</v>
      </c>
      <c r="R205" s="822">
        <v>1</v>
      </c>
      <c r="S205" s="827">
        <v>1</v>
      </c>
      <c r="T205" s="826">
        <v>1</v>
      </c>
      <c r="U205" s="828">
        <v>1</v>
      </c>
    </row>
    <row r="206" spans="1:21" ht="14.45" customHeight="1" x14ac:dyDescent="0.2">
      <c r="A206" s="821">
        <v>31</v>
      </c>
      <c r="B206" s="822" t="s">
        <v>1964</v>
      </c>
      <c r="C206" s="822" t="s">
        <v>1970</v>
      </c>
      <c r="D206" s="823" t="s">
        <v>3154</v>
      </c>
      <c r="E206" s="824" t="s">
        <v>1978</v>
      </c>
      <c r="F206" s="822" t="s">
        <v>1967</v>
      </c>
      <c r="G206" s="822" t="s">
        <v>2012</v>
      </c>
      <c r="H206" s="822" t="s">
        <v>329</v>
      </c>
      <c r="I206" s="822" t="s">
        <v>2383</v>
      </c>
      <c r="J206" s="822" t="s">
        <v>2384</v>
      </c>
      <c r="K206" s="822" t="s">
        <v>2385</v>
      </c>
      <c r="L206" s="825">
        <v>349.6</v>
      </c>
      <c r="M206" s="825">
        <v>349.6</v>
      </c>
      <c r="N206" s="822">
        <v>1</v>
      </c>
      <c r="O206" s="826">
        <v>1</v>
      </c>
      <c r="P206" s="825">
        <v>349.6</v>
      </c>
      <c r="Q206" s="827">
        <v>1</v>
      </c>
      <c r="R206" s="822">
        <v>1</v>
      </c>
      <c r="S206" s="827">
        <v>1</v>
      </c>
      <c r="T206" s="826">
        <v>1</v>
      </c>
      <c r="U206" s="828">
        <v>1</v>
      </c>
    </row>
    <row r="207" spans="1:21" ht="14.45" customHeight="1" x14ac:dyDescent="0.2">
      <c r="A207" s="821">
        <v>31</v>
      </c>
      <c r="B207" s="822" t="s">
        <v>1964</v>
      </c>
      <c r="C207" s="822" t="s">
        <v>1970</v>
      </c>
      <c r="D207" s="823" t="s">
        <v>3154</v>
      </c>
      <c r="E207" s="824" t="s">
        <v>1978</v>
      </c>
      <c r="F207" s="822" t="s">
        <v>1967</v>
      </c>
      <c r="G207" s="822" t="s">
        <v>2012</v>
      </c>
      <c r="H207" s="822" t="s">
        <v>329</v>
      </c>
      <c r="I207" s="822" t="s">
        <v>2386</v>
      </c>
      <c r="J207" s="822" t="s">
        <v>2229</v>
      </c>
      <c r="K207" s="822" t="s">
        <v>2387</v>
      </c>
      <c r="L207" s="825">
        <v>1500.75</v>
      </c>
      <c r="M207" s="825">
        <v>4502.25</v>
      </c>
      <c r="N207" s="822">
        <v>3</v>
      </c>
      <c r="O207" s="826">
        <v>3</v>
      </c>
      <c r="P207" s="825">
        <v>4502.25</v>
      </c>
      <c r="Q207" s="827">
        <v>1</v>
      </c>
      <c r="R207" s="822">
        <v>3</v>
      </c>
      <c r="S207" s="827">
        <v>1</v>
      </c>
      <c r="T207" s="826">
        <v>3</v>
      </c>
      <c r="U207" s="828">
        <v>1</v>
      </c>
    </row>
    <row r="208" spans="1:21" ht="14.45" customHeight="1" x14ac:dyDescent="0.2">
      <c r="A208" s="821">
        <v>31</v>
      </c>
      <c r="B208" s="822" t="s">
        <v>1964</v>
      </c>
      <c r="C208" s="822" t="s">
        <v>1970</v>
      </c>
      <c r="D208" s="823" t="s">
        <v>3154</v>
      </c>
      <c r="E208" s="824" t="s">
        <v>1978</v>
      </c>
      <c r="F208" s="822" t="s">
        <v>1967</v>
      </c>
      <c r="G208" s="822" t="s">
        <v>2012</v>
      </c>
      <c r="H208" s="822" t="s">
        <v>329</v>
      </c>
      <c r="I208" s="822" t="s">
        <v>2388</v>
      </c>
      <c r="J208" s="822" t="s">
        <v>2389</v>
      </c>
      <c r="K208" s="822" t="s">
        <v>2390</v>
      </c>
      <c r="L208" s="825">
        <v>749.8</v>
      </c>
      <c r="M208" s="825">
        <v>2999.2</v>
      </c>
      <c r="N208" s="822">
        <v>4</v>
      </c>
      <c r="O208" s="826">
        <v>4</v>
      </c>
      <c r="P208" s="825">
        <v>2999.2</v>
      </c>
      <c r="Q208" s="827">
        <v>1</v>
      </c>
      <c r="R208" s="822">
        <v>4</v>
      </c>
      <c r="S208" s="827">
        <v>1</v>
      </c>
      <c r="T208" s="826">
        <v>4</v>
      </c>
      <c r="U208" s="828">
        <v>1</v>
      </c>
    </row>
    <row r="209" spans="1:21" ht="14.45" customHeight="1" x14ac:dyDescent="0.2">
      <c r="A209" s="821">
        <v>31</v>
      </c>
      <c r="B209" s="822" t="s">
        <v>1964</v>
      </c>
      <c r="C209" s="822" t="s">
        <v>1970</v>
      </c>
      <c r="D209" s="823" t="s">
        <v>3154</v>
      </c>
      <c r="E209" s="824" t="s">
        <v>1978</v>
      </c>
      <c r="F209" s="822" t="s">
        <v>1967</v>
      </c>
      <c r="G209" s="822" t="s">
        <v>2012</v>
      </c>
      <c r="H209" s="822" t="s">
        <v>329</v>
      </c>
      <c r="I209" s="822" t="s">
        <v>2391</v>
      </c>
      <c r="J209" s="822" t="s">
        <v>2392</v>
      </c>
      <c r="K209" s="822" t="s">
        <v>2393</v>
      </c>
      <c r="L209" s="825">
        <v>2400.0500000000002</v>
      </c>
      <c r="M209" s="825">
        <v>4800.1000000000004</v>
      </c>
      <c r="N209" s="822">
        <v>2</v>
      </c>
      <c r="O209" s="826">
        <v>2</v>
      </c>
      <c r="P209" s="825">
        <v>2400.0500000000002</v>
      </c>
      <c r="Q209" s="827">
        <v>0.5</v>
      </c>
      <c r="R209" s="822">
        <v>1</v>
      </c>
      <c r="S209" s="827">
        <v>0.5</v>
      </c>
      <c r="T209" s="826">
        <v>1</v>
      </c>
      <c r="U209" s="828">
        <v>0.5</v>
      </c>
    </row>
    <row r="210" spans="1:21" ht="14.45" customHeight="1" x14ac:dyDescent="0.2">
      <c r="A210" s="821">
        <v>31</v>
      </c>
      <c r="B210" s="822" t="s">
        <v>1964</v>
      </c>
      <c r="C210" s="822" t="s">
        <v>1970</v>
      </c>
      <c r="D210" s="823" t="s">
        <v>3154</v>
      </c>
      <c r="E210" s="824" t="s">
        <v>1978</v>
      </c>
      <c r="F210" s="822" t="s">
        <v>1967</v>
      </c>
      <c r="G210" s="822" t="s">
        <v>2012</v>
      </c>
      <c r="H210" s="822" t="s">
        <v>329</v>
      </c>
      <c r="I210" s="822" t="s">
        <v>2394</v>
      </c>
      <c r="J210" s="822" t="s">
        <v>2395</v>
      </c>
      <c r="K210" s="822" t="s">
        <v>2396</v>
      </c>
      <c r="L210" s="825">
        <v>749.8</v>
      </c>
      <c r="M210" s="825">
        <v>749.8</v>
      </c>
      <c r="N210" s="822">
        <v>1</v>
      </c>
      <c r="O210" s="826">
        <v>1</v>
      </c>
      <c r="P210" s="825">
        <v>749.8</v>
      </c>
      <c r="Q210" s="827">
        <v>1</v>
      </c>
      <c r="R210" s="822">
        <v>1</v>
      </c>
      <c r="S210" s="827">
        <v>1</v>
      </c>
      <c r="T210" s="826">
        <v>1</v>
      </c>
      <c r="U210" s="828">
        <v>1</v>
      </c>
    </row>
    <row r="211" spans="1:21" ht="14.45" customHeight="1" x14ac:dyDescent="0.2">
      <c r="A211" s="821">
        <v>31</v>
      </c>
      <c r="B211" s="822" t="s">
        <v>1964</v>
      </c>
      <c r="C211" s="822" t="s">
        <v>1970</v>
      </c>
      <c r="D211" s="823" t="s">
        <v>3154</v>
      </c>
      <c r="E211" s="824" t="s">
        <v>1978</v>
      </c>
      <c r="F211" s="822" t="s">
        <v>1967</v>
      </c>
      <c r="G211" s="822" t="s">
        <v>2012</v>
      </c>
      <c r="H211" s="822" t="s">
        <v>329</v>
      </c>
      <c r="I211" s="822" t="s">
        <v>2397</v>
      </c>
      <c r="J211" s="822" t="s">
        <v>2398</v>
      </c>
      <c r="K211" s="822" t="s">
        <v>2399</v>
      </c>
      <c r="L211" s="825">
        <v>2337</v>
      </c>
      <c r="M211" s="825">
        <v>4674</v>
      </c>
      <c r="N211" s="822">
        <v>2</v>
      </c>
      <c r="O211" s="826">
        <v>2</v>
      </c>
      <c r="P211" s="825">
        <v>4674</v>
      </c>
      <c r="Q211" s="827">
        <v>1</v>
      </c>
      <c r="R211" s="822">
        <v>2</v>
      </c>
      <c r="S211" s="827">
        <v>1</v>
      </c>
      <c r="T211" s="826">
        <v>2</v>
      </c>
      <c r="U211" s="828">
        <v>1</v>
      </c>
    </row>
    <row r="212" spans="1:21" ht="14.45" customHeight="1" x14ac:dyDescent="0.2">
      <c r="A212" s="821">
        <v>31</v>
      </c>
      <c r="B212" s="822" t="s">
        <v>1964</v>
      </c>
      <c r="C212" s="822" t="s">
        <v>1970</v>
      </c>
      <c r="D212" s="823" t="s">
        <v>3154</v>
      </c>
      <c r="E212" s="824" t="s">
        <v>1978</v>
      </c>
      <c r="F212" s="822" t="s">
        <v>1967</v>
      </c>
      <c r="G212" s="822" t="s">
        <v>2012</v>
      </c>
      <c r="H212" s="822" t="s">
        <v>329</v>
      </c>
      <c r="I212" s="822" t="s">
        <v>2400</v>
      </c>
      <c r="J212" s="822" t="s">
        <v>2401</v>
      </c>
      <c r="K212" s="822" t="s">
        <v>2402</v>
      </c>
      <c r="L212" s="825">
        <v>309.98</v>
      </c>
      <c r="M212" s="825">
        <v>929.94</v>
      </c>
      <c r="N212" s="822">
        <v>3</v>
      </c>
      <c r="O212" s="826">
        <v>3</v>
      </c>
      <c r="P212" s="825">
        <v>619.96</v>
      </c>
      <c r="Q212" s="827">
        <v>0.66666666666666663</v>
      </c>
      <c r="R212" s="822">
        <v>2</v>
      </c>
      <c r="S212" s="827">
        <v>0.66666666666666663</v>
      </c>
      <c r="T212" s="826">
        <v>2</v>
      </c>
      <c r="U212" s="828">
        <v>0.66666666666666663</v>
      </c>
    </row>
    <row r="213" spans="1:21" ht="14.45" customHeight="1" x14ac:dyDescent="0.2">
      <c r="A213" s="821">
        <v>31</v>
      </c>
      <c r="B213" s="822" t="s">
        <v>1964</v>
      </c>
      <c r="C213" s="822" t="s">
        <v>1970</v>
      </c>
      <c r="D213" s="823" t="s">
        <v>3154</v>
      </c>
      <c r="E213" s="824" t="s">
        <v>1978</v>
      </c>
      <c r="F213" s="822" t="s">
        <v>1967</v>
      </c>
      <c r="G213" s="822" t="s">
        <v>2012</v>
      </c>
      <c r="H213" s="822" t="s">
        <v>329</v>
      </c>
      <c r="I213" s="822" t="s">
        <v>2403</v>
      </c>
      <c r="J213" s="822" t="s">
        <v>2404</v>
      </c>
      <c r="K213" s="822" t="s">
        <v>2405</v>
      </c>
      <c r="L213" s="825">
        <v>250</v>
      </c>
      <c r="M213" s="825">
        <v>1000</v>
      </c>
      <c r="N213" s="822">
        <v>4</v>
      </c>
      <c r="O213" s="826">
        <v>2</v>
      </c>
      <c r="P213" s="825">
        <v>500</v>
      </c>
      <c r="Q213" s="827">
        <v>0.5</v>
      </c>
      <c r="R213" s="822">
        <v>2</v>
      </c>
      <c r="S213" s="827">
        <v>0.5</v>
      </c>
      <c r="T213" s="826">
        <v>1</v>
      </c>
      <c r="U213" s="828">
        <v>0.5</v>
      </c>
    </row>
    <row r="214" spans="1:21" ht="14.45" customHeight="1" x14ac:dyDescent="0.2">
      <c r="A214" s="821">
        <v>31</v>
      </c>
      <c r="B214" s="822" t="s">
        <v>1964</v>
      </c>
      <c r="C214" s="822" t="s">
        <v>1970</v>
      </c>
      <c r="D214" s="823" t="s">
        <v>3154</v>
      </c>
      <c r="E214" s="824" t="s">
        <v>1978</v>
      </c>
      <c r="F214" s="822" t="s">
        <v>1967</v>
      </c>
      <c r="G214" s="822" t="s">
        <v>2012</v>
      </c>
      <c r="H214" s="822" t="s">
        <v>329</v>
      </c>
      <c r="I214" s="822" t="s">
        <v>2406</v>
      </c>
      <c r="J214" s="822" t="s">
        <v>2407</v>
      </c>
      <c r="K214" s="822" t="s">
        <v>2408</v>
      </c>
      <c r="L214" s="825">
        <v>479.55</v>
      </c>
      <c r="M214" s="825">
        <v>479.55</v>
      </c>
      <c r="N214" s="822">
        <v>1</v>
      </c>
      <c r="O214" s="826">
        <v>1</v>
      </c>
      <c r="P214" s="825">
        <v>479.55</v>
      </c>
      <c r="Q214" s="827">
        <v>1</v>
      </c>
      <c r="R214" s="822">
        <v>1</v>
      </c>
      <c r="S214" s="827">
        <v>1</v>
      </c>
      <c r="T214" s="826">
        <v>1</v>
      </c>
      <c r="U214" s="828">
        <v>1</v>
      </c>
    </row>
    <row r="215" spans="1:21" ht="14.45" customHeight="1" x14ac:dyDescent="0.2">
      <c r="A215" s="821">
        <v>31</v>
      </c>
      <c r="B215" s="822" t="s">
        <v>1964</v>
      </c>
      <c r="C215" s="822" t="s">
        <v>1970</v>
      </c>
      <c r="D215" s="823" t="s">
        <v>3154</v>
      </c>
      <c r="E215" s="824" t="s">
        <v>1978</v>
      </c>
      <c r="F215" s="822" t="s">
        <v>1967</v>
      </c>
      <c r="G215" s="822" t="s">
        <v>2012</v>
      </c>
      <c r="H215" s="822" t="s">
        <v>329</v>
      </c>
      <c r="I215" s="822" t="s">
        <v>2409</v>
      </c>
      <c r="J215" s="822" t="s">
        <v>2181</v>
      </c>
      <c r="K215" s="822" t="s">
        <v>2410</v>
      </c>
      <c r="L215" s="825">
        <v>749.8</v>
      </c>
      <c r="M215" s="825">
        <v>1499.6</v>
      </c>
      <c r="N215" s="822">
        <v>2</v>
      </c>
      <c r="O215" s="826">
        <v>2</v>
      </c>
      <c r="P215" s="825">
        <v>749.8</v>
      </c>
      <c r="Q215" s="827">
        <v>0.5</v>
      </c>
      <c r="R215" s="822">
        <v>1</v>
      </c>
      <c r="S215" s="827">
        <v>0.5</v>
      </c>
      <c r="T215" s="826">
        <v>1</v>
      </c>
      <c r="U215" s="828">
        <v>0.5</v>
      </c>
    </row>
    <row r="216" spans="1:21" ht="14.45" customHeight="1" x14ac:dyDescent="0.2">
      <c r="A216" s="821">
        <v>31</v>
      </c>
      <c r="B216" s="822" t="s">
        <v>1964</v>
      </c>
      <c r="C216" s="822" t="s">
        <v>1970</v>
      </c>
      <c r="D216" s="823" t="s">
        <v>3154</v>
      </c>
      <c r="E216" s="824" t="s">
        <v>1978</v>
      </c>
      <c r="F216" s="822" t="s">
        <v>1967</v>
      </c>
      <c r="G216" s="822" t="s">
        <v>2012</v>
      </c>
      <c r="H216" s="822" t="s">
        <v>329</v>
      </c>
      <c r="I216" s="822" t="s">
        <v>2411</v>
      </c>
      <c r="J216" s="822" t="s">
        <v>2412</v>
      </c>
      <c r="K216" s="822" t="s">
        <v>2413</v>
      </c>
      <c r="L216" s="825">
        <v>349.6</v>
      </c>
      <c r="M216" s="825">
        <v>349.6</v>
      </c>
      <c r="N216" s="822">
        <v>1</v>
      </c>
      <c r="O216" s="826">
        <v>1</v>
      </c>
      <c r="P216" s="825"/>
      <c r="Q216" s="827">
        <v>0</v>
      </c>
      <c r="R216" s="822"/>
      <c r="S216" s="827">
        <v>0</v>
      </c>
      <c r="T216" s="826"/>
      <c r="U216" s="828">
        <v>0</v>
      </c>
    </row>
    <row r="217" spans="1:21" ht="14.45" customHeight="1" x14ac:dyDescent="0.2">
      <c r="A217" s="821">
        <v>31</v>
      </c>
      <c r="B217" s="822" t="s">
        <v>1964</v>
      </c>
      <c r="C217" s="822" t="s">
        <v>1970</v>
      </c>
      <c r="D217" s="823" t="s">
        <v>3154</v>
      </c>
      <c r="E217" s="824" t="s">
        <v>1978</v>
      </c>
      <c r="F217" s="822" t="s">
        <v>1967</v>
      </c>
      <c r="G217" s="822" t="s">
        <v>2012</v>
      </c>
      <c r="H217" s="822" t="s">
        <v>329</v>
      </c>
      <c r="I217" s="822" t="s">
        <v>2414</v>
      </c>
      <c r="J217" s="822" t="s">
        <v>2415</v>
      </c>
      <c r="K217" s="822" t="s">
        <v>2416</v>
      </c>
      <c r="L217" s="825">
        <v>749.8</v>
      </c>
      <c r="M217" s="825">
        <v>1499.6</v>
      </c>
      <c r="N217" s="822">
        <v>2</v>
      </c>
      <c r="O217" s="826">
        <v>2</v>
      </c>
      <c r="P217" s="825"/>
      <c r="Q217" s="827">
        <v>0</v>
      </c>
      <c r="R217" s="822"/>
      <c r="S217" s="827">
        <v>0</v>
      </c>
      <c r="T217" s="826"/>
      <c r="U217" s="828">
        <v>0</v>
      </c>
    </row>
    <row r="218" spans="1:21" ht="14.45" customHeight="1" x14ac:dyDescent="0.2">
      <c r="A218" s="821">
        <v>31</v>
      </c>
      <c r="B218" s="822" t="s">
        <v>1964</v>
      </c>
      <c r="C218" s="822" t="s">
        <v>1970</v>
      </c>
      <c r="D218" s="823" t="s">
        <v>3154</v>
      </c>
      <c r="E218" s="824" t="s">
        <v>1978</v>
      </c>
      <c r="F218" s="822" t="s">
        <v>1967</v>
      </c>
      <c r="G218" s="822" t="s">
        <v>2012</v>
      </c>
      <c r="H218" s="822" t="s">
        <v>329</v>
      </c>
      <c r="I218" s="822" t="s">
        <v>2226</v>
      </c>
      <c r="J218" s="822" t="s">
        <v>2227</v>
      </c>
      <c r="K218" s="822" t="s">
        <v>2155</v>
      </c>
      <c r="L218" s="825">
        <v>269.06</v>
      </c>
      <c r="M218" s="825">
        <v>269.06</v>
      </c>
      <c r="N218" s="822">
        <v>1</v>
      </c>
      <c r="O218" s="826">
        <v>1</v>
      </c>
      <c r="P218" s="825">
        <v>269.06</v>
      </c>
      <c r="Q218" s="827">
        <v>1</v>
      </c>
      <c r="R218" s="822">
        <v>1</v>
      </c>
      <c r="S218" s="827">
        <v>1</v>
      </c>
      <c r="T218" s="826">
        <v>1</v>
      </c>
      <c r="U218" s="828">
        <v>1</v>
      </c>
    </row>
    <row r="219" spans="1:21" ht="14.45" customHeight="1" x14ac:dyDescent="0.2">
      <c r="A219" s="821">
        <v>31</v>
      </c>
      <c r="B219" s="822" t="s">
        <v>1964</v>
      </c>
      <c r="C219" s="822" t="s">
        <v>1970</v>
      </c>
      <c r="D219" s="823" t="s">
        <v>3154</v>
      </c>
      <c r="E219" s="824" t="s">
        <v>1978</v>
      </c>
      <c r="F219" s="822" t="s">
        <v>1967</v>
      </c>
      <c r="G219" s="822" t="s">
        <v>2012</v>
      </c>
      <c r="H219" s="822" t="s">
        <v>329</v>
      </c>
      <c r="I219" s="822" t="s">
        <v>2417</v>
      </c>
      <c r="J219" s="822" t="s">
        <v>2418</v>
      </c>
      <c r="K219" s="822" t="s">
        <v>2419</v>
      </c>
      <c r="L219" s="825">
        <v>747.5</v>
      </c>
      <c r="M219" s="825">
        <v>747.5</v>
      </c>
      <c r="N219" s="822">
        <v>1</v>
      </c>
      <c r="O219" s="826">
        <v>1</v>
      </c>
      <c r="P219" s="825">
        <v>747.5</v>
      </c>
      <c r="Q219" s="827">
        <v>1</v>
      </c>
      <c r="R219" s="822">
        <v>1</v>
      </c>
      <c r="S219" s="827">
        <v>1</v>
      </c>
      <c r="T219" s="826">
        <v>1</v>
      </c>
      <c r="U219" s="828">
        <v>1</v>
      </c>
    </row>
    <row r="220" spans="1:21" ht="14.45" customHeight="1" x14ac:dyDescent="0.2">
      <c r="A220" s="821">
        <v>31</v>
      </c>
      <c r="B220" s="822" t="s">
        <v>1964</v>
      </c>
      <c r="C220" s="822" t="s">
        <v>1970</v>
      </c>
      <c r="D220" s="823" t="s">
        <v>3154</v>
      </c>
      <c r="E220" s="824" t="s">
        <v>1978</v>
      </c>
      <c r="F220" s="822" t="s">
        <v>1967</v>
      </c>
      <c r="G220" s="822" t="s">
        <v>2012</v>
      </c>
      <c r="H220" s="822" t="s">
        <v>329</v>
      </c>
      <c r="I220" s="822" t="s">
        <v>2420</v>
      </c>
      <c r="J220" s="822" t="s">
        <v>2421</v>
      </c>
      <c r="K220" s="822" t="s">
        <v>2422</v>
      </c>
      <c r="L220" s="825">
        <v>233.95</v>
      </c>
      <c r="M220" s="825">
        <v>467.9</v>
      </c>
      <c r="N220" s="822">
        <v>2</v>
      </c>
      <c r="O220" s="826">
        <v>2</v>
      </c>
      <c r="P220" s="825">
        <v>467.9</v>
      </c>
      <c r="Q220" s="827">
        <v>1</v>
      </c>
      <c r="R220" s="822">
        <v>2</v>
      </c>
      <c r="S220" s="827">
        <v>1</v>
      </c>
      <c r="T220" s="826">
        <v>2</v>
      </c>
      <c r="U220" s="828">
        <v>1</v>
      </c>
    </row>
    <row r="221" spans="1:21" ht="14.45" customHeight="1" x14ac:dyDescent="0.2">
      <c r="A221" s="821">
        <v>31</v>
      </c>
      <c r="B221" s="822" t="s">
        <v>1964</v>
      </c>
      <c r="C221" s="822" t="s">
        <v>1970</v>
      </c>
      <c r="D221" s="823" t="s">
        <v>3154</v>
      </c>
      <c r="E221" s="824" t="s">
        <v>1979</v>
      </c>
      <c r="F221" s="822" t="s">
        <v>1965</v>
      </c>
      <c r="G221" s="822" t="s">
        <v>2036</v>
      </c>
      <c r="H221" s="822" t="s">
        <v>619</v>
      </c>
      <c r="I221" s="822" t="s">
        <v>2037</v>
      </c>
      <c r="J221" s="822" t="s">
        <v>1168</v>
      </c>
      <c r="K221" s="822" t="s">
        <v>2038</v>
      </c>
      <c r="L221" s="825">
        <v>176.32</v>
      </c>
      <c r="M221" s="825">
        <v>176.32</v>
      </c>
      <c r="N221" s="822">
        <v>1</v>
      </c>
      <c r="O221" s="826">
        <v>1</v>
      </c>
      <c r="P221" s="825">
        <v>176.32</v>
      </c>
      <c r="Q221" s="827">
        <v>1</v>
      </c>
      <c r="R221" s="822">
        <v>1</v>
      </c>
      <c r="S221" s="827">
        <v>1</v>
      </c>
      <c r="T221" s="826">
        <v>1</v>
      </c>
      <c r="U221" s="828">
        <v>1</v>
      </c>
    </row>
    <row r="222" spans="1:21" ht="14.45" customHeight="1" x14ac:dyDescent="0.2">
      <c r="A222" s="821">
        <v>31</v>
      </c>
      <c r="B222" s="822" t="s">
        <v>1964</v>
      </c>
      <c r="C222" s="822" t="s">
        <v>1970</v>
      </c>
      <c r="D222" s="823" t="s">
        <v>3154</v>
      </c>
      <c r="E222" s="824" t="s">
        <v>1979</v>
      </c>
      <c r="F222" s="822" t="s">
        <v>1965</v>
      </c>
      <c r="G222" s="822" t="s">
        <v>2039</v>
      </c>
      <c r="H222" s="822" t="s">
        <v>619</v>
      </c>
      <c r="I222" s="822" t="s">
        <v>2423</v>
      </c>
      <c r="J222" s="822" t="s">
        <v>2424</v>
      </c>
      <c r="K222" s="822" t="s">
        <v>716</v>
      </c>
      <c r="L222" s="825">
        <v>0</v>
      </c>
      <c r="M222" s="825">
        <v>0</v>
      </c>
      <c r="N222" s="822">
        <v>2</v>
      </c>
      <c r="O222" s="826">
        <v>1</v>
      </c>
      <c r="P222" s="825">
        <v>0</v>
      </c>
      <c r="Q222" s="827"/>
      <c r="R222" s="822">
        <v>2</v>
      </c>
      <c r="S222" s="827">
        <v>1</v>
      </c>
      <c r="T222" s="826">
        <v>1</v>
      </c>
      <c r="U222" s="828">
        <v>1</v>
      </c>
    </row>
    <row r="223" spans="1:21" ht="14.45" customHeight="1" x14ac:dyDescent="0.2">
      <c r="A223" s="821">
        <v>31</v>
      </c>
      <c r="B223" s="822" t="s">
        <v>1964</v>
      </c>
      <c r="C223" s="822" t="s">
        <v>1970</v>
      </c>
      <c r="D223" s="823" t="s">
        <v>3154</v>
      </c>
      <c r="E223" s="824" t="s">
        <v>1979</v>
      </c>
      <c r="F223" s="822" t="s">
        <v>1965</v>
      </c>
      <c r="G223" s="822" t="s">
        <v>2048</v>
      </c>
      <c r="H223" s="822" t="s">
        <v>329</v>
      </c>
      <c r="I223" s="822" t="s">
        <v>2245</v>
      </c>
      <c r="J223" s="822" t="s">
        <v>2246</v>
      </c>
      <c r="K223" s="822" t="s">
        <v>2247</v>
      </c>
      <c r="L223" s="825">
        <v>52.87</v>
      </c>
      <c r="M223" s="825">
        <v>581.56999999999994</v>
      </c>
      <c r="N223" s="822">
        <v>11</v>
      </c>
      <c r="O223" s="826">
        <v>8</v>
      </c>
      <c r="P223" s="825">
        <v>475.83</v>
      </c>
      <c r="Q223" s="827">
        <v>0.81818181818181823</v>
      </c>
      <c r="R223" s="822">
        <v>9</v>
      </c>
      <c r="S223" s="827">
        <v>0.81818181818181823</v>
      </c>
      <c r="T223" s="826">
        <v>6</v>
      </c>
      <c r="U223" s="828">
        <v>0.75</v>
      </c>
    </row>
    <row r="224" spans="1:21" ht="14.45" customHeight="1" x14ac:dyDescent="0.2">
      <c r="A224" s="821">
        <v>31</v>
      </c>
      <c r="B224" s="822" t="s">
        <v>1964</v>
      </c>
      <c r="C224" s="822" t="s">
        <v>1970</v>
      </c>
      <c r="D224" s="823" t="s">
        <v>3154</v>
      </c>
      <c r="E224" s="824" t="s">
        <v>1979</v>
      </c>
      <c r="F224" s="822" t="s">
        <v>1965</v>
      </c>
      <c r="G224" s="822" t="s">
        <v>2048</v>
      </c>
      <c r="H224" s="822" t="s">
        <v>329</v>
      </c>
      <c r="I224" s="822" t="s">
        <v>2049</v>
      </c>
      <c r="J224" s="822" t="s">
        <v>1364</v>
      </c>
      <c r="K224" s="822" t="s">
        <v>2050</v>
      </c>
      <c r="L224" s="825">
        <v>46.99</v>
      </c>
      <c r="M224" s="825">
        <v>140.97</v>
      </c>
      <c r="N224" s="822">
        <v>3</v>
      </c>
      <c r="O224" s="826">
        <v>1</v>
      </c>
      <c r="P224" s="825">
        <v>140.97</v>
      </c>
      <c r="Q224" s="827">
        <v>1</v>
      </c>
      <c r="R224" s="822">
        <v>3</v>
      </c>
      <c r="S224" s="827">
        <v>1</v>
      </c>
      <c r="T224" s="826">
        <v>1</v>
      </c>
      <c r="U224" s="828">
        <v>1</v>
      </c>
    </row>
    <row r="225" spans="1:21" ht="14.45" customHeight="1" x14ac:dyDescent="0.2">
      <c r="A225" s="821">
        <v>31</v>
      </c>
      <c r="B225" s="822" t="s">
        <v>1964</v>
      </c>
      <c r="C225" s="822" t="s">
        <v>1970</v>
      </c>
      <c r="D225" s="823" t="s">
        <v>3154</v>
      </c>
      <c r="E225" s="824" t="s">
        <v>1979</v>
      </c>
      <c r="F225" s="822" t="s">
        <v>1965</v>
      </c>
      <c r="G225" s="822" t="s">
        <v>2048</v>
      </c>
      <c r="H225" s="822" t="s">
        <v>329</v>
      </c>
      <c r="I225" s="822" t="s">
        <v>2248</v>
      </c>
      <c r="J225" s="822" t="s">
        <v>1364</v>
      </c>
      <c r="K225" s="822" t="s">
        <v>2249</v>
      </c>
      <c r="L225" s="825">
        <v>117.47</v>
      </c>
      <c r="M225" s="825">
        <v>234.94</v>
      </c>
      <c r="N225" s="822">
        <v>2</v>
      </c>
      <c r="O225" s="826">
        <v>2</v>
      </c>
      <c r="P225" s="825"/>
      <c r="Q225" s="827">
        <v>0</v>
      </c>
      <c r="R225" s="822"/>
      <c r="S225" s="827">
        <v>0</v>
      </c>
      <c r="T225" s="826"/>
      <c r="U225" s="828">
        <v>0</v>
      </c>
    </row>
    <row r="226" spans="1:21" ht="14.45" customHeight="1" x14ac:dyDescent="0.2">
      <c r="A226" s="821">
        <v>31</v>
      </c>
      <c r="B226" s="822" t="s">
        <v>1964</v>
      </c>
      <c r="C226" s="822" t="s">
        <v>1970</v>
      </c>
      <c r="D226" s="823" t="s">
        <v>3154</v>
      </c>
      <c r="E226" s="824" t="s">
        <v>1979</v>
      </c>
      <c r="F226" s="822" t="s">
        <v>1965</v>
      </c>
      <c r="G226" s="822" t="s">
        <v>2048</v>
      </c>
      <c r="H226" s="822" t="s">
        <v>329</v>
      </c>
      <c r="I226" s="822" t="s">
        <v>2425</v>
      </c>
      <c r="J226" s="822" t="s">
        <v>1364</v>
      </c>
      <c r="K226" s="822" t="s">
        <v>2426</v>
      </c>
      <c r="L226" s="825">
        <v>234.94</v>
      </c>
      <c r="M226" s="825">
        <v>234.94</v>
      </c>
      <c r="N226" s="822">
        <v>1</v>
      </c>
      <c r="O226" s="826">
        <v>1</v>
      </c>
      <c r="P226" s="825"/>
      <c r="Q226" s="827">
        <v>0</v>
      </c>
      <c r="R226" s="822"/>
      <c r="S226" s="827">
        <v>0</v>
      </c>
      <c r="T226" s="826"/>
      <c r="U226" s="828">
        <v>0</v>
      </c>
    </row>
    <row r="227" spans="1:21" ht="14.45" customHeight="1" x14ac:dyDescent="0.2">
      <c r="A227" s="821">
        <v>31</v>
      </c>
      <c r="B227" s="822" t="s">
        <v>1964</v>
      </c>
      <c r="C227" s="822" t="s">
        <v>1970</v>
      </c>
      <c r="D227" s="823" t="s">
        <v>3154</v>
      </c>
      <c r="E227" s="824" t="s">
        <v>1979</v>
      </c>
      <c r="F227" s="822" t="s">
        <v>1965</v>
      </c>
      <c r="G227" s="822" t="s">
        <v>2048</v>
      </c>
      <c r="H227" s="822" t="s">
        <v>329</v>
      </c>
      <c r="I227" s="822" t="s">
        <v>2427</v>
      </c>
      <c r="J227" s="822" t="s">
        <v>2246</v>
      </c>
      <c r="K227" s="822" t="s">
        <v>2247</v>
      </c>
      <c r="L227" s="825">
        <v>52.87</v>
      </c>
      <c r="M227" s="825">
        <v>52.87</v>
      </c>
      <c r="N227" s="822">
        <v>1</v>
      </c>
      <c r="O227" s="826">
        <v>1</v>
      </c>
      <c r="P227" s="825">
        <v>52.87</v>
      </c>
      <c r="Q227" s="827">
        <v>1</v>
      </c>
      <c r="R227" s="822">
        <v>1</v>
      </c>
      <c r="S227" s="827">
        <v>1</v>
      </c>
      <c r="T227" s="826">
        <v>1</v>
      </c>
      <c r="U227" s="828">
        <v>1</v>
      </c>
    </row>
    <row r="228" spans="1:21" ht="14.45" customHeight="1" x14ac:dyDescent="0.2">
      <c r="A228" s="821">
        <v>31</v>
      </c>
      <c r="B228" s="822" t="s">
        <v>1964</v>
      </c>
      <c r="C228" s="822" t="s">
        <v>1970</v>
      </c>
      <c r="D228" s="823" t="s">
        <v>3154</v>
      </c>
      <c r="E228" s="824" t="s">
        <v>1979</v>
      </c>
      <c r="F228" s="822" t="s">
        <v>1965</v>
      </c>
      <c r="G228" s="822" t="s">
        <v>2428</v>
      </c>
      <c r="H228" s="822" t="s">
        <v>329</v>
      </c>
      <c r="I228" s="822" t="s">
        <v>2429</v>
      </c>
      <c r="J228" s="822" t="s">
        <v>2430</v>
      </c>
      <c r="K228" s="822" t="s">
        <v>2431</v>
      </c>
      <c r="L228" s="825">
        <v>24.68</v>
      </c>
      <c r="M228" s="825">
        <v>49.36</v>
      </c>
      <c r="N228" s="822">
        <v>2</v>
      </c>
      <c r="O228" s="826">
        <v>1</v>
      </c>
      <c r="P228" s="825">
        <v>49.36</v>
      </c>
      <c r="Q228" s="827">
        <v>1</v>
      </c>
      <c r="R228" s="822">
        <v>2</v>
      </c>
      <c r="S228" s="827">
        <v>1</v>
      </c>
      <c r="T228" s="826">
        <v>1</v>
      </c>
      <c r="U228" s="828">
        <v>1</v>
      </c>
    </row>
    <row r="229" spans="1:21" ht="14.45" customHeight="1" x14ac:dyDescent="0.2">
      <c r="A229" s="821">
        <v>31</v>
      </c>
      <c r="B229" s="822" t="s">
        <v>1964</v>
      </c>
      <c r="C229" s="822" t="s">
        <v>1970</v>
      </c>
      <c r="D229" s="823" t="s">
        <v>3154</v>
      </c>
      <c r="E229" s="824" t="s">
        <v>1979</v>
      </c>
      <c r="F229" s="822" t="s">
        <v>1965</v>
      </c>
      <c r="G229" s="822" t="s">
        <v>2062</v>
      </c>
      <c r="H229" s="822" t="s">
        <v>619</v>
      </c>
      <c r="I229" s="822" t="s">
        <v>2432</v>
      </c>
      <c r="J229" s="822" t="s">
        <v>1827</v>
      </c>
      <c r="K229" s="822" t="s">
        <v>2433</v>
      </c>
      <c r="L229" s="825">
        <v>339.47</v>
      </c>
      <c r="M229" s="825">
        <v>678.94</v>
      </c>
      <c r="N229" s="822">
        <v>2</v>
      </c>
      <c r="O229" s="826">
        <v>1</v>
      </c>
      <c r="P229" s="825">
        <v>678.94</v>
      </c>
      <c r="Q229" s="827">
        <v>1</v>
      </c>
      <c r="R229" s="822">
        <v>2</v>
      </c>
      <c r="S229" s="827">
        <v>1</v>
      </c>
      <c r="T229" s="826">
        <v>1</v>
      </c>
      <c r="U229" s="828">
        <v>1</v>
      </c>
    </row>
    <row r="230" spans="1:21" ht="14.45" customHeight="1" x14ac:dyDescent="0.2">
      <c r="A230" s="821">
        <v>31</v>
      </c>
      <c r="B230" s="822" t="s">
        <v>1964</v>
      </c>
      <c r="C230" s="822" t="s">
        <v>1970</v>
      </c>
      <c r="D230" s="823" t="s">
        <v>3154</v>
      </c>
      <c r="E230" s="824" t="s">
        <v>1979</v>
      </c>
      <c r="F230" s="822" t="s">
        <v>1965</v>
      </c>
      <c r="G230" s="822" t="s">
        <v>2263</v>
      </c>
      <c r="H230" s="822" t="s">
        <v>329</v>
      </c>
      <c r="I230" s="822" t="s">
        <v>2264</v>
      </c>
      <c r="J230" s="822" t="s">
        <v>2265</v>
      </c>
      <c r="K230" s="822" t="s">
        <v>2266</v>
      </c>
      <c r="L230" s="825">
        <v>0</v>
      </c>
      <c r="M230" s="825">
        <v>0</v>
      </c>
      <c r="N230" s="822">
        <v>3</v>
      </c>
      <c r="O230" s="826">
        <v>2</v>
      </c>
      <c r="P230" s="825">
        <v>0</v>
      </c>
      <c r="Q230" s="827"/>
      <c r="R230" s="822">
        <v>3</v>
      </c>
      <c r="S230" s="827">
        <v>1</v>
      </c>
      <c r="T230" s="826">
        <v>2</v>
      </c>
      <c r="U230" s="828">
        <v>1</v>
      </c>
    </row>
    <row r="231" spans="1:21" ht="14.45" customHeight="1" x14ac:dyDescent="0.2">
      <c r="A231" s="821">
        <v>31</v>
      </c>
      <c r="B231" s="822" t="s">
        <v>1964</v>
      </c>
      <c r="C231" s="822" t="s">
        <v>1970</v>
      </c>
      <c r="D231" s="823" t="s">
        <v>3154</v>
      </c>
      <c r="E231" s="824" t="s">
        <v>1979</v>
      </c>
      <c r="F231" s="822" t="s">
        <v>1965</v>
      </c>
      <c r="G231" s="822" t="s">
        <v>2434</v>
      </c>
      <c r="H231" s="822" t="s">
        <v>329</v>
      </c>
      <c r="I231" s="822" t="s">
        <v>2435</v>
      </c>
      <c r="J231" s="822" t="s">
        <v>749</v>
      </c>
      <c r="K231" s="822" t="s">
        <v>2436</v>
      </c>
      <c r="L231" s="825">
        <v>25.53</v>
      </c>
      <c r="M231" s="825">
        <v>51.06</v>
      </c>
      <c r="N231" s="822">
        <v>2</v>
      </c>
      <c r="O231" s="826">
        <v>1</v>
      </c>
      <c r="P231" s="825">
        <v>51.06</v>
      </c>
      <c r="Q231" s="827">
        <v>1</v>
      </c>
      <c r="R231" s="822">
        <v>2</v>
      </c>
      <c r="S231" s="827">
        <v>1</v>
      </c>
      <c r="T231" s="826">
        <v>1</v>
      </c>
      <c r="U231" s="828">
        <v>1</v>
      </c>
    </row>
    <row r="232" spans="1:21" ht="14.45" customHeight="1" x14ac:dyDescent="0.2">
      <c r="A232" s="821">
        <v>31</v>
      </c>
      <c r="B232" s="822" t="s">
        <v>1964</v>
      </c>
      <c r="C232" s="822" t="s">
        <v>1970</v>
      </c>
      <c r="D232" s="823" t="s">
        <v>3154</v>
      </c>
      <c r="E232" s="824" t="s">
        <v>1979</v>
      </c>
      <c r="F232" s="822" t="s">
        <v>1965</v>
      </c>
      <c r="G232" s="822" t="s">
        <v>1997</v>
      </c>
      <c r="H232" s="822" t="s">
        <v>619</v>
      </c>
      <c r="I232" s="822" t="s">
        <v>1613</v>
      </c>
      <c r="J232" s="822" t="s">
        <v>825</v>
      </c>
      <c r="K232" s="822" t="s">
        <v>1614</v>
      </c>
      <c r="L232" s="825">
        <v>736.33</v>
      </c>
      <c r="M232" s="825">
        <v>736.33</v>
      </c>
      <c r="N232" s="822">
        <v>1</v>
      </c>
      <c r="O232" s="826">
        <v>1</v>
      </c>
      <c r="P232" s="825">
        <v>736.33</v>
      </c>
      <c r="Q232" s="827">
        <v>1</v>
      </c>
      <c r="R232" s="822">
        <v>1</v>
      </c>
      <c r="S232" s="827">
        <v>1</v>
      </c>
      <c r="T232" s="826">
        <v>1</v>
      </c>
      <c r="U232" s="828">
        <v>1</v>
      </c>
    </row>
    <row r="233" spans="1:21" ht="14.45" customHeight="1" x14ac:dyDescent="0.2">
      <c r="A233" s="821">
        <v>31</v>
      </c>
      <c r="B233" s="822" t="s">
        <v>1964</v>
      </c>
      <c r="C233" s="822" t="s">
        <v>1970</v>
      </c>
      <c r="D233" s="823" t="s">
        <v>3154</v>
      </c>
      <c r="E233" s="824" t="s">
        <v>1979</v>
      </c>
      <c r="F233" s="822" t="s">
        <v>1965</v>
      </c>
      <c r="G233" s="822" t="s">
        <v>2088</v>
      </c>
      <c r="H233" s="822" t="s">
        <v>329</v>
      </c>
      <c r="I233" s="822" t="s">
        <v>2437</v>
      </c>
      <c r="J233" s="822" t="s">
        <v>662</v>
      </c>
      <c r="K233" s="822" t="s">
        <v>2438</v>
      </c>
      <c r="L233" s="825">
        <v>35.25</v>
      </c>
      <c r="M233" s="825">
        <v>35.25</v>
      </c>
      <c r="N233" s="822">
        <v>1</v>
      </c>
      <c r="O233" s="826">
        <v>1</v>
      </c>
      <c r="P233" s="825">
        <v>35.25</v>
      </c>
      <c r="Q233" s="827">
        <v>1</v>
      </c>
      <c r="R233" s="822">
        <v>1</v>
      </c>
      <c r="S233" s="827">
        <v>1</v>
      </c>
      <c r="T233" s="826">
        <v>1</v>
      </c>
      <c r="U233" s="828">
        <v>1</v>
      </c>
    </row>
    <row r="234" spans="1:21" ht="14.45" customHeight="1" x14ac:dyDescent="0.2">
      <c r="A234" s="821">
        <v>31</v>
      </c>
      <c r="B234" s="822" t="s">
        <v>1964</v>
      </c>
      <c r="C234" s="822" t="s">
        <v>1970</v>
      </c>
      <c r="D234" s="823" t="s">
        <v>3154</v>
      </c>
      <c r="E234" s="824" t="s">
        <v>1979</v>
      </c>
      <c r="F234" s="822" t="s">
        <v>1965</v>
      </c>
      <c r="G234" s="822" t="s">
        <v>2088</v>
      </c>
      <c r="H234" s="822" t="s">
        <v>329</v>
      </c>
      <c r="I234" s="822" t="s">
        <v>2293</v>
      </c>
      <c r="J234" s="822" t="s">
        <v>1000</v>
      </c>
      <c r="K234" s="822" t="s">
        <v>2294</v>
      </c>
      <c r="L234" s="825">
        <v>35.25</v>
      </c>
      <c r="M234" s="825">
        <v>105.75</v>
      </c>
      <c r="N234" s="822">
        <v>3</v>
      </c>
      <c r="O234" s="826">
        <v>1</v>
      </c>
      <c r="P234" s="825">
        <v>105.75</v>
      </c>
      <c r="Q234" s="827">
        <v>1</v>
      </c>
      <c r="R234" s="822">
        <v>3</v>
      </c>
      <c r="S234" s="827">
        <v>1</v>
      </c>
      <c r="T234" s="826">
        <v>1</v>
      </c>
      <c r="U234" s="828">
        <v>1</v>
      </c>
    </row>
    <row r="235" spans="1:21" ht="14.45" customHeight="1" x14ac:dyDescent="0.2">
      <c r="A235" s="821">
        <v>31</v>
      </c>
      <c r="B235" s="822" t="s">
        <v>1964</v>
      </c>
      <c r="C235" s="822" t="s">
        <v>1970</v>
      </c>
      <c r="D235" s="823" t="s">
        <v>3154</v>
      </c>
      <c r="E235" s="824" t="s">
        <v>1979</v>
      </c>
      <c r="F235" s="822" t="s">
        <v>1965</v>
      </c>
      <c r="G235" s="822" t="s">
        <v>2090</v>
      </c>
      <c r="H235" s="822" t="s">
        <v>329</v>
      </c>
      <c r="I235" s="822" t="s">
        <v>2091</v>
      </c>
      <c r="J235" s="822" t="s">
        <v>2092</v>
      </c>
      <c r="K235" s="822" t="s">
        <v>2093</v>
      </c>
      <c r="L235" s="825">
        <v>185.26</v>
      </c>
      <c r="M235" s="825">
        <v>185.26</v>
      </c>
      <c r="N235" s="822">
        <v>1</v>
      </c>
      <c r="O235" s="826">
        <v>1</v>
      </c>
      <c r="P235" s="825">
        <v>185.26</v>
      </c>
      <c r="Q235" s="827">
        <v>1</v>
      </c>
      <c r="R235" s="822">
        <v>1</v>
      </c>
      <c r="S235" s="827">
        <v>1</v>
      </c>
      <c r="T235" s="826">
        <v>1</v>
      </c>
      <c r="U235" s="828">
        <v>1</v>
      </c>
    </row>
    <row r="236" spans="1:21" ht="14.45" customHeight="1" x14ac:dyDescent="0.2">
      <c r="A236" s="821">
        <v>31</v>
      </c>
      <c r="B236" s="822" t="s">
        <v>1964</v>
      </c>
      <c r="C236" s="822" t="s">
        <v>1970</v>
      </c>
      <c r="D236" s="823" t="s">
        <v>3154</v>
      </c>
      <c r="E236" s="824" t="s">
        <v>1979</v>
      </c>
      <c r="F236" s="822" t="s">
        <v>1965</v>
      </c>
      <c r="G236" s="822" t="s">
        <v>2439</v>
      </c>
      <c r="H236" s="822" t="s">
        <v>329</v>
      </c>
      <c r="I236" s="822" t="s">
        <v>2440</v>
      </c>
      <c r="J236" s="822" t="s">
        <v>881</v>
      </c>
      <c r="K236" s="822" t="s">
        <v>882</v>
      </c>
      <c r="L236" s="825">
        <v>79.099999999999994</v>
      </c>
      <c r="M236" s="825">
        <v>158.19999999999999</v>
      </c>
      <c r="N236" s="822">
        <v>2</v>
      </c>
      <c r="O236" s="826">
        <v>1</v>
      </c>
      <c r="P236" s="825">
        <v>158.19999999999999</v>
      </c>
      <c r="Q236" s="827">
        <v>1</v>
      </c>
      <c r="R236" s="822">
        <v>2</v>
      </c>
      <c r="S236" s="827">
        <v>1</v>
      </c>
      <c r="T236" s="826">
        <v>1</v>
      </c>
      <c r="U236" s="828">
        <v>1</v>
      </c>
    </row>
    <row r="237" spans="1:21" ht="14.45" customHeight="1" x14ac:dyDescent="0.2">
      <c r="A237" s="821">
        <v>31</v>
      </c>
      <c r="B237" s="822" t="s">
        <v>1964</v>
      </c>
      <c r="C237" s="822" t="s">
        <v>1970</v>
      </c>
      <c r="D237" s="823" t="s">
        <v>3154</v>
      </c>
      <c r="E237" s="824" t="s">
        <v>1979</v>
      </c>
      <c r="F237" s="822" t="s">
        <v>1965</v>
      </c>
      <c r="G237" s="822" t="s">
        <v>2006</v>
      </c>
      <c r="H237" s="822" t="s">
        <v>619</v>
      </c>
      <c r="I237" s="822" t="s">
        <v>1814</v>
      </c>
      <c r="J237" s="822" t="s">
        <v>1005</v>
      </c>
      <c r="K237" s="822" t="s">
        <v>1006</v>
      </c>
      <c r="L237" s="825">
        <v>0</v>
      </c>
      <c r="M237" s="825">
        <v>0</v>
      </c>
      <c r="N237" s="822">
        <v>8</v>
      </c>
      <c r="O237" s="826">
        <v>4</v>
      </c>
      <c r="P237" s="825">
        <v>0</v>
      </c>
      <c r="Q237" s="827"/>
      <c r="R237" s="822">
        <v>6</v>
      </c>
      <c r="S237" s="827">
        <v>0.75</v>
      </c>
      <c r="T237" s="826">
        <v>3</v>
      </c>
      <c r="U237" s="828">
        <v>0.75</v>
      </c>
    </row>
    <row r="238" spans="1:21" ht="14.45" customHeight="1" x14ac:dyDescent="0.2">
      <c r="A238" s="821">
        <v>31</v>
      </c>
      <c r="B238" s="822" t="s">
        <v>1964</v>
      </c>
      <c r="C238" s="822" t="s">
        <v>1970</v>
      </c>
      <c r="D238" s="823" t="s">
        <v>3154</v>
      </c>
      <c r="E238" s="824" t="s">
        <v>1979</v>
      </c>
      <c r="F238" s="822" t="s">
        <v>1965</v>
      </c>
      <c r="G238" s="822" t="s">
        <v>2006</v>
      </c>
      <c r="H238" s="822" t="s">
        <v>619</v>
      </c>
      <c r="I238" s="822" t="s">
        <v>1942</v>
      </c>
      <c r="J238" s="822" t="s">
        <v>1005</v>
      </c>
      <c r="K238" s="822" t="s">
        <v>1943</v>
      </c>
      <c r="L238" s="825">
        <v>61.49</v>
      </c>
      <c r="M238" s="825">
        <v>122.98</v>
      </c>
      <c r="N238" s="822">
        <v>2</v>
      </c>
      <c r="O238" s="826">
        <v>1</v>
      </c>
      <c r="P238" s="825"/>
      <c r="Q238" s="827">
        <v>0</v>
      </c>
      <c r="R238" s="822"/>
      <c r="S238" s="827">
        <v>0</v>
      </c>
      <c r="T238" s="826"/>
      <c r="U238" s="828">
        <v>0</v>
      </c>
    </row>
    <row r="239" spans="1:21" ht="14.45" customHeight="1" x14ac:dyDescent="0.2">
      <c r="A239" s="821">
        <v>31</v>
      </c>
      <c r="B239" s="822" t="s">
        <v>1964</v>
      </c>
      <c r="C239" s="822" t="s">
        <v>1970</v>
      </c>
      <c r="D239" s="823" t="s">
        <v>3154</v>
      </c>
      <c r="E239" s="824" t="s">
        <v>1979</v>
      </c>
      <c r="F239" s="822" t="s">
        <v>1965</v>
      </c>
      <c r="G239" s="822" t="s">
        <v>2441</v>
      </c>
      <c r="H239" s="822" t="s">
        <v>329</v>
      </c>
      <c r="I239" s="822" t="s">
        <v>2442</v>
      </c>
      <c r="J239" s="822" t="s">
        <v>2443</v>
      </c>
      <c r="K239" s="822" t="s">
        <v>2444</v>
      </c>
      <c r="L239" s="825">
        <v>60.39</v>
      </c>
      <c r="M239" s="825">
        <v>181.17000000000002</v>
      </c>
      <c r="N239" s="822">
        <v>3</v>
      </c>
      <c r="O239" s="826">
        <v>1</v>
      </c>
      <c r="P239" s="825">
        <v>181.17000000000002</v>
      </c>
      <c r="Q239" s="827">
        <v>1</v>
      </c>
      <c r="R239" s="822">
        <v>3</v>
      </c>
      <c r="S239" s="827">
        <v>1</v>
      </c>
      <c r="T239" s="826">
        <v>1</v>
      </c>
      <c r="U239" s="828">
        <v>1</v>
      </c>
    </row>
    <row r="240" spans="1:21" ht="14.45" customHeight="1" x14ac:dyDescent="0.2">
      <c r="A240" s="821">
        <v>31</v>
      </c>
      <c r="B240" s="822" t="s">
        <v>1964</v>
      </c>
      <c r="C240" s="822" t="s">
        <v>1970</v>
      </c>
      <c r="D240" s="823" t="s">
        <v>3154</v>
      </c>
      <c r="E240" s="824" t="s">
        <v>1979</v>
      </c>
      <c r="F240" s="822" t="s">
        <v>1965</v>
      </c>
      <c r="G240" s="822" t="s">
        <v>2320</v>
      </c>
      <c r="H240" s="822" t="s">
        <v>329</v>
      </c>
      <c r="I240" s="822" t="s">
        <v>2445</v>
      </c>
      <c r="J240" s="822" t="s">
        <v>2446</v>
      </c>
      <c r="K240" s="822" t="s">
        <v>2447</v>
      </c>
      <c r="L240" s="825">
        <v>200.34</v>
      </c>
      <c r="M240" s="825">
        <v>400.68</v>
      </c>
      <c r="N240" s="822">
        <v>2</v>
      </c>
      <c r="O240" s="826">
        <v>1</v>
      </c>
      <c r="P240" s="825">
        <v>400.68</v>
      </c>
      <c r="Q240" s="827">
        <v>1</v>
      </c>
      <c r="R240" s="822">
        <v>2</v>
      </c>
      <c r="S240" s="827">
        <v>1</v>
      </c>
      <c r="T240" s="826">
        <v>1</v>
      </c>
      <c r="U240" s="828">
        <v>1</v>
      </c>
    </row>
    <row r="241" spans="1:21" ht="14.45" customHeight="1" x14ac:dyDescent="0.2">
      <c r="A241" s="821">
        <v>31</v>
      </c>
      <c r="B241" s="822" t="s">
        <v>1964</v>
      </c>
      <c r="C241" s="822" t="s">
        <v>1970</v>
      </c>
      <c r="D241" s="823" t="s">
        <v>3154</v>
      </c>
      <c r="E241" s="824" t="s">
        <v>1979</v>
      </c>
      <c r="F241" s="822" t="s">
        <v>1965</v>
      </c>
      <c r="G241" s="822" t="s">
        <v>2320</v>
      </c>
      <c r="H241" s="822" t="s">
        <v>329</v>
      </c>
      <c r="I241" s="822" t="s">
        <v>2448</v>
      </c>
      <c r="J241" s="822" t="s">
        <v>2449</v>
      </c>
      <c r="K241" s="822" t="s">
        <v>2450</v>
      </c>
      <c r="L241" s="825">
        <v>31.32</v>
      </c>
      <c r="M241" s="825">
        <v>93.960000000000008</v>
      </c>
      <c r="N241" s="822">
        <v>3</v>
      </c>
      <c r="O241" s="826">
        <v>1</v>
      </c>
      <c r="P241" s="825"/>
      <c r="Q241" s="827">
        <v>0</v>
      </c>
      <c r="R241" s="822"/>
      <c r="S241" s="827">
        <v>0</v>
      </c>
      <c r="T241" s="826"/>
      <c r="U241" s="828">
        <v>0</v>
      </c>
    </row>
    <row r="242" spans="1:21" ht="14.45" customHeight="1" x14ac:dyDescent="0.2">
      <c r="A242" s="821">
        <v>31</v>
      </c>
      <c r="B242" s="822" t="s">
        <v>1964</v>
      </c>
      <c r="C242" s="822" t="s">
        <v>1970</v>
      </c>
      <c r="D242" s="823" t="s">
        <v>3154</v>
      </c>
      <c r="E242" s="824" t="s">
        <v>1979</v>
      </c>
      <c r="F242" s="822" t="s">
        <v>1965</v>
      </c>
      <c r="G242" s="822" t="s">
        <v>2000</v>
      </c>
      <c r="H242" s="822" t="s">
        <v>329</v>
      </c>
      <c r="I242" s="822" t="s">
        <v>2001</v>
      </c>
      <c r="J242" s="822" t="s">
        <v>1161</v>
      </c>
      <c r="K242" s="822" t="s">
        <v>1163</v>
      </c>
      <c r="L242" s="825">
        <v>50.32</v>
      </c>
      <c r="M242" s="825">
        <v>100.64</v>
      </c>
      <c r="N242" s="822">
        <v>2</v>
      </c>
      <c r="O242" s="826">
        <v>1</v>
      </c>
      <c r="P242" s="825"/>
      <c r="Q242" s="827">
        <v>0</v>
      </c>
      <c r="R242" s="822"/>
      <c r="S242" s="827">
        <v>0</v>
      </c>
      <c r="T242" s="826"/>
      <c r="U242" s="828">
        <v>0</v>
      </c>
    </row>
    <row r="243" spans="1:21" ht="14.45" customHeight="1" x14ac:dyDescent="0.2">
      <c r="A243" s="821">
        <v>31</v>
      </c>
      <c r="B243" s="822" t="s">
        <v>1964</v>
      </c>
      <c r="C243" s="822" t="s">
        <v>1970</v>
      </c>
      <c r="D243" s="823" t="s">
        <v>3154</v>
      </c>
      <c r="E243" s="824" t="s">
        <v>1979</v>
      </c>
      <c r="F243" s="822" t="s">
        <v>1965</v>
      </c>
      <c r="G243" s="822" t="s">
        <v>2139</v>
      </c>
      <c r="H243" s="822" t="s">
        <v>329</v>
      </c>
      <c r="I243" s="822" t="s">
        <v>2143</v>
      </c>
      <c r="J243" s="822" t="s">
        <v>2141</v>
      </c>
      <c r="K243" s="822" t="s">
        <v>2144</v>
      </c>
      <c r="L243" s="825">
        <v>0</v>
      </c>
      <c r="M243" s="825">
        <v>0</v>
      </c>
      <c r="N243" s="822">
        <v>1</v>
      </c>
      <c r="O243" s="826">
        <v>1</v>
      </c>
      <c r="P243" s="825"/>
      <c r="Q243" s="827"/>
      <c r="R243" s="822"/>
      <c r="S243" s="827">
        <v>0</v>
      </c>
      <c r="T243" s="826"/>
      <c r="U243" s="828">
        <v>0</v>
      </c>
    </row>
    <row r="244" spans="1:21" ht="14.45" customHeight="1" x14ac:dyDescent="0.2">
      <c r="A244" s="821">
        <v>31</v>
      </c>
      <c r="B244" s="822" t="s">
        <v>1964</v>
      </c>
      <c r="C244" s="822" t="s">
        <v>1970</v>
      </c>
      <c r="D244" s="823" t="s">
        <v>3154</v>
      </c>
      <c r="E244" s="824" t="s">
        <v>1979</v>
      </c>
      <c r="F244" s="822" t="s">
        <v>1965</v>
      </c>
      <c r="G244" s="822" t="s">
        <v>2145</v>
      </c>
      <c r="H244" s="822" t="s">
        <v>329</v>
      </c>
      <c r="I244" s="822" t="s">
        <v>2146</v>
      </c>
      <c r="J244" s="822" t="s">
        <v>963</v>
      </c>
      <c r="K244" s="822" t="s">
        <v>964</v>
      </c>
      <c r="L244" s="825">
        <v>121.92</v>
      </c>
      <c r="M244" s="825">
        <v>121.92</v>
      </c>
      <c r="N244" s="822">
        <v>1</v>
      </c>
      <c r="O244" s="826">
        <v>1</v>
      </c>
      <c r="P244" s="825">
        <v>121.92</v>
      </c>
      <c r="Q244" s="827">
        <v>1</v>
      </c>
      <c r="R244" s="822">
        <v>1</v>
      </c>
      <c r="S244" s="827">
        <v>1</v>
      </c>
      <c r="T244" s="826">
        <v>1</v>
      </c>
      <c r="U244" s="828">
        <v>1</v>
      </c>
    </row>
    <row r="245" spans="1:21" ht="14.45" customHeight="1" x14ac:dyDescent="0.2">
      <c r="A245" s="821">
        <v>31</v>
      </c>
      <c r="B245" s="822" t="s">
        <v>1964</v>
      </c>
      <c r="C245" s="822" t="s">
        <v>1970</v>
      </c>
      <c r="D245" s="823" t="s">
        <v>3154</v>
      </c>
      <c r="E245" s="824" t="s">
        <v>1979</v>
      </c>
      <c r="F245" s="822" t="s">
        <v>1967</v>
      </c>
      <c r="G245" s="822" t="s">
        <v>2012</v>
      </c>
      <c r="H245" s="822" t="s">
        <v>329</v>
      </c>
      <c r="I245" s="822" t="s">
        <v>2350</v>
      </c>
      <c r="J245" s="822" t="s">
        <v>2351</v>
      </c>
      <c r="K245" s="822" t="s">
        <v>2352</v>
      </c>
      <c r="L245" s="825">
        <v>0</v>
      </c>
      <c r="M245" s="825">
        <v>0</v>
      </c>
      <c r="N245" s="822">
        <v>2</v>
      </c>
      <c r="O245" s="826">
        <v>1</v>
      </c>
      <c r="P245" s="825"/>
      <c r="Q245" s="827"/>
      <c r="R245" s="822"/>
      <c r="S245" s="827">
        <v>0</v>
      </c>
      <c r="T245" s="826"/>
      <c r="U245" s="828">
        <v>0</v>
      </c>
    </row>
    <row r="246" spans="1:21" ht="14.45" customHeight="1" x14ac:dyDescent="0.2">
      <c r="A246" s="821">
        <v>31</v>
      </c>
      <c r="B246" s="822" t="s">
        <v>1964</v>
      </c>
      <c r="C246" s="822" t="s">
        <v>1970</v>
      </c>
      <c r="D246" s="823" t="s">
        <v>3154</v>
      </c>
      <c r="E246" s="824" t="s">
        <v>1979</v>
      </c>
      <c r="F246" s="822" t="s">
        <v>1967</v>
      </c>
      <c r="G246" s="822" t="s">
        <v>2012</v>
      </c>
      <c r="H246" s="822" t="s">
        <v>329</v>
      </c>
      <c r="I246" s="822" t="s">
        <v>2153</v>
      </c>
      <c r="J246" s="822" t="s">
        <v>2154</v>
      </c>
      <c r="K246" s="822" t="s">
        <v>2155</v>
      </c>
      <c r="L246" s="825">
        <v>492.19</v>
      </c>
      <c r="M246" s="825">
        <v>492.19</v>
      </c>
      <c r="N246" s="822">
        <v>1</v>
      </c>
      <c r="O246" s="826">
        <v>1</v>
      </c>
      <c r="P246" s="825">
        <v>492.19</v>
      </c>
      <c r="Q246" s="827">
        <v>1</v>
      </c>
      <c r="R246" s="822">
        <v>1</v>
      </c>
      <c r="S246" s="827">
        <v>1</v>
      </c>
      <c r="T246" s="826">
        <v>1</v>
      </c>
      <c r="U246" s="828">
        <v>1</v>
      </c>
    </row>
    <row r="247" spans="1:21" ht="14.45" customHeight="1" x14ac:dyDescent="0.2">
      <c r="A247" s="821">
        <v>31</v>
      </c>
      <c r="B247" s="822" t="s">
        <v>1964</v>
      </c>
      <c r="C247" s="822" t="s">
        <v>1970</v>
      </c>
      <c r="D247" s="823" t="s">
        <v>3154</v>
      </c>
      <c r="E247" s="824" t="s">
        <v>1979</v>
      </c>
      <c r="F247" s="822" t="s">
        <v>1967</v>
      </c>
      <c r="G247" s="822" t="s">
        <v>2012</v>
      </c>
      <c r="H247" s="822" t="s">
        <v>329</v>
      </c>
      <c r="I247" s="822" t="s">
        <v>2451</v>
      </c>
      <c r="J247" s="822" t="s">
        <v>2452</v>
      </c>
      <c r="K247" s="822" t="s">
        <v>2453</v>
      </c>
      <c r="L247" s="825">
        <v>600.29999999999995</v>
      </c>
      <c r="M247" s="825">
        <v>600.29999999999995</v>
      </c>
      <c r="N247" s="822">
        <v>1</v>
      </c>
      <c r="O247" s="826">
        <v>1</v>
      </c>
      <c r="P247" s="825">
        <v>600.29999999999995</v>
      </c>
      <c r="Q247" s="827">
        <v>1</v>
      </c>
      <c r="R247" s="822">
        <v>1</v>
      </c>
      <c r="S247" s="827">
        <v>1</v>
      </c>
      <c r="T247" s="826">
        <v>1</v>
      </c>
      <c r="U247" s="828">
        <v>1</v>
      </c>
    </row>
    <row r="248" spans="1:21" ht="14.45" customHeight="1" x14ac:dyDescent="0.2">
      <c r="A248" s="821">
        <v>31</v>
      </c>
      <c r="B248" s="822" t="s">
        <v>1964</v>
      </c>
      <c r="C248" s="822" t="s">
        <v>1970</v>
      </c>
      <c r="D248" s="823" t="s">
        <v>3154</v>
      </c>
      <c r="E248" s="824" t="s">
        <v>1979</v>
      </c>
      <c r="F248" s="822" t="s">
        <v>1967</v>
      </c>
      <c r="G248" s="822" t="s">
        <v>2012</v>
      </c>
      <c r="H248" s="822" t="s">
        <v>329</v>
      </c>
      <c r="I248" s="822" t="s">
        <v>2454</v>
      </c>
      <c r="J248" s="822" t="s">
        <v>2392</v>
      </c>
      <c r="K248" s="822" t="s">
        <v>2455</v>
      </c>
      <c r="L248" s="825">
        <v>400.2</v>
      </c>
      <c r="M248" s="825">
        <v>400.2</v>
      </c>
      <c r="N248" s="822">
        <v>1</v>
      </c>
      <c r="O248" s="826">
        <v>1</v>
      </c>
      <c r="P248" s="825"/>
      <c r="Q248" s="827">
        <v>0</v>
      </c>
      <c r="R248" s="822"/>
      <c r="S248" s="827">
        <v>0</v>
      </c>
      <c r="T248" s="826"/>
      <c r="U248" s="828">
        <v>0</v>
      </c>
    </row>
    <row r="249" spans="1:21" ht="14.45" customHeight="1" x14ac:dyDescent="0.2">
      <c r="A249" s="821">
        <v>31</v>
      </c>
      <c r="B249" s="822" t="s">
        <v>1964</v>
      </c>
      <c r="C249" s="822" t="s">
        <v>1970</v>
      </c>
      <c r="D249" s="823" t="s">
        <v>3154</v>
      </c>
      <c r="E249" s="824" t="s">
        <v>1979</v>
      </c>
      <c r="F249" s="822" t="s">
        <v>1967</v>
      </c>
      <c r="G249" s="822" t="s">
        <v>2012</v>
      </c>
      <c r="H249" s="822" t="s">
        <v>329</v>
      </c>
      <c r="I249" s="822" t="s">
        <v>2162</v>
      </c>
      <c r="J249" s="822" t="s">
        <v>2163</v>
      </c>
      <c r="K249" s="822" t="s">
        <v>2164</v>
      </c>
      <c r="L249" s="825">
        <v>245.42</v>
      </c>
      <c r="M249" s="825">
        <v>1227.0999999999999</v>
      </c>
      <c r="N249" s="822">
        <v>5</v>
      </c>
      <c r="O249" s="826">
        <v>5</v>
      </c>
      <c r="P249" s="825">
        <v>1227.0999999999999</v>
      </c>
      <c r="Q249" s="827">
        <v>1</v>
      </c>
      <c r="R249" s="822">
        <v>5</v>
      </c>
      <c r="S249" s="827">
        <v>1</v>
      </c>
      <c r="T249" s="826">
        <v>5</v>
      </c>
      <c r="U249" s="828">
        <v>1</v>
      </c>
    </row>
    <row r="250" spans="1:21" ht="14.45" customHeight="1" x14ac:dyDescent="0.2">
      <c r="A250" s="821">
        <v>31</v>
      </c>
      <c r="B250" s="822" t="s">
        <v>1964</v>
      </c>
      <c r="C250" s="822" t="s">
        <v>1970</v>
      </c>
      <c r="D250" s="823" t="s">
        <v>3154</v>
      </c>
      <c r="E250" s="824" t="s">
        <v>1979</v>
      </c>
      <c r="F250" s="822" t="s">
        <v>1967</v>
      </c>
      <c r="G250" s="822" t="s">
        <v>2012</v>
      </c>
      <c r="H250" s="822" t="s">
        <v>329</v>
      </c>
      <c r="I250" s="822" t="s">
        <v>2177</v>
      </c>
      <c r="J250" s="822" t="s">
        <v>2178</v>
      </c>
      <c r="K250" s="822" t="s">
        <v>2179</v>
      </c>
      <c r="L250" s="825">
        <v>80.36</v>
      </c>
      <c r="M250" s="825">
        <v>80.36</v>
      </c>
      <c r="N250" s="822">
        <v>1</v>
      </c>
      <c r="O250" s="826">
        <v>1</v>
      </c>
      <c r="P250" s="825">
        <v>80.36</v>
      </c>
      <c r="Q250" s="827">
        <v>1</v>
      </c>
      <c r="R250" s="822">
        <v>1</v>
      </c>
      <c r="S250" s="827">
        <v>1</v>
      </c>
      <c r="T250" s="826">
        <v>1</v>
      </c>
      <c r="U250" s="828">
        <v>1</v>
      </c>
    </row>
    <row r="251" spans="1:21" ht="14.45" customHeight="1" x14ac:dyDescent="0.2">
      <c r="A251" s="821">
        <v>31</v>
      </c>
      <c r="B251" s="822" t="s">
        <v>1964</v>
      </c>
      <c r="C251" s="822" t="s">
        <v>1970</v>
      </c>
      <c r="D251" s="823" t="s">
        <v>3154</v>
      </c>
      <c r="E251" s="824" t="s">
        <v>1979</v>
      </c>
      <c r="F251" s="822" t="s">
        <v>1967</v>
      </c>
      <c r="G251" s="822" t="s">
        <v>2012</v>
      </c>
      <c r="H251" s="822" t="s">
        <v>329</v>
      </c>
      <c r="I251" s="822" t="s">
        <v>2186</v>
      </c>
      <c r="J251" s="822" t="s">
        <v>2187</v>
      </c>
      <c r="K251" s="822" t="s">
        <v>2188</v>
      </c>
      <c r="L251" s="825">
        <v>749.8</v>
      </c>
      <c r="M251" s="825">
        <v>749.8</v>
      </c>
      <c r="N251" s="822">
        <v>1</v>
      </c>
      <c r="O251" s="826">
        <v>1</v>
      </c>
      <c r="P251" s="825">
        <v>749.8</v>
      </c>
      <c r="Q251" s="827">
        <v>1</v>
      </c>
      <c r="R251" s="822">
        <v>1</v>
      </c>
      <c r="S251" s="827">
        <v>1</v>
      </c>
      <c r="T251" s="826">
        <v>1</v>
      </c>
      <c r="U251" s="828">
        <v>1</v>
      </c>
    </row>
    <row r="252" spans="1:21" ht="14.45" customHeight="1" x14ac:dyDescent="0.2">
      <c r="A252" s="821">
        <v>31</v>
      </c>
      <c r="B252" s="822" t="s">
        <v>1964</v>
      </c>
      <c r="C252" s="822" t="s">
        <v>1970</v>
      </c>
      <c r="D252" s="823" t="s">
        <v>3154</v>
      </c>
      <c r="E252" s="824" t="s">
        <v>1979</v>
      </c>
      <c r="F252" s="822" t="s">
        <v>1967</v>
      </c>
      <c r="G252" s="822" t="s">
        <v>2012</v>
      </c>
      <c r="H252" s="822" t="s">
        <v>329</v>
      </c>
      <c r="I252" s="822" t="s">
        <v>2366</v>
      </c>
      <c r="J252" s="822" t="s">
        <v>2367</v>
      </c>
      <c r="K252" s="822" t="s">
        <v>2368</v>
      </c>
      <c r="L252" s="825">
        <v>600.29999999999995</v>
      </c>
      <c r="M252" s="825">
        <v>600.29999999999995</v>
      </c>
      <c r="N252" s="822">
        <v>1</v>
      </c>
      <c r="O252" s="826">
        <v>1</v>
      </c>
      <c r="P252" s="825">
        <v>600.29999999999995</v>
      </c>
      <c r="Q252" s="827">
        <v>1</v>
      </c>
      <c r="R252" s="822">
        <v>1</v>
      </c>
      <c r="S252" s="827">
        <v>1</v>
      </c>
      <c r="T252" s="826">
        <v>1</v>
      </c>
      <c r="U252" s="828">
        <v>1</v>
      </c>
    </row>
    <row r="253" spans="1:21" ht="14.45" customHeight="1" x14ac:dyDescent="0.2">
      <c r="A253" s="821">
        <v>31</v>
      </c>
      <c r="B253" s="822" t="s">
        <v>1964</v>
      </c>
      <c r="C253" s="822" t="s">
        <v>1970</v>
      </c>
      <c r="D253" s="823" t="s">
        <v>3154</v>
      </c>
      <c r="E253" s="824" t="s">
        <v>1979</v>
      </c>
      <c r="F253" s="822" t="s">
        <v>1967</v>
      </c>
      <c r="G253" s="822" t="s">
        <v>2012</v>
      </c>
      <c r="H253" s="822" t="s">
        <v>329</v>
      </c>
      <c r="I253" s="822" t="s">
        <v>2192</v>
      </c>
      <c r="J253" s="822" t="s">
        <v>2193</v>
      </c>
      <c r="K253" s="822" t="s">
        <v>2194</v>
      </c>
      <c r="L253" s="825">
        <v>249.55</v>
      </c>
      <c r="M253" s="825">
        <v>499.1</v>
      </c>
      <c r="N253" s="822">
        <v>2</v>
      </c>
      <c r="O253" s="826">
        <v>1</v>
      </c>
      <c r="P253" s="825">
        <v>499.1</v>
      </c>
      <c r="Q253" s="827">
        <v>1</v>
      </c>
      <c r="R253" s="822">
        <v>2</v>
      </c>
      <c r="S253" s="827">
        <v>1</v>
      </c>
      <c r="T253" s="826">
        <v>1</v>
      </c>
      <c r="U253" s="828">
        <v>1</v>
      </c>
    </row>
    <row r="254" spans="1:21" ht="14.45" customHeight="1" x14ac:dyDescent="0.2">
      <c r="A254" s="821">
        <v>31</v>
      </c>
      <c r="B254" s="822" t="s">
        <v>1964</v>
      </c>
      <c r="C254" s="822" t="s">
        <v>1970</v>
      </c>
      <c r="D254" s="823" t="s">
        <v>3154</v>
      </c>
      <c r="E254" s="824" t="s">
        <v>1979</v>
      </c>
      <c r="F254" s="822" t="s">
        <v>1967</v>
      </c>
      <c r="G254" s="822" t="s">
        <v>2012</v>
      </c>
      <c r="H254" s="822" t="s">
        <v>329</v>
      </c>
      <c r="I254" s="822" t="s">
        <v>2198</v>
      </c>
      <c r="J254" s="822" t="s">
        <v>2199</v>
      </c>
      <c r="K254" s="822" t="s">
        <v>2200</v>
      </c>
      <c r="L254" s="825">
        <v>320.25</v>
      </c>
      <c r="M254" s="825">
        <v>4803.75</v>
      </c>
      <c r="N254" s="822">
        <v>15</v>
      </c>
      <c r="O254" s="826">
        <v>15</v>
      </c>
      <c r="P254" s="825">
        <v>4163.25</v>
      </c>
      <c r="Q254" s="827">
        <v>0.8666666666666667</v>
      </c>
      <c r="R254" s="822">
        <v>13</v>
      </c>
      <c r="S254" s="827">
        <v>0.8666666666666667</v>
      </c>
      <c r="T254" s="826">
        <v>13</v>
      </c>
      <c r="U254" s="828">
        <v>0.8666666666666667</v>
      </c>
    </row>
    <row r="255" spans="1:21" ht="14.45" customHeight="1" x14ac:dyDescent="0.2">
      <c r="A255" s="821">
        <v>31</v>
      </c>
      <c r="B255" s="822" t="s">
        <v>1964</v>
      </c>
      <c r="C255" s="822" t="s">
        <v>1970</v>
      </c>
      <c r="D255" s="823" t="s">
        <v>3154</v>
      </c>
      <c r="E255" s="824" t="s">
        <v>1979</v>
      </c>
      <c r="F255" s="822" t="s">
        <v>1967</v>
      </c>
      <c r="G255" s="822" t="s">
        <v>2012</v>
      </c>
      <c r="H255" s="822" t="s">
        <v>329</v>
      </c>
      <c r="I255" s="822" t="s">
        <v>2201</v>
      </c>
      <c r="J255" s="822" t="s">
        <v>2202</v>
      </c>
      <c r="K255" s="822" t="s">
        <v>2203</v>
      </c>
      <c r="L255" s="825">
        <v>349.13</v>
      </c>
      <c r="M255" s="825">
        <v>2443.9100000000003</v>
      </c>
      <c r="N255" s="822">
        <v>7</v>
      </c>
      <c r="O255" s="826">
        <v>7</v>
      </c>
      <c r="P255" s="825">
        <v>2443.9100000000003</v>
      </c>
      <c r="Q255" s="827">
        <v>1</v>
      </c>
      <c r="R255" s="822">
        <v>7</v>
      </c>
      <c r="S255" s="827">
        <v>1</v>
      </c>
      <c r="T255" s="826">
        <v>7</v>
      </c>
      <c r="U255" s="828">
        <v>1</v>
      </c>
    </row>
    <row r="256" spans="1:21" ht="14.45" customHeight="1" x14ac:dyDescent="0.2">
      <c r="A256" s="821">
        <v>31</v>
      </c>
      <c r="B256" s="822" t="s">
        <v>1964</v>
      </c>
      <c r="C256" s="822" t="s">
        <v>1970</v>
      </c>
      <c r="D256" s="823" t="s">
        <v>3154</v>
      </c>
      <c r="E256" s="824" t="s">
        <v>1979</v>
      </c>
      <c r="F256" s="822" t="s">
        <v>1967</v>
      </c>
      <c r="G256" s="822" t="s">
        <v>2012</v>
      </c>
      <c r="H256" s="822" t="s">
        <v>329</v>
      </c>
      <c r="I256" s="822" t="s">
        <v>2372</v>
      </c>
      <c r="J256" s="822" t="s">
        <v>2373</v>
      </c>
      <c r="K256" s="822" t="s">
        <v>2374</v>
      </c>
      <c r="L256" s="825">
        <v>1575</v>
      </c>
      <c r="M256" s="825">
        <v>1575</v>
      </c>
      <c r="N256" s="822">
        <v>1</v>
      </c>
      <c r="O256" s="826">
        <v>1</v>
      </c>
      <c r="P256" s="825">
        <v>1575</v>
      </c>
      <c r="Q256" s="827">
        <v>1</v>
      </c>
      <c r="R256" s="822">
        <v>1</v>
      </c>
      <c r="S256" s="827">
        <v>1</v>
      </c>
      <c r="T256" s="826">
        <v>1</v>
      </c>
      <c r="U256" s="828">
        <v>1</v>
      </c>
    </row>
    <row r="257" spans="1:21" ht="14.45" customHeight="1" x14ac:dyDescent="0.2">
      <c r="A257" s="821">
        <v>31</v>
      </c>
      <c r="B257" s="822" t="s">
        <v>1964</v>
      </c>
      <c r="C257" s="822" t="s">
        <v>1970</v>
      </c>
      <c r="D257" s="823" t="s">
        <v>3154</v>
      </c>
      <c r="E257" s="824" t="s">
        <v>1979</v>
      </c>
      <c r="F257" s="822" t="s">
        <v>1967</v>
      </c>
      <c r="G257" s="822" t="s">
        <v>2012</v>
      </c>
      <c r="H257" s="822" t="s">
        <v>329</v>
      </c>
      <c r="I257" s="822" t="s">
        <v>2456</v>
      </c>
      <c r="J257" s="822" t="s">
        <v>2166</v>
      </c>
      <c r="K257" s="822" t="s">
        <v>2457</v>
      </c>
      <c r="L257" s="825">
        <v>31.91</v>
      </c>
      <c r="M257" s="825">
        <v>127.64</v>
      </c>
      <c r="N257" s="822">
        <v>4</v>
      </c>
      <c r="O257" s="826">
        <v>4</v>
      </c>
      <c r="P257" s="825">
        <v>95.73</v>
      </c>
      <c r="Q257" s="827">
        <v>0.75</v>
      </c>
      <c r="R257" s="822">
        <v>3</v>
      </c>
      <c r="S257" s="827">
        <v>0.75</v>
      </c>
      <c r="T257" s="826">
        <v>3</v>
      </c>
      <c r="U257" s="828">
        <v>0.75</v>
      </c>
    </row>
    <row r="258" spans="1:21" ht="14.45" customHeight="1" x14ac:dyDescent="0.2">
      <c r="A258" s="821">
        <v>31</v>
      </c>
      <c r="B258" s="822" t="s">
        <v>1964</v>
      </c>
      <c r="C258" s="822" t="s">
        <v>1970</v>
      </c>
      <c r="D258" s="823" t="s">
        <v>3154</v>
      </c>
      <c r="E258" s="824" t="s">
        <v>1979</v>
      </c>
      <c r="F258" s="822" t="s">
        <v>1967</v>
      </c>
      <c r="G258" s="822" t="s">
        <v>2012</v>
      </c>
      <c r="H258" s="822" t="s">
        <v>329</v>
      </c>
      <c r="I258" s="822" t="s">
        <v>2204</v>
      </c>
      <c r="J258" s="822" t="s">
        <v>2166</v>
      </c>
      <c r="K258" s="822" t="s">
        <v>2205</v>
      </c>
      <c r="L258" s="825">
        <v>25.5</v>
      </c>
      <c r="M258" s="825">
        <v>178.5</v>
      </c>
      <c r="N258" s="822">
        <v>7</v>
      </c>
      <c r="O258" s="826">
        <v>7</v>
      </c>
      <c r="P258" s="825">
        <v>127.5</v>
      </c>
      <c r="Q258" s="827">
        <v>0.7142857142857143</v>
      </c>
      <c r="R258" s="822">
        <v>5</v>
      </c>
      <c r="S258" s="827">
        <v>0.7142857142857143</v>
      </c>
      <c r="T258" s="826">
        <v>5</v>
      </c>
      <c r="U258" s="828">
        <v>0.7142857142857143</v>
      </c>
    </row>
    <row r="259" spans="1:21" ht="14.45" customHeight="1" x14ac:dyDescent="0.2">
      <c r="A259" s="821">
        <v>31</v>
      </c>
      <c r="B259" s="822" t="s">
        <v>1964</v>
      </c>
      <c r="C259" s="822" t="s">
        <v>1970</v>
      </c>
      <c r="D259" s="823" t="s">
        <v>3154</v>
      </c>
      <c r="E259" s="824" t="s">
        <v>1979</v>
      </c>
      <c r="F259" s="822" t="s">
        <v>1967</v>
      </c>
      <c r="G259" s="822" t="s">
        <v>2012</v>
      </c>
      <c r="H259" s="822" t="s">
        <v>329</v>
      </c>
      <c r="I259" s="822" t="s">
        <v>2208</v>
      </c>
      <c r="J259" s="822" t="s">
        <v>2209</v>
      </c>
      <c r="K259" s="822" t="s">
        <v>2210</v>
      </c>
      <c r="L259" s="825">
        <v>249.55</v>
      </c>
      <c r="M259" s="825">
        <v>249.55</v>
      </c>
      <c r="N259" s="822">
        <v>1</v>
      </c>
      <c r="O259" s="826">
        <v>1</v>
      </c>
      <c r="P259" s="825">
        <v>249.55</v>
      </c>
      <c r="Q259" s="827">
        <v>1</v>
      </c>
      <c r="R259" s="822">
        <v>1</v>
      </c>
      <c r="S259" s="827">
        <v>1</v>
      </c>
      <c r="T259" s="826">
        <v>1</v>
      </c>
      <c r="U259" s="828">
        <v>1</v>
      </c>
    </row>
    <row r="260" spans="1:21" ht="14.45" customHeight="1" x14ac:dyDescent="0.2">
      <c r="A260" s="821">
        <v>31</v>
      </c>
      <c r="B260" s="822" t="s">
        <v>1964</v>
      </c>
      <c r="C260" s="822" t="s">
        <v>1970</v>
      </c>
      <c r="D260" s="823" t="s">
        <v>3154</v>
      </c>
      <c r="E260" s="824" t="s">
        <v>1979</v>
      </c>
      <c r="F260" s="822" t="s">
        <v>1967</v>
      </c>
      <c r="G260" s="822" t="s">
        <v>2012</v>
      </c>
      <c r="H260" s="822" t="s">
        <v>329</v>
      </c>
      <c r="I260" s="822" t="s">
        <v>2220</v>
      </c>
      <c r="J260" s="822" t="s">
        <v>2221</v>
      </c>
      <c r="K260" s="822" t="s">
        <v>2222</v>
      </c>
      <c r="L260" s="825">
        <v>1499.6</v>
      </c>
      <c r="M260" s="825">
        <v>1499.6</v>
      </c>
      <c r="N260" s="822">
        <v>1</v>
      </c>
      <c r="O260" s="826">
        <v>1</v>
      </c>
      <c r="P260" s="825"/>
      <c r="Q260" s="827">
        <v>0</v>
      </c>
      <c r="R260" s="822"/>
      <c r="S260" s="827">
        <v>0</v>
      </c>
      <c r="T260" s="826"/>
      <c r="U260" s="828">
        <v>0</v>
      </c>
    </row>
    <row r="261" spans="1:21" ht="14.45" customHeight="1" x14ac:dyDescent="0.2">
      <c r="A261" s="821">
        <v>31</v>
      </c>
      <c r="B261" s="822" t="s">
        <v>1964</v>
      </c>
      <c r="C261" s="822" t="s">
        <v>1970</v>
      </c>
      <c r="D261" s="823" t="s">
        <v>3154</v>
      </c>
      <c r="E261" s="824" t="s">
        <v>1979</v>
      </c>
      <c r="F261" s="822" t="s">
        <v>1967</v>
      </c>
      <c r="G261" s="822" t="s">
        <v>2012</v>
      </c>
      <c r="H261" s="822" t="s">
        <v>329</v>
      </c>
      <c r="I261" s="822" t="s">
        <v>2458</v>
      </c>
      <c r="J261" s="822" t="s">
        <v>2459</v>
      </c>
      <c r="K261" s="822" t="s">
        <v>2460</v>
      </c>
      <c r="L261" s="825">
        <v>700.35</v>
      </c>
      <c r="M261" s="825">
        <v>1400.7</v>
      </c>
      <c r="N261" s="822">
        <v>2</v>
      </c>
      <c r="O261" s="826">
        <v>2</v>
      </c>
      <c r="P261" s="825">
        <v>1400.7</v>
      </c>
      <c r="Q261" s="827">
        <v>1</v>
      </c>
      <c r="R261" s="822">
        <v>2</v>
      </c>
      <c r="S261" s="827">
        <v>1</v>
      </c>
      <c r="T261" s="826">
        <v>2</v>
      </c>
      <c r="U261" s="828">
        <v>1</v>
      </c>
    </row>
    <row r="262" spans="1:21" ht="14.45" customHeight="1" x14ac:dyDescent="0.2">
      <c r="A262" s="821">
        <v>31</v>
      </c>
      <c r="B262" s="822" t="s">
        <v>1964</v>
      </c>
      <c r="C262" s="822" t="s">
        <v>1970</v>
      </c>
      <c r="D262" s="823" t="s">
        <v>3154</v>
      </c>
      <c r="E262" s="824" t="s">
        <v>1979</v>
      </c>
      <c r="F262" s="822" t="s">
        <v>1967</v>
      </c>
      <c r="G262" s="822" t="s">
        <v>2012</v>
      </c>
      <c r="H262" s="822" t="s">
        <v>329</v>
      </c>
      <c r="I262" s="822" t="s">
        <v>2461</v>
      </c>
      <c r="J262" s="822" t="s">
        <v>2462</v>
      </c>
      <c r="K262" s="822" t="s">
        <v>2225</v>
      </c>
      <c r="L262" s="825">
        <v>180.55</v>
      </c>
      <c r="M262" s="825">
        <v>180.55</v>
      </c>
      <c r="N262" s="822">
        <v>1</v>
      </c>
      <c r="O262" s="826">
        <v>1</v>
      </c>
      <c r="P262" s="825"/>
      <c r="Q262" s="827">
        <v>0</v>
      </c>
      <c r="R262" s="822"/>
      <c r="S262" s="827">
        <v>0</v>
      </c>
      <c r="T262" s="826"/>
      <c r="U262" s="828">
        <v>0</v>
      </c>
    </row>
    <row r="263" spans="1:21" ht="14.45" customHeight="1" x14ac:dyDescent="0.2">
      <c r="A263" s="821">
        <v>31</v>
      </c>
      <c r="B263" s="822" t="s">
        <v>1964</v>
      </c>
      <c r="C263" s="822" t="s">
        <v>1970</v>
      </c>
      <c r="D263" s="823" t="s">
        <v>3154</v>
      </c>
      <c r="E263" s="824" t="s">
        <v>1979</v>
      </c>
      <c r="F263" s="822" t="s">
        <v>1967</v>
      </c>
      <c r="G263" s="822" t="s">
        <v>2012</v>
      </c>
      <c r="H263" s="822" t="s">
        <v>329</v>
      </c>
      <c r="I263" s="822" t="s">
        <v>2463</v>
      </c>
      <c r="J263" s="822" t="s">
        <v>2464</v>
      </c>
      <c r="K263" s="822" t="s">
        <v>2465</v>
      </c>
      <c r="L263" s="825">
        <v>472.76</v>
      </c>
      <c r="M263" s="825">
        <v>472.76</v>
      </c>
      <c r="N263" s="822">
        <v>1</v>
      </c>
      <c r="O263" s="826">
        <v>1</v>
      </c>
      <c r="P263" s="825">
        <v>472.76</v>
      </c>
      <c r="Q263" s="827">
        <v>1</v>
      </c>
      <c r="R263" s="822">
        <v>1</v>
      </c>
      <c r="S263" s="827">
        <v>1</v>
      </c>
      <c r="T263" s="826">
        <v>1</v>
      </c>
      <c r="U263" s="828">
        <v>1</v>
      </c>
    </row>
    <row r="264" spans="1:21" ht="14.45" customHeight="1" x14ac:dyDescent="0.2">
      <c r="A264" s="821">
        <v>31</v>
      </c>
      <c r="B264" s="822" t="s">
        <v>1964</v>
      </c>
      <c r="C264" s="822" t="s">
        <v>1970</v>
      </c>
      <c r="D264" s="823" t="s">
        <v>3154</v>
      </c>
      <c r="E264" s="824" t="s">
        <v>1980</v>
      </c>
      <c r="F264" s="822" t="s">
        <v>1965</v>
      </c>
      <c r="G264" s="822" t="s">
        <v>2466</v>
      </c>
      <c r="H264" s="822" t="s">
        <v>329</v>
      </c>
      <c r="I264" s="822" t="s">
        <v>2467</v>
      </c>
      <c r="J264" s="822" t="s">
        <v>2468</v>
      </c>
      <c r="K264" s="822" t="s">
        <v>2469</v>
      </c>
      <c r="L264" s="825">
        <v>121.75</v>
      </c>
      <c r="M264" s="825">
        <v>121.75</v>
      </c>
      <c r="N264" s="822">
        <v>1</v>
      </c>
      <c r="O264" s="826">
        <v>1</v>
      </c>
      <c r="P264" s="825"/>
      <c r="Q264" s="827">
        <v>0</v>
      </c>
      <c r="R264" s="822"/>
      <c r="S264" s="827">
        <v>0</v>
      </c>
      <c r="T264" s="826"/>
      <c r="U264" s="828">
        <v>0</v>
      </c>
    </row>
    <row r="265" spans="1:21" ht="14.45" customHeight="1" x14ac:dyDescent="0.2">
      <c r="A265" s="821">
        <v>31</v>
      </c>
      <c r="B265" s="822" t="s">
        <v>1964</v>
      </c>
      <c r="C265" s="822" t="s">
        <v>1970</v>
      </c>
      <c r="D265" s="823" t="s">
        <v>3154</v>
      </c>
      <c r="E265" s="824" t="s">
        <v>1980</v>
      </c>
      <c r="F265" s="822" t="s">
        <v>1965</v>
      </c>
      <c r="G265" s="822" t="s">
        <v>2470</v>
      </c>
      <c r="H265" s="822" t="s">
        <v>619</v>
      </c>
      <c r="I265" s="822" t="s">
        <v>1950</v>
      </c>
      <c r="J265" s="822" t="s">
        <v>1836</v>
      </c>
      <c r="K265" s="822" t="s">
        <v>1951</v>
      </c>
      <c r="L265" s="825">
        <v>23.4</v>
      </c>
      <c r="M265" s="825">
        <v>70.199999999999989</v>
      </c>
      <c r="N265" s="822">
        <v>3</v>
      </c>
      <c r="O265" s="826">
        <v>1</v>
      </c>
      <c r="P265" s="825">
        <v>23.4</v>
      </c>
      <c r="Q265" s="827">
        <v>0.33333333333333337</v>
      </c>
      <c r="R265" s="822">
        <v>1</v>
      </c>
      <c r="S265" s="827">
        <v>0.33333333333333331</v>
      </c>
      <c r="T265" s="826"/>
      <c r="U265" s="828">
        <v>0</v>
      </c>
    </row>
    <row r="266" spans="1:21" ht="14.45" customHeight="1" x14ac:dyDescent="0.2">
      <c r="A266" s="821">
        <v>31</v>
      </c>
      <c r="B266" s="822" t="s">
        <v>1964</v>
      </c>
      <c r="C266" s="822" t="s">
        <v>1970</v>
      </c>
      <c r="D266" s="823" t="s">
        <v>3154</v>
      </c>
      <c r="E266" s="824" t="s">
        <v>1980</v>
      </c>
      <c r="F266" s="822" t="s">
        <v>1965</v>
      </c>
      <c r="G266" s="822" t="s">
        <v>2234</v>
      </c>
      <c r="H266" s="822" t="s">
        <v>329</v>
      </c>
      <c r="I266" s="822" t="s">
        <v>2235</v>
      </c>
      <c r="J266" s="822" t="s">
        <v>2236</v>
      </c>
      <c r="K266" s="822" t="s">
        <v>934</v>
      </c>
      <c r="L266" s="825">
        <v>0</v>
      </c>
      <c r="M266" s="825">
        <v>0</v>
      </c>
      <c r="N266" s="822">
        <v>3</v>
      </c>
      <c r="O266" s="826">
        <v>1.5</v>
      </c>
      <c r="P266" s="825">
        <v>0</v>
      </c>
      <c r="Q266" s="827"/>
      <c r="R266" s="822">
        <v>3</v>
      </c>
      <c r="S266" s="827">
        <v>1</v>
      </c>
      <c r="T266" s="826">
        <v>1.5</v>
      </c>
      <c r="U266" s="828">
        <v>1</v>
      </c>
    </row>
    <row r="267" spans="1:21" ht="14.45" customHeight="1" x14ac:dyDescent="0.2">
      <c r="A267" s="821">
        <v>31</v>
      </c>
      <c r="B267" s="822" t="s">
        <v>1964</v>
      </c>
      <c r="C267" s="822" t="s">
        <v>1970</v>
      </c>
      <c r="D267" s="823" t="s">
        <v>3154</v>
      </c>
      <c r="E267" s="824" t="s">
        <v>1980</v>
      </c>
      <c r="F267" s="822" t="s">
        <v>1965</v>
      </c>
      <c r="G267" s="822" t="s">
        <v>2039</v>
      </c>
      <c r="H267" s="822" t="s">
        <v>329</v>
      </c>
      <c r="I267" s="822" t="s">
        <v>2040</v>
      </c>
      <c r="J267" s="822" t="s">
        <v>2041</v>
      </c>
      <c r="K267" s="822" t="s">
        <v>716</v>
      </c>
      <c r="L267" s="825">
        <v>78.33</v>
      </c>
      <c r="M267" s="825">
        <v>78.33</v>
      </c>
      <c r="N267" s="822">
        <v>1</v>
      </c>
      <c r="O267" s="826">
        <v>1</v>
      </c>
      <c r="P267" s="825">
        <v>78.33</v>
      </c>
      <c r="Q267" s="827">
        <v>1</v>
      </c>
      <c r="R267" s="822">
        <v>1</v>
      </c>
      <c r="S267" s="827">
        <v>1</v>
      </c>
      <c r="T267" s="826">
        <v>1</v>
      </c>
      <c r="U267" s="828">
        <v>1</v>
      </c>
    </row>
    <row r="268" spans="1:21" ht="14.45" customHeight="1" x14ac:dyDescent="0.2">
      <c r="A268" s="821">
        <v>31</v>
      </c>
      <c r="B268" s="822" t="s">
        <v>1964</v>
      </c>
      <c r="C268" s="822" t="s">
        <v>1970</v>
      </c>
      <c r="D268" s="823" t="s">
        <v>3154</v>
      </c>
      <c r="E268" s="824" t="s">
        <v>1980</v>
      </c>
      <c r="F268" s="822" t="s">
        <v>1965</v>
      </c>
      <c r="G268" s="822" t="s">
        <v>2039</v>
      </c>
      <c r="H268" s="822" t="s">
        <v>329</v>
      </c>
      <c r="I268" s="822" t="s">
        <v>2042</v>
      </c>
      <c r="J268" s="822" t="s">
        <v>2041</v>
      </c>
      <c r="K268" s="822" t="s">
        <v>716</v>
      </c>
      <c r="L268" s="825">
        <v>78.33</v>
      </c>
      <c r="M268" s="825">
        <v>78.33</v>
      </c>
      <c r="N268" s="822">
        <v>1</v>
      </c>
      <c r="O268" s="826">
        <v>1</v>
      </c>
      <c r="P268" s="825">
        <v>78.33</v>
      </c>
      <c r="Q268" s="827">
        <v>1</v>
      </c>
      <c r="R268" s="822">
        <v>1</v>
      </c>
      <c r="S268" s="827">
        <v>1</v>
      </c>
      <c r="T268" s="826">
        <v>1</v>
      </c>
      <c r="U268" s="828">
        <v>1</v>
      </c>
    </row>
    <row r="269" spans="1:21" ht="14.45" customHeight="1" x14ac:dyDescent="0.2">
      <c r="A269" s="821">
        <v>31</v>
      </c>
      <c r="B269" s="822" t="s">
        <v>1964</v>
      </c>
      <c r="C269" s="822" t="s">
        <v>1970</v>
      </c>
      <c r="D269" s="823" t="s">
        <v>3154</v>
      </c>
      <c r="E269" s="824" t="s">
        <v>1980</v>
      </c>
      <c r="F269" s="822" t="s">
        <v>1965</v>
      </c>
      <c r="G269" s="822" t="s">
        <v>2043</v>
      </c>
      <c r="H269" s="822" t="s">
        <v>329</v>
      </c>
      <c r="I269" s="822" t="s">
        <v>2471</v>
      </c>
      <c r="J269" s="822" t="s">
        <v>2472</v>
      </c>
      <c r="K269" s="822" t="s">
        <v>2473</v>
      </c>
      <c r="L269" s="825">
        <v>11.75</v>
      </c>
      <c r="M269" s="825">
        <v>11.75</v>
      </c>
      <c r="N269" s="822">
        <v>1</v>
      </c>
      <c r="O269" s="826">
        <v>1</v>
      </c>
      <c r="P269" s="825">
        <v>11.75</v>
      </c>
      <c r="Q269" s="827">
        <v>1</v>
      </c>
      <c r="R269" s="822">
        <v>1</v>
      </c>
      <c r="S269" s="827">
        <v>1</v>
      </c>
      <c r="T269" s="826">
        <v>1</v>
      </c>
      <c r="U269" s="828">
        <v>1</v>
      </c>
    </row>
    <row r="270" spans="1:21" ht="14.45" customHeight="1" x14ac:dyDescent="0.2">
      <c r="A270" s="821">
        <v>31</v>
      </c>
      <c r="B270" s="822" t="s">
        <v>1964</v>
      </c>
      <c r="C270" s="822" t="s">
        <v>1970</v>
      </c>
      <c r="D270" s="823" t="s">
        <v>3154</v>
      </c>
      <c r="E270" s="824" t="s">
        <v>1980</v>
      </c>
      <c r="F270" s="822" t="s">
        <v>1965</v>
      </c>
      <c r="G270" s="822" t="s">
        <v>2474</v>
      </c>
      <c r="H270" s="822" t="s">
        <v>329</v>
      </c>
      <c r="I270" s="822" t="s">
        <v>2475</v>
      </c>
      <c r="J270" s="822" t="s">
        <v>1017</v>
      </c>
      <c r="K270" s="822" t="s">
        <v>1018</v>
      </c>
      <c r="L270" s="825">
        <v>147.85</v>
      </c>
      <c r="M270" s="825">
        <v>147.85</v>
      </c>
      <c r="N270" s="822">
        <v>1</v>
      </c>
      <c r="O270" s="826">
        <v>0.5</v>
      </c>
      <c r="P270" s="825"/>
      <c r="Q270" s="827">
        <v>0</v>
      </c>
      <c r="R270" s="822"/>
      <c r="S270" s="827">
        <v>0</v>
      </c>
      <c r="T270" s="826"/>
      <c r="U270" s="828">
        <v>0</v>
      </c>
    </row>
    <row r="271" spans="1:21" ht="14.45" customHeight="1" x14ac:dyDescent="0.2">
      <c r="A271" s="821">
        <v>31</v>
      </c>
      <c r="B271" s="822" t="s">
        <v>1964</v>
      </c>
      <c r="C271" s="822" t="s">
        <v>1970</v>
      </c>
      <c r="D271" s="823" t="s">
        <v>3154</v>
      </c>
      <c r="E271" s="824" t="s">
        <v>1980</v>
      </c>
      <c r="F271" s="822" t="s">
        <v>1965</v>
      </c>
      <c r="G271" s="822" t="s">
        <v>2016</v>
      </c>
      <c r="H271" s="822" t="s">
        <v>329</v>
      </c>
      <c r="I271" s="822" t="s">
        <v>2476</v>
      </c>
      <c r="J271" s="822" t="s">
        <v>1416</v>
      </c>
      <c r="K271" s="822" t="s">
        <v>1417</v>
      </c>
      <c r="L271" s="825">
        <v>42.05</v>
      </c>
      <c r="M271" s="825">
        <v>42.05</v>
      </c>
      <c r="N271" s="822">
        <v>1</v>
      </c>
      <c r="O271" s="826">
        <v>1</v>
      </c>
      <c r="P271" s="825">
        <v>42.05</v>
      </c>
      <c r="Q271" s="827">
        <v>1</v>
      </c>
      <c r="R271" s="822">
        <v>1</v>
      </c>
      <c r="S271" s="827">
        <v>1</v>
      </c>
      <c r="T271" s="826">
        <v>1</v>
      </c>
      <c r="U271" s="828">
        <v>1</v>
      </c>
    </row>
    <row r="272" spans="1:21" ht="14.45" customHeight="1" x14ac:dyDescent="0.2">
      <c r="A272" s="821">
        <v>31</v>
      </c>
      <c r="B272" s="822" t="s">
        <v>1964</v>
      </c>
      <c r="C272" s="822" t="s">
        <v>1970</v>
      </c>
      <c r="D272" s="823" t="s">
        <v>3154</v>
      </c>
      <c r="E272" s="824" t="s">
        <v>1980</v>
      </c>
      <c r="F272" s="822" t="s">
        <v>1965</v>
      </c>
      <c r="G272" s="822" t="s">
        <v>2016</v>
      </c>
      <c r="H272" s="822" t="s">
        <v>329</v>
      </c>
      <c r="I272" s="822" t="s">
        <v>2476</v>
      </c>
      <c r="J272" s="822" t="s">
        <v>1416</v>
      </c>
      <c r="K272" s="822" t="s">
        <v>1417</v>
      </c>
      <c r="L272" s="825">
        <v>52.78</v>
      </c>
      <c r="M272" s="825">
        <v>52.78</v>
      </c>
      <c r="N272" s="822">
        <v>1</v>
      </c>
      <c r="O272" s="826">
        <v>1</v>
      </c>
      <c r="P272" s="825">
        <v>52.78</v>
      </c>
      <c r="Q272" s="827">
        <v>1</v>
      </c>
      <c r="R272" s="822">
        <v>1</v>
      </c>
      <c r="S272" s="827">
        <v>1</v>
      </c>
      <c r="T272" s="826">
        <v>1</v>
      </c>
      <c r="U272" s="828">
        <v>1</v>
      </c>
    </row>
    <row r="273" spans="1:21" ht="14.45" customHeight="1" x14ac:dyDescent="0.2">
      <c r="A273" s="821">
        <v>31</v>
      </c>
      <c r="B273" s="822" t="s">
        <v>1964</v>
      </c>
      <c r="C273" s="822" t="s">
        <v>1970</v>
      </c>
      <c r="D273" s="823" t="s">
        <v>3154</v>
      </c>
      <c r="E273" s="824" t="s">
        <v>1980</v>
      </c>
      <c r="F273" s="822" t="s">
        <v>1965</v>
      </c>
      <c r="G273" s="822" t="s">
        <v>2048</v>
      </c>
      <c r="H273" s="822" t="s">
        <v>329</v>
      </c>
      <c r="I273" s="822" t="s">
        <v>2477</v>
      </c>
      <c r="J273" s="822" t="s">
        <v>2478</v>
      </c>
      <c r="K273" s="822" t="s">
        <v>2479</v>
      </c>
      <c r="L273" s="825">
        <v>23.49</v>
      </c>
      <c r="M273" s="825">
        <v>46.98</v>
      </c>
      <c r="N273" s="822">
        <v>2</v>
      </c>
      <c r="O273" s="826">
        <v>1</v>
      </c>
      <c r="P273" s="825"/>
      <c r="Q273" s="827">
        <v>0</v>
      </c>
      <c r="R273" s="822"/>
      <c r="S273" s="827">
        <v>0</v>
      </c>
      <c r="T273" s="826"/>
      <c r="U273" s="828">
        <v>0</v>
      </c>
    </row>
    <row r="274" spans="1:21" ht="14.45" customHeight="1" x14ac:dyDescent="0.2">
      <c r="A274" s="821">
        <v>31</v>
      </c>
      <c r="B274" s="822" t="s">
        <v>1964</v>
      </c>
      <c r="C274" s="822" t="s">
        <v>1970</v>
      </c>
      <c r="D274" s="823" t="s">
        <v>3154</v>
      </c>
      <c r="E274" s="824" t="s">
        <v>1980</v>
      </c>
      <c r="F274" s="822" t="s">
        <v>1965</v>
      </c>
      <c r="G274" s="822" t="s">
        <v>2428</v>
      </c>
      <c r="H274" s="822" t="s">
        <v>329</v>
      </c>
      <c r="I274" s="822" t="s">
        <v>2429</v>
      </c>
      <c r="J274" s="822" t="s">
        <v>2430</v>
      </c>
      <c r="K274" s="822" t="s">
        <v>2431</v>
      </c>
      <c r="L274" s="825">
        <v>29.13</v>
      </c>
      <c r="M274" s="825">
        <v>29.13</v>
      </c>
      <c r="N274" s="822">
        <v>1</v>
      </c>
      <c r="O274" s="826">
        <v>0.5</v>
      </c>
      <c r="P274" s="825">
        <v>29.13</v>
      </c>
      <c r="Q274" s="827">
        <v>1</v>
      </c>
      <c r="R274" s="822">
        <v>1</v>
      </c>
      <c r="S274" s="827">
        <v>1</v>
      </c>
      <c r="T274" s="826">
        <v>0.5</v>
      </c>
      <c r="U274" s="828">
        <v>1</v>
      </c>
    </row>
    <row r="275" spans="1:21" ht="14.45" customHeight="1" x14ac:dyDescent="0.2">
      <c r="A275" s="821">
        <v>31</v>
      </c>
      <c r="B275" s="822" t="s">
        <v>1964</v>
      </c>
      <c r="C275" s="822" t="s">
        <v>1970</v>
      </c>
      <c r="D275" s="823" t="s">
        <v>3154</v>
      </c>
      <c r="E275" s="824" t="s">
        <v>1980</v>
      </c>
      <c r="F275" s="822" t="s">
        <v>1965</v>
      </c>
      <c r="G275" s="822" t="s">
        <v>2428</v>
      </c>
      <c r="H275" s="822" t="s">
        <v>329</v>
      </c>
      <c r="I275" s="822" t="s">
        <v>2429</v>
      </c>
      <c r="J275" s="822" t="s">
        <v>2430</v>
      </c>
      <c r="K275" s="822" t="s">
        <v>2431</v>
      </c>
      <c r="L275" s="825">
        <v>24.68</v>
      </c>
      <c r="M275" s="825">
        <v>49.36</v>
      </c>
      <c r="N275" s="822">
        <v>2</v>
      </c>
      <c r="O275" s="826">
        <v>0.5</v>
      </c>
      <c r="P275" s="825">
        <v>49.36</v>
      </c>
      <c r="Q275" s="827">
        <v>1</v>
      </c>
      <c r="R275" s="822">
        <v>2</v>
      </c>
      <c r="S275" s="827">
        <v>1</v>
      </c>
      <c r="T275" s="826">
        <v>0.5</v>
      </c>
      <c r="U275" s="828">
        <v>1</v>
      </c>
    </row>
    <row r="276" spans="1:21" ht="14.45" customHeight="1" x14ac:dyDescent="0.2">
      <c r="A276" s="821">
        <v>31</v>
      </c>
      <c r="B276" s="822" t="s">
        <v>1964</v>
      </c>
      <c r="C276" s="822" t="s">
        <v>1970</v>
      </c>
      <c r="D276" s="823" t="s">
        <v>3154</v>
      </c>
      <c r="E276" s="824" t="s">
        <v>1980</v>
      </c>
      <c r="F276" s="822" t="s">
        <v>1965</v>
      </c>
      <c r="G276" s="822" t="s">
        <v>2480</v>
      </c>
      <c r="H276" s="822" t="s">
        <v>619</v>
      </c>
      <c r="I276" s="822" t="s">
        <v>2481</v>
      </c>
      <c r="J276" s="822" t="s">
        <v>1626</v>
      </c>
      <c r="K276" s="822" t="s">
        <v>2482</v>
      </c>
      <c r="L276" s="825">
        <v>85.02</v>
      </c>
      <c r="M276" s="825">
        <v>85.02</v>
      </c>
      <c r="N276" s="822">
        <v>1</v>
      </c>
      <c r="O276" s="826">
        <v>0.5</v>
      </c>
      <c r="P276" s="825"/>
      <c r="Q276" s="827">
        <v>0</v>
      </c>
      <c r="R276" s="822"/>
      <c r="S276" s="827">
        <v>0</v>
      </c>
      <c r="T276" s="826"/>
      <c r="U276" s="828">
        <v>0</v>
      </c>
    </row>
    <row r="277" spans="1:21" ht="14.45" customHeight="1" x14ac:dyDescent="0.2">
      <c r="A277" s="821">
        <v>31</v>
      </c>
      <c r="B277" s="822" t="s">
        <v>1964</v>
      </c>
      <c r="C277" s="822" t="s">
        <v>1970</v>
      </c>
      <c r="D277" s="823" t="s">
        <v>3154</v>
      </c>
      <c r="E277" s="824" t="s">
        <v>1980</v>
      </c>
      <c r="F277" s="822" t="s">
        <v>1965</v>
      </c>
      <c r="G277" s="822" t="s">
        <v>2263</v>
      </c>
      <c r="H277" s="822" t="s">
        <v>329</v>
      </c>
      <c r="I277" s="822" t="s">
        <v>2264</v>
      </c>
      <c r="J277" s="822" t="s">
        <v>2265</v>
      </c>
      <c r="K277" s="822" t="s">
        <v>2266</v>
      </c>
      <c r="L277" s="825">
        <v>0</v>
      </c>
      <c r="M277" s="825">
        <v>0</v>
      </c>
      <c r="N277" s="822">
        <v>14</v>
      </c>
      <c r="O277" s="826">
        <v>5.5</v>
      </c>
      <c r="P277" s="825">
        <v>0</v>
      </c>
      <c r="Q277" s="827"/>
      <c r="R277" s="822">
        <v>14</v>
      </c>
      <c r="S277" s="827">
        <v>1</v>
      </c>
      <c r="T277" s="826">
        <v>5.5</v>
      </c>
      <c r="U277" s="828">
        <v>1</v>
      </c>
    </row>
    <row r="278" spans="1:21" ht="14.45" customHeight="1" x14ac:dyDescent="0.2">
      <c r="A278" s="821">
        <v>31</v>
      </c>
      <c r="B278" s="822" t="s">
        <v>1964</v>
      </c>
      <c r="C278" s="822" t="s">
        <v>1970</v>
      </c>
      <c r="D278" s="823" t="s">
        <v>3154</v>
      </c>
      <c r="E278" s="824" t="s">
        <v>1980</v>
      </c>
      <c r="F278" s="822" t="s">
        <v>1965</v>
      </c>
      <c r="G278" s="822" t="s">
        <v>2483</v>
      </c>
      <c r="H278" s="822" t="s">
        <v>329</v>
      </c>
      <c r="I278" s="822" t="s">
        <v>2484</v>
      </c>
      <c r="J278" s="822" t="s">
        <v>2485</v>
      </c>
      <c r="K278" s="822" t="s">
        <v>2486</v>
      </c>
      <c r="L278" s="825">
        <v>45.03</v>
      </c>
      <c r="M278" s="825">
        <v>90.06</v>
      </c>
      <c r="N278" s="822">
        <v>2</v>
      </c>
      <c r="O278" s="826">
        <v>1</v>
      </c>
      <c r="P278" s="825"/>
      <c r="Q278" s="827">
        <v>0</v>
      </c>
      <c r="R278" s="822"/>
      <c r="S278" s="827">
        <v>0</v>
      </c>
      <c r="T278" s="826"/>
      <c r="U278" s="828">
        <v>0</v>
      </c>
    </row>
    <row r="279" spans="1:21" ht="14.45" customHeight="1" x14ac:dyDescent="0.2">
      <c r="A279" s="821">
        <v>31</v>
      </c>
      <c r="B279" s="822" t="s">
        <v>1964</v>
      </c>
      <c r="C279" s="822" t="s">
        <v>1970</v>
      </c>
      <c r="D279" s="823" t="s">
        <v>3154</v>
      </c>
      <c r="E279" s="824" t="s">
        <v>1980</v>
      </c>
      <c r="F279" s="822" t="s">
        <v>1965</v>
      </c>
      <c r="G279" s="822" t="s">
        <v>2487</v>
      </c>
      <c r="H279" s="822" t="s">
        <v>619</v>
      </c>
      <c r="I279" s="822" t="s">
        <v>2488</v>
      </c>
      <c r="J279" s="822" t="s">
        <v>2489</v>
      </c>
      <c r="K279" s="822" t="s">
        <v>2490</v>
      </c>
      <c r="L279" s="825">
        <v>386.73</v>
      </c>
      <c r="M279" s="825">
        <v>1546.92</v>
      </c>
      <c r="N279" s="822">
        <v>4</v>
      </c>
      <c r="O279" s="826">
        <v>3</v>
      </c>
      <c r="P279" s="825">
        <v>1160.19</v>
      </c>
      <c r="Q279" s="827">
        <v>0.75</v>
      </c>
      <c r="R279" s="822">
        <v>3</v>
      </c>
      <c r="S279" s="827">
        <v>0.75</v>
      </c>
      <c r="T279" s="826">
        <v>2</v>
      </c>
      <c r="U279" s="828">
        <v>0.66666666666666663</v>
      </c>
    </row>
    <row r="280" spans="1:21" ht="14.45" customHeight="1" x14ac:dyDescent="0.2">
      <c r="A280" s="821">
        <v>31</v>
      </c>
      <c r="B280" s="822" t="s">
        <v>1964</v>
      </c>
      <c r="C280" s="822" t="s">
        <v>1970</v>
      </c>
      <c r="D280" s="823" t="s">
        <v>3154</v>
      </c>
      <c r="E280" s="824" t="s">
        <v>1980</v>
      </c>
      <c r="F280" s="822" t="s">
        <v>1965</v>
      </c>
      <c r="G280" s="822" t="s">
        <v>2012</v>
      </c>
      <c r="H280" s="822" t="s">
        <v>329</v>
      </c>
      <c r="I280" s="822" t="s">
        <v>2023</v>
      </c>
      <c r="J280" s="822" t="s">
        <v>2491</v>
      </c>
      <c r="K280" s="822"/>
      <c r="L280" s="825">
        <v>50.32</v>
      </c>
      <c r="M280" s="825">
        <v>50.32</v>
      </c>
      <c r="N280" s="822">
        <v>1</v>
      </c>
      <c r="O280" s="826">
        <v>1</v>
      </c>
      <c r="P280" s="825"/>
      <c r="Q280" s="827">
        <v>0</v>
      </c>
      <c r="R280" s="822"/>
      <c r="S280" s="827">
        <v>0</v>
      </c>
      <c r="T280" s="826"/>
      <c r="U280" s="828">
        <v>0</v>
      </c>
    </row>
    <row r="281" spans="1:21" ht="14.45" customHeight="1" x14ac:dyDescent="0.2">
      <c r="A281" s="821">
        <v>31</v>
      </c>
      <c r="B281" s="822" t="s">
        <v>1964</v>
      </c>
      <c r="C281" s="822" t="s">
        <v>1970</v>
      </c>
      <c r="D281" s="823" t="s">
        <v>3154</v>
      </c>
      <c r="E281" s="824" t="s">
        <v>1980</v>
      </c>
      <c r="F281" s="822" t="s">
        <v>1965</v>
      </c>
      <c r="G281" s="822" t="s">
        <v>2076</v>
      </c>
      <c r="H281" s="822" t="s">
        <v>329</v>
      </c>
      <c r="I281" s="822" t="s">
        <v>2077</v>
      </c>
      <c r="J281" s="822" t="s">
        <v>1249</v>
      </c>
      <c r="K281" s="822" t="s">
        <v>2078</v>
      </c>
      <c r="L281" s="825">
        <v>42.14</v>
      </c>
      <c r="M281" s="825">
        <v>42.14</v>
      </c>
      <c r="N281" s="822">
        <v>1</v>
      </c>
      <c r="O281" s="826">
        <v>1</v>
      </c>
      <c r="P281" s="825"/>
      <c r="Q281" s="827">
        <v>0</v>
      </c>
      <c r="R281" s="822"/>
      <c r="S281" s="827">
        <v>0</v>
      </c>
      <c r="T281" s="826"/>
      <c r="U281" s="828">
        <v>0</v>
      </c>
    </row>
    <row r="282" spans="1:21" ht="14.45" customHeight="1" x14ac:dyDescent="0.2">
      <c r="A282" s="821">
        <v>31</v>
      </c>
      <c r="B282" s="822" t="s">
        <v>1964</v>
      </c>
      <c r="C282" s="822" t="s">
        <v>1970</v>
      </c>
      <c r="D282" s="823" t="s">
        <v>3154</v>
      </c>
      <c r="E282" s="824" t="s">
        <v>1980</v>
      </c>
      <c r="F282" s="822" t="s">
        <v>1965</v>
      </c>
      <c r="G282" s="822" t="s">
        <v>2434</v>
      </c>
      <c r="H282" s="822" t="s">
        <v>329</v>
      </c>
      <c r="I282" s="822" t="s">
        <v>2435</v>
      </c>
      <c r="J282" s="822" t="s">
        <v>749</v>
      </c>
      <c r="K282" s="822" t="s">
        <v>2436</v>
      </c>
      <c r="L282" s="825">
        <v>25.53</v>
      </c>
      <c r="M282" s="825">
        <v>51.06</v>
      </c>
      <c r="N282" s="822">
        <v>2</v>
      </c>
      <c r="O282" s="826">
        <v>1.5</v>
      </c>
      <c r="P282" s="825">
        <v>51.06</v>
      </c>
      <c r="Q282" s="827">
        <v>1</v>
      </c>
      <c r="R282" s="822">
        <v>2</v>
      </c>
      <c r="S282" s="827">
        <v>1</v>
      </c>
      <c r="T282" s="826">
        <v>1.5</v>
      </c>
      <c r="U282" s="828">
        <v>1</v>
      </c>
    </row>
    <row r="283" spans="1:21" ht="14.45" customHeight="1" x14ac:dyDescent="0.2">
      <c r="A283" s="821">
        <v>31</v>
      </c>
      <c r="B283" s="822" t="s">
        <v>1964</v>
      </c>
      <c r="C283" s="822" t="s">
        <v>1970</v>
      </c>
      <c r="D283" s="823" t="s">
        <v>3154</v>
      </c>
      <c r="E283" s="824" t="s">
        <v>1980</v>
      </c>
      <c r="F283" s="822" t="s">
        <v>1965</v>
      </c>
      <c r="G283" s="822" t="s">
        <v>2079</v>
      </c>
      <c r="H283" s="822" t="s">
        <v>329</v>
      </c>
      <c r="I283" s="822" t="s">
        <v>2080</v>
      </c>
      <c r="J283" s="822" t="s">
        <v>2081</v>
      </c>
      <c r="K283" s="822" t="s">
        <v>2082</v>
      </c>
      <c r="L283" s="825">
        <v>132.97999999999999</v>
      </c>
      <c r="M283" s="825">
        <v>2260.66</v>
      </c>
      <c r="N283" s="822">
        <v>17</v>
      </c>
      <c r="O283" s="826">
        <v>4.5</v>
      </c>
      <c r="P283" s="825">
        <v>1063.8399999999999</v>
      </c>
      <c r="Q283" s="827">
        <v>0.47058823529411764</v>
      </c>
      <c r="R283" s="822">
        <v>8</v>
      </c>
      <c r="S283" s="827">
        <v>0.47058823529411764</v>
      </c>
      <c r="T283" s="826">
        <v>1.5</v>
      </c>
      <c r="U283" s="828">
        <v>0.33333333333333331</v>
      </c>
    </row>
    <row r="284" spans="1:21" ht="14.45" customHeight="1" x14ac:dyDescent="0.2">
      <c r="A284" s="821">
        <v>31</v>
      </c>
      <c r="B284" s="822" t="s">
        <v>1964</v>
      </c>
      <c r="C284" s="822" t="s">
        <v>1970</v>
      </c>
      <c r="D284" s="823" t="s">
        <v>3154</v>
      </c>
      <c r="E284" s="824" t="s">
        <v>1980</v>
      </c>
      <c r="F284" s="822" t="s">
        <v>1965</v>
      </c>
      <c r="G284" s="822" t="s">
        <v>2492</v>
      </c>
      <c r="H284" s="822" t="s">
        <v>329</v>
      </c>
      <c r="I284" s="822" t="s">
        <v>2493</v>
      </c>
      <c r="J284" s="822" t="s">
        <v>2494</v>
      </c>
      <c r="K284" s="822" t="s">
        <v>2495</v>
      </c>
      <c r="L284" s="825">
        <v>73.989999999999995</v>
      </c>
      <c r="M284" s="825">
        <v>147.97999999999999</v>
      </c>
      <c r="N284" s="822">
        <v>2</v>
      </c>
      <c r="O284" s="826">
        <v>1</v>
      </c>
      <c r="P284" s="825">
        <v>147.97999999999999</v>
      </c>
      <c r="Q284" s="827">
        <v>1</v>
      </c>
      <c r="R284" s="822">
        <v>2</v>
      </c>
      <c r="S284" s="827">
        <v>1</v>
      </c>
      <c r="T284" s="826">
        <v>1</v>
      </c>
      <c r="U284" s="828">
        <v>1</v>
      </c>
    </row>
    <row r="285" spans="1:21" ht="14.45" customHeight="1" x14ac:dyDescent="0.2">
      <c r="A285" s="821">
        <v>31</v>
      </c>
      <c r="B285" s="822" t="s">
        <v>1964</v>
      </c>
      <c r="C285" s="822" t="s">
        <v>1970</v>
      </c>
      <c r="D285" s="823" t="s">
        <v>3154</v>
      </c>
      <c r="E285" s="824" t="s">
        <v>1980</v>
      </c>
      <c r="F285" s="822" t="s">
        <v>1965</v>
      </c>
      <c r="G285" s="822" t="s">
        <v>2496</v>
      </c>
      <c r="H285" s="822" t="s">
        <v>329</v>
      </c>
      <c r="I285" s="822" t="s">
        <v>2497</v>
      </c>
      <c r="J285" s="822" t="s">
        <v>2498</v>
      </c>
      <c r="K285" s="822" t="s">
        <v>2499</v>
      </c>
      <c r="L285" s="825">
        <v>141.25</v>
      </c>
      <c r="M285" s="825">
        <v>141.25</v>
      </c>
      <c r="N285" s="822">
        <v>1</v>
      </c>
      <c r="O285" s="826">
        <v>1</v>
      </c>
      <c r="P285" s="825"/>
      <c r="Q285" s="827">
        <v>0</v>
      </c>
      <c r="R285" s="822"/>
      <c r="S285" s="827">
        <v>0</v>
      </c>
      <c r="T285" s="826"/>
      <c r="U285" s="828">
        <v>0</v>
      </c>
    </row>
    <row r="286" spans="1:21" ht="14.45" customHeight="1" x14ac:dyDescent="0.2">
      <c r="A286" s="821">
        <v>31</v>
      </c>
      <c r="B286" s="822" t="s">
        <v>1964</v>
      </c>
      <c r="C286" s="822" t="s">
        <v>1970</v>
      </c>
      <c r="D286" s="823" t="s">
        <v>3154</v>
      </c>
      <c r="E286" s="824" t="s">
        <v>1980</v>
      </c>
      <c r="F286" s="822" t="s">
        <v>1965</v>
      </c>
      <c r="G286" s="822" t="s">
        <v>1997</v>
      </c>
      <c r="H286" s="822" t="s">
        <v>619</v>
      </c>
      <c r="I286" s="822" t="s">
        <v>2086</v>
      </c>
      <c r="J286" s="822" t="s">
        <v>825</v>
      </c>
      <c r="K286" s="822" t="s">
        <v>2087</v>
      </c>
      <c r="L286" s="825">
        <v>368.16</v>
      </c>
      <c r="M286" s="825">
        <v>1104.48</v>
      </c>
      <c r="N286" s="822">
        <v>3</v>
      </c>
      <c r="O286" s="826">
        <v>0.5</v>
      </c>
      <c r="P286" s="825"/>
      <c r="Q286" s="827">
        <v>0</v>
      </c>
      <c r="R286" s="822"/>
      <c r="S286" s="827">
        <v>0</v>
      </c>
      <c r="T286" s="826"/>
      <c r="U286" s="828">
        <v>0</v>
      </c>
    </row>
    <row r="287" spans="1:21" ht="14.45" customHeight="1" x14ac:dyDescent="0.2">
      <c r="A287" s="821">
        <v>31</v>
      </c>
      <c r="B287" s="822" t="s">
        <v>1964</v>
      </c>
      <c r="C287" s="822" t="s">
        <v>1970</v>
      </c>
      <c r="D287" s="823" t="s">
        <v>3154</v>
      </c>
      <c r="E287" s="824" t="s">
        <v>1980</v>
      </c>
      <c r="F287" s="822" t="s">
        <v>1965</v>
      </c>
      <c r="G287" s="822" t="s">
        <v>1997</v>
      </c>
      <c r="H287" s="822" t="s">
        <v>619</v>
      </c>
      <c r="I287" s="822" t="s">
        <v>1611</v>
      </c>
      <c r="J287" s="822" t="s">
        <v>828</v>
      </c>
      <c r="K287" s="822" t="s">
        <v>1612</v>
      </c>
      <c r="L287" s="825">
        <v>1385.62</v>
      </c>
      <c r="M287" s="825">
        <v>5542.48</v>
      </c>
      <c r="N287" s="822">
        <v>4</v>
      </c>
      <c r="O287" s="826">
        <v>2</v>
      </c>
      <c r="P287" s="825">
        <v>5542.48</v>
      </c>
      <c r="Q287" s="827">
        <v>1</v>
      </c>
      <c r="R287" s="822">
        <v>4</v>
      </c>
      <c r="S287" s="827">
        <v>1</v>
      </c>
      <c r="T287" s="826">
        <v>2</v>
      </c>
      <c r="U287" s="828">
        <v>1</v>
      </c>
    </row>
    <row r="288" spans="1:21" ht="14.45" customHeight="1" x14ac:dyDescent="0.2">
      <c r="A288" s="821">
        <v>31</v>
      </c>
      <c r="B288" s="822" t="s">
        <v>1964</v>
      </c>
      <c r="C288" s="822" t="s">
        <v>1970</v>
      </c>
      <c r="D288" s="823" t="s">
        <v>3154</v>
      </c>
      <c r="E288" s="824" t="s">
        <v>1980</v>
      </c>
      <c r="F288" s="822" t="s">
        <v>1965</v>
      </c>
      <c r="G288" s="822" t="s">
        <v>1997</v>
      </c>
      <c r="H288" s="822" t="s">
        <v>619</v>
      </c>
      <c r="I288" s="822" t="s">
        <v>1613</v>
      </c>
      <c r="J288" s="822" t="s">
        <v>825</v>
      </c>
      <c r="K288" s="822" t="s">
        <v>1614</v>
      </c>
      <c r="L288" s="825">
        <v>736.33</v>
      </c>
      <c r="M288" s="825">
        <v>57433.740000000005</v>
      </c>
      <c r="N288" s="822">
        <v>78</v>
      </c>
      <c r="O288" s="826">
        <v>24.5</v>
      </c>
      <c r="P288" s="825">
        <v>39025.490000000005</v>
      </c>
      <c r="Q288" s="827">
        <v>0.67948717948717952</v>
      </c>
      <c r="R288" s="822">
        <v>53</v>
      </c>
      <c r="S288" s="827">
        <v>0.67948717948717952</v>
      </c>
      <c r="T288" s="826">
        <v>17</v>
      </c>
      <c r="U288" s="828">
        <v>0.69387755102040816</v>
      </c>
    </row>
    <row r="289" spans="1:21" ht="14.45" customHeight="1" x14ac:dyDescent="0.2">
      <c r="A289" s="821">
        <v>31</v>
      </c>
      <c r="B289" s="822" t="s">
        <v>1964</v>
      </c>
      <c r="C289" s="822" t="s">
        <v>1970</v>
      </c>
      <c r="D289" s="823" t="s">
        <v>3154</v>
      </c>
      <c r="E289" s="824" t="s">
        <v>1980</v>
      </c>
      <c r="F289" s="822" t="s">
        <v>1965</v>
      </c>
      <c r="G289" s="822" t="s">
        <v>1997</v>
      </c>
      <c r="H289" s="822" t="s">
        <v>619</v>
      </c>
      <c r="I289" s="822" t="s">
        <v>1615</v>
      </c>
      <c r="J289" s="822" t="s">
        <v>825</v>
      </c>
      <c r="K289" s="822" t="s">
        <v>1616</v>
      </c>
      <c r="L289" s="825">
        <v>490.89</v>
      </c>
      <c r="M289" s="825">
        <v>1472.67</v>
      </c>
      <c r="N289" s="822">
        <v>3</v>
      </c>
      <c r="O289" s="826">
        <v>3</v>
      </c>
      <c r="P289" s="825">
        <v>1472.67</v>
      </c>
      <c r="Q289" s="827">
        <v>1</v>
      </c>
      <c r="R289" s="822">
        <v>3</v>
      </c>
      <c r="S289" s="827">
        <v>1</v>
      </c>
      <c r="T289" s="826">
        <v>3</v>
      </c>
      <c r="U289" s="828">
        <v>1</v>
      </c>
    </row>
    <row r="290" spans="1:21" ht="14.45" customHeight="1" x14ac:dyDescent="0.2">
      <c r="A290" s="821">
        <v>31</v>
      </c>
      <c r="B290" s="822" t="s">
        <v>1964</v>
      </c>
      <c r="C290" s="822" t="s">
        <v>1970</v>
      </c>
      <c r="D290" s="823" t="s">
        <v>3154</v>
      </c>
      <c r="E290" s="824" t="s">
        <v>1980</v>
      </c>
      <c r="F290" s="822" t="s">
        <v>1965</v>
      </c>
      <c r="G290" s="822" t="s">
        <v>1997</v>
      </c>
      <c r="H290" s="822" t="s">
        <v>619</v>
      </c>
      <c r="I290" s="822" t="s">
        <v>2500</v>
      </c>
      <c r="J290" s="822" t="s">
        <v>828</v>
      </c>
      <c r="K290" s="822" t="s">
        <v>2501</v>
      </c>
      <c r="L290" s="825">
        <v>1847.49</v>
      </c>
      <c r="M290" s="825">
        <v>3694.98</v>
      </c>
      <c r="N290" s="822">
        <v>2</v>
      </c>
      <c r="O290" s="826">
        <v>1</v>
      </c>
      <c r="P290" s="825">
        <v>3694.98</v>
      </c>
      <c r="Q290" s="827">
        <v>1</v>
      </c>
      <c r="R290" s="822">
        <v>2</v>
      </c>
      <c r="S290" s="827">
        <v>1</v>
      </c>
      <c r="T290" s="826">
        <v>1</v>
      </c>
      <c r="U290" s="828">
        <v>1</v>
      </c>
    </row>
    <row r="291" spans="1:21" ht="14.45" customHeight="1" x14ac:dyDescent="0.2">
      <c r="A291" s="821">
        <v>31</v>
      </c>
      <c r="B291" s="822" t="s">
        <v>1964</v>
      </c>
      <c r="C291" s="822" t="s">
        <v>1970</v>
      </c>
      <c r="D291" s="823" t="s">
        <v>3154</v>
      </c>
      <c r="E291" s="824" t="s">
        <v>1980</v>
      </c>
      <c r="F291" s="822" t="s">
        <v>1965</v>
      </c>
      <c r="G291" s="822" t="s">
        <v>1997</v>
      </c>
      <c r="H291" s="822" t="s">
        <v>619</v>
      </c>
      <c r="I291" s="822" t="s">
        <v>1998</v>
      </c>
      <c r="J291" s="822" t="s">
        <v>825</v>
      </c>
      <c r="K291" s="822" t="s">
        <v>1999</v>
      </c>
      <c r="L291" s="825">
        <v>923.74</v>
      </c>
      <c r="M291" s="825">
        <v>23093.500000000004</v>
      </c>
      <c r="N291" s="822">
        <v>25</v>
      </c>
      <c r="O291" s="826">
        <v>9.5</v>
      </c>
      <c r="P291" s="825">
        <v>21246.020000000004</v>
      </c>
      <c r="Q291" s="827">
        <v>0.92</v>
      </c>
      <c r="R291" s="822">
        <v>23</v>
      </c>
      <c r="S291" s="827">
        <v>0.92</v>
      </c>
      <c r="T291" s="826">
        <v>8.5</v>
      </c>
      <c r="U291" s="828">
        <v>0.89473684210526316</v>
      </c>
    </row>
    <row r="292" spans="1:21" ht="14.45" customHeight="1" x14ac:dyDescent="0.2">
      <c r="A292" s="821">
        <v>31</v>
      </c>
      <c r="B292" s="822" t="s">
        <v>1964</v>
      </c>
      <c r="C292" s="822" t="s">
        <v>1970</v>
      </c>
      <c r="D292" s="823" t="s">
        <v>3154</v>
      </c>
      <c r="E292" s="824" t="s">
        <v>1980</v>
      </c>
      <c r="F292" s="822" t="s">
        <v>1965</v>
      </c>
      <c r="G292" s="822" t="s">
        <v>2502</v>
      </c>
      <c r="H292" s="822" t="s">
        <v>329</v>
      </c>
      <c r="I292" s="822" t="s">
        <v>2503</v>
      </c>
      <c r="J292" s="822" t="s">
        <v>2504</v>
      </c>
      <c r="K292" s="822" t="s">
        <v>2426</v>
      </c>
      <c r="L292" s="825">
        <v>88.07</v>
      </c>
      <c r="M292" s="825">
        <v>176.14</v>
      </c>
      <c r="N292" s="822">
        <v>2</v>
      </c>
      <c r="O292" s="826">
        <v>1.5</v>
      </c>
      <c r="P292" s="825">
        <v>176.14</v>
      </c>
      <c r="Q292" s="827">
        <v>1</v>
      </c>
      <c r="R292" s="822">
        <v>2</v>
      </c>
      <c r="S292" s="827">
        <v>1</v>
      </c>
      <c r="T292" s="826">
        <v>1.5</v>
      </c>
      <c r="U292" s="828">
        <v>1</v>
      </c>
    </row>
    <row r="293" spans="1:21" ht="14.45" customHeight="1" x14ac:dyDescent="0.2">
      <c r="A293" s="821">
        <v>31</v>
      </c>
      <c r="B293" s="822" t="s">
        <v>1964</v>
      </c>
      <c r="C293" s="822" t="s">
        <v>1970</v>
      </c>
      <c r="D293" s="823" t="s">
        <v>3154</v>
      </c>
      <c r="E293" s="824" t="s">
        <v>1980</v>
      </c>
      <c r="F293" s="822" t="s">
        <v>1965</v>
      </c>
      <c r="G293" s="822" t="s">
        <v>2505</v>
      </c>
      <c r="H293" s="822" t="s">
        <v>329</v>
      </c>
      <c r="I293" s="822" t="s">
        <v>2506</v>
      </c>
      <c r="J293" s="822" t="s">
        <v>2507</v>
      </c>
      <c r="K293" s="822" t="s">
        <v>2508</v>
      </c>
      <c r="L293" s="825">
        <v>0</v>
      </c>
      <c r="M293" s="825">
        <v>0</v>
      </c>
      <c r="N293" s="822">
        <v>2</v>
      </c>
      <c r="O293" s="826">
        <v>1.5</v>
      </c>
      <c r="P293" s="825"/>
      <c r="Q293" s="827"/>
      <c r="R293" s="822"/>
      <c r="S293" s="827">
        <v>0</v>
      </c>
      <c r="T293" s="826"/>
      <c r="U293" s="828">
        <v>0</v>
      </c>
    </row>
    <row r="294" spans="1:21" ht="14.45" customHeight="1" x14ac:dyDescent="0.2">
      <c r="A294" s="821">
        <v>31</v>
      </c>
      <c r="B294" s="822" t="s">
        <v>1964</v>
      </c>
      <c r="C294" s="822" t="s">
        <v>1970</v>
      </c>
      <c r="D294" s="823" t="s">
        <v>3154</v>
      </c>
      <c r="E294" s="824" t="s">
        <v>1980</v>
      </c>
      <c r="F294" s="822" t="s">
        <v>1965</v>
      </c>
      <c r="G294" s="822" t="s">
        <v>2088</v>
      </c>
      <c r="H294" s="822" t="s">
        <v>329</v>
      </c>
      <c r="I294" s="822" t="s">
        <v>2089</v>
      </c>
      <c r="J294" s="822" t="s">
        <v>662</v>
      </c>
      <c r="K294" s="822" t="s">
        <v>1335</v>
      </c>
      <c r="L294" s="825">
        <v>35.25</v>
      </c>
      <c r="M294" s="825">
        <v>141</v>
      </c>
      <c r="N294" s="822">
        <v>4</v>
      </c>
      <c r="O294" s="826">
        <v>1.5</v>
      </c>
      <c r="P294" s="825"/>
      <c r="Q294" s="827">
        <v>0</v>
      </c>
      <c r="R294" s="822"/>
      <c r="S294" s="827">
        <v>0</v>
      </c>
      <c r="T294" s="826"/>
      <c r="U294" s="828">
        <v>0</v>
      </c>
    </row>
    <row r="295" spans="1:21" ht="14.45" customHeight="1" x14ac:dyDescent="0.2">
      <c r="A295" s="821">
        <v>31</v>
      </c>
      <c r="B295" s="822" t="s">
        <v>1964</v>
      </c>
      <c r="C295" s="822" t="s">
        <v>1970</v>
      </c>
      <c r="D295" s="823" t="s">
        <v>3154</v>
      </c>
      <c r="E295" s="824" t="s">
        <v>1980</v>
      </c>
      <c r="F295" s="822" t="s">
        <v>1965</v>
      </c>
      <c r="G295" s="822" t="s">
        <v>2088</v>
      </c>
      <c r="H295" s="822" t="s">
        <v>329</v>
      </c>
      <c r="I295" s="822" t="s">
        <v>2437</v>
      </c>
      <c r="J295" s="822" t="s">
        <v>662</v>
      </c>
      <c r="K295" s="822" t="s">
        <v>2438</v>
      </c>
      <c r="L295" s="825">
        <v>35.25</v>
      </c>
      <c r="M295" s="825">
        <v>141</v>
      </c>
      <c r="N295" s="822">
        <v>4</v>
      </c>
      <c r="O295" s="826">
        <v>2</v>
      </c>
      <c r="P295" s="825">
        <v>141</v>
      </c>
      <c r="Q295" s="827">
        <v>1</v>
      </c>
      <c r="R295" s="822">
        <v>4</v>
      </c>
      <c r="S295" s="827">
        <v>1</v>
      </c>
      <c r="T295" s="826">
        <v>2</v>
      </c>
      <c r="U295" s="828">
        <v>1</v>
      </c>
    </row>
    <row r="296" spans="1:21" ht="14.45" customHeight="1" x14ac:dyDescent="0.2">
      <c r="A296" s="821">
        <v>31</v>
      </c>
      <c r="B296" s="822" t="s">
        <v>1964</v>
      </c>
      <c r="C296" s="822" t="s">
        <v>1970</v>
      </c>
      <c r="D296" s="823" t="s">
        <v>3154</v>
      </c>
      <c r="E296" s="824" t="s">
        <v>1980</v>
      </c>
      <c r="F296" s="822" t="s">
        <v>1965</v>
      </c>
      <c r="G296" s="822" t="s">
        <v>2088</v>
      </c>
      <c r="H296" s="822" t="s">
        <v>329</v>
      </c>
      <c r="I296" s="822" t="s">
        <v>2293</v>
      </c>
      <c r="J296" s="822" t="s">
        <v>1000</v>
      </c>
      <c r="K296" s="822" t="s">
        <v>2294</v>
      </c>
      <c r="L296" s="825">
        <v>35.25</v>
      </c>
      <c r="M296" s="825">
        <v>387.75</v>
      </c>
      <c r="N296" s="822">
        <v>11</v>
      </c>
      <c r="O296" s="826">
        <v>5</v>
      </c>
      <c r="P296" s="825">
        <v>176.25</v>
      </c>
      <c r="Q296" s="827">
        <v>0.45454545454545453</v>
      </c>
      <c r="R296" s="822">
        <v>5</v>
      </c>
      <c r="S296" s="827">
        <v>0.45454545454545453</v>
      </c>
      <c r="T296" s="826">
        <v>3</v>
      </c>
      <c r="U296" s="828">
        <v>0.6</v>
      </c>
    </row>
    <row r="297" spans="1:21" ht="14.45" customHeight="1" x14ac:dyDescent="0.2">
      <c r="A297" s="821">
        <v>31</v>
      </c>
      <c r="B297" s="822" t="s">
        <v>1964</v>
      </c>
      <c r="C297" s="822" t="s">
        <v>1970</v>
      </c>
      <c r="D297" s="823" t="s">
        <v>3154</v>
      </c>
      <c r="E297" s="824" t="s">
        <v>1980</v>
      </c>
      <c r="F297" s="822" t="s">
        <v>1965</v>
      </c>
      <c r="G297" s="822" t="s">
        <v>2509</v>
      </c>
      <c r="H297" s="822" t="s">
        <v>329</v>
      </c>
      <c r="I297" s="822" t="s">
        <v>2510</v>
      </c>
      <c r="J297" s="822" t="s">
        <v>2511</v>
      </c>
      <c r="K297" s="822" t="s">
        <v>2512</v>
      </c>
      <c r="L297" s="825">
        <v>0</v>
      </c>
      <c r="M297" s="825">
        <v>0</v>
      </c>
      <c r="N297" s="822">
        <v>1</v>
      </c>
      <c r="O297" s="826">
        <v>0.5</v>
      </c>
      <c r="P297" s="825"/>
      <c r="Q297" s="827"/>
      <c r="R297" s="822"/>
      <c r="S297" s="827">
        <v>0</v>
      </c>
      <c r="T297" s="826"/>
      <c r="U297" s="828">
        <v>0</v>
      </c>
    </row>
    <row r="298" spans="1:21" ht="14.45" customHeight="1" x14ac:dyDescent="0.2">
      <c r="A298" s="821">
        <v>31</v>
      </c>
      <c r="B298" s="822" t="s">
        <v>1964</v>
      </c>
      <c r="C298" s="822" t="s">
        <v>1970</v>
      </c>
      <c r="D298" s="823" t="s">
        <v>3154</v>
      </c>
      <c r="E298" s="824" t="s">
        <v>1980</v>
      </c>
      <c r="F298" s="822" t="s">
        <v>1965</v>
      </c>
      <c r="G298" s="822" t="s">
        <v>2097</v>
      </c>
      <c r="H298" s="822" t="s">
        <v>329</v>
      </c>
      <c r="I298" s="822" t="s">
        <v>2513</v>
      </c>
      <c r="J298" s="822" t="s">
        <v>1049</v>
      </c>
      <c r="K298" s="822" t="s">
        <v>2514</v>
      </c>
      <c r="L298" s="825">
        <v>51.06</v>
      </c>
      <c r="M298" s="825">
        <v>204.24</v>
      </c>
      <c r="N298" s="822">
        <v>4</v>
      </c>
      <c r="O298" s="826">
        <v>1.5</v>
      </c>
      <c r="P298" s="825">
        <v>204.24</v>
      </c>
      <c r="Q298" s="827">
        <v>1</v>
      </c>
      <c r="R298" s="822">
        <v>4</v>
      </c>
      <c r="S298" s="827">
        <v>1</v>
      </c>
      <c r="T298" s="826">
        <v>1.5</v>
      </c>
      <c r="U298" s="828">
        <v>1</v>
      </c>
    </row>
    <row r="299" spans="1:21" ht="14.45" customHeight="1" x14ac:dyDescent="0.2">
      <c r="A299" s="821">
        <v>31</v>
      </c>
      <c r="B299" s="822" t="s">
        <v>1964</v>
      </c>
      <c r="C299" s="822" t="s">
        <v>1970</v>
      </c>
      <c r="D299" s="823" t="s">
        <v>3154</v>
      </c>
      <c r="E299" s="824" t="s">
        <v>1980</v>
      </c>
      <c r="F299" s="822" t="s">
        <v>1965</v>
      </c>
      <c r="G299" s="822" t="s">
        <v>2515</v>
      </c>
      <c r="H299" s="822" t="s">
        <v>619</v>
      </c>
      <c r="I299" s="822" t="s">
        <v>1669</v>
      </c>
      <c r="J299" s="822" t="s">
        <v>1665</v>
      </c>
      <c r="K299" s="822" t="s">
        <v>1670</v>
      </c>
      <c r="L299" s="825">
        <v>34.47</v>
      </c>
      <c r="M299" s="825">
        <v>68.94</v>
      </c>
      <c r="N299" s="822">
        <v>2</v>
      </c>
      <c r="O299" s="826">
        <v>1</v>
      </c>
      <c r="P299" s="825"/>
      <c r="Q299" s="827">
        <v>0</v>
      </c>
      <c r="R299" s="822"/>
      <c r="S299" s="827">
        <v>0</v>
      </c>
      <c r="T299" s="826"/>
      <c r="U299" s="828">
        <v>0</v>
      </c>
    </row>
    <row r="300" spans="1:21" ht="14.45" customHeight="1" x14ac:dyDescent="0.2">
      <c r="A300" s="821">
        <v>31</v>
      </c>
      <c r="B300" s="822" t="s">
        <v>1964</v>
      </c>
      <c r="C300" s="822" t="s">
        <v>1970</v>
      </c>
      <c r="D300" s="823" t="s">
        <v>3154</v>
      </c>
      <c r="E300" s="824" t="s">
        <v>1980</v>
      </c>
      <c r="F300" s="822" t="s">
        <v>1965</v>
      </c>
      <c r="G300" s="822" t="s">
        <v>2516</v>
      </c>
      <c r="H300" s="822" t="s">
        <v>329</v>
      </c>
      <c r="I300" s="822" t="s">
        <v>2517</v>
      </c>
      <c r="J300" s="822" t="s">
        <v>1492</v>
      </c>
      <c r="K300" s="822" t="s">
        <v>2518</v>
      </c>
      <c r="L300" s="825">
        <v>453.79</v>
      </c>
      <c r="M300" s="825">
        <v>453.79</v>
      </c>
      <c r="N300" s="822">
        <v>1</v>
      </c>
      <c r="O300" s="826">
        <v>1</v>
      </c>
      <c r="P300" s="825">
        <v>453.79</v>
      </c>
      <c r="Q300" s="827">
        <v>1</v>
      </c>
      <c r="R300" s="822">
        <v>1</v>
      </c>
      <c r="S300" s="827">
        <v>1</v>
      </c>
      <c r="T300" s="826">
        <v>1</v>
      </c>
      <c r="U300" s="828">
        <v>1</v>
      </c>
    </row>
    <row r="301" spans="1:21" ht="14.45" customHeight="1" x14ac:dyDescent="0.2">
      <c r="A301" s="821">
        <v>31</v>
      </c>
      <c r="B301" s="822" t="s">
        <v>1964</v>
      </c>
      <c r="C301" s="822" t="s">
        <v>1970</v>
      </c>
      <c r="D301" s="823" t="s">
        <v>3154</v>
      </c>
      <c r="E301" s="824" t="s">
        <v>1980</v>
      </c>
      <c r="F301" s="822" t="s">
        <v>1965</v>
      </c>
      <c r="G301" s="822" t="s">
        <v>2006</v>
      </c>
      <c r="H301" s="822" t="s">
        <v>619</v>
      </c>
      <c r="I301" s="822" t="s">
        <v>1814</v>
      </c>
      <c r="J301" s="822" t="s">
        <v>1005</v>
      </c>
      <c r="K301" s="822" t="s">
        <v>1006</v>
      </c>
      <c r="L301" s="825">
        <v>0</v>
      </c>
      <c r="M301" s="825">
        <v>0</v>
      </c>
      <c r="N301" s="822">
        <v>62</v>
      </c>
      <c r="O301" s="826">
        <v>41.5</v>
      </c>
      <c r="P301" s="825">
        <v>0</v>
      </c>
      <c r="Q301" s="827"/>
      <c r="R301" s="822">
        <v>36</v>
      </c>
      <c r="S301" s="827">
        <v>0.58064516129032262</v>
      </c>
      <c r="T301" s="826">
        <v>24.5</v>
      </c>
      <c r="U301" s="828">
        <v>0.59036144578313254</v>
      </c>
    </row>
    <row r="302" spans="1:21" ht="14.45" customHeight="1" x14ac:dyDescent="0.2">
      <c r="A302" s="821">
        <v>31</v>
      </c>
      <c r="B302" s="822" t="s">
        <v>1964</v>
      </c>
      <c r="C302" s="822" t="s">
        <v>1970</v>
      </c>
      <c r="D302" s="823" t="s">
        <v>3154</v>
      </c>
      <c r="E302" s="824" t="s">
        <v>1980</v>
      </c>
      <c r="F302" s="822" t="s">
        <v>1965</v>
      </c>
      <c r="G302" s="822" t="s">
        <v>2006</v>
      </c>
      <c r="H302" s="822" t="s">
        <v>619</v>
      </c>
      <c r="I302" s="822" t="s">
        <v>1942</v>
      </c>
      <c r="J302" s="822" t="s">
        <v>1005</v>
      </c>
      <c r="K302" s="822" t="s">
        <v>1943</v>
      </c>
      <c r="L302" s="825">
        <v>61.49</v>
      </c>
      <c r="M302" s="825">
        <v>61.49</v>
      </c>
      <c r="N302" s="822">
        <v>1</v>
      </c>
      <c r="O302" s="826">
        <v>1</v>
      </c>
      <c r="P302" s="825">
        <v>61.49</v>
      </c>
      <c r="Q302" s="827">
        <v>1</v>
      </c>
      <c r="R302" s="822">
        <v>1</v>
      </c>
      <c r="S302" s="827">
        <v>1</v>
      </c>
      <c r="T302" s="826">
        <v>1</v>
      </c>
      <c r="U302" s="828">
        <v>1</v>
      </c>
    </row>
    <row r="303" spans="1:21" ht="14.45" customHeight="1" x14ac:dyDescent="0.2">
      <c r="A303" s="821">
        <v>31</v>
      </c>
      <c r="B303" s="822" t="s">
        <v>1964</v>
      </c>
      <c r="C303" s="822" t="s">
        <v>1970</v>
      </c>
      <c r="D303" s="823" t="s">
        <v>3154</v>
      </c>
      <c r="E303" s="824" t="s">
        <v>1980</v>
      </c>
      <c r="F303" s="822" t="s">
        <v>1965</v>
      </c>
      <c r="G303" s="822" t="s">
        <v>2519</v>
      </c>
      <c r="H303" s="822" t="s">
        <v>329</v>
      </c>
      <c r="I303" s="822" t="s">
        <v>2520</v>
      </c>
      <c r="J303" s="822" t="s">
        <v>1142</v>
      </c>
      <c r="K303" s="822" t="s">
        <v>2521</v>
      </c>
      <c r="L303" s="825">
        <v>210.38</v>
      </c>
      <c r="M303" s="825">
        <v>210.38</v>
      </c>
      <c r="N303" s="822">
        <v>1</v>
      </c>
      <c r="O303" s="826">
        <v>0.5</v>
      </c>
      <c r="P303" s="825"/>
      <c r="Q303" s="827">
        <v>0</v>
      </c>
      <c r="R303" s="822"/>
      <c r="S303" s="827">
        <v>0</v>
      </c>
      <c r="T303" s="826"/>
      <c r="U303" s="828">
        <v>0</v>
      </c>
    </row>
    <row r="304" spans="1:21" ht="14.45" customHeight="1" x14ac:dyDescent="0.2">
      <c r="A304" s="821">
        <v>31</v>
      </c>
      <c r="B304" s="822" t="s">
        <v>1964</v>
      </c>
      <c r="C304" s="822" t="s">
        <v>1970</v>
      </c>
      <c r="D304" s="823" t="s">
        <v>3154</v>
      </c>
      <c r="E304" s="824" t="s">
        <v>1980</v>
      </c>
      <c r="F304" s="822" t="s">
        <v>1965</v>
      </c>
      <c r="G304" s="822" t="s">
        <v>2102</v>
      </c>
      <c r="H304" s="822" t="s">
        <v>329</v>
      </c>
      <c r="I304" s="822" t="s">
        <v>2105</v>
      </c>
      <c r="J304" s="822" t="s">
        <v>683</v>
      </c>
      <c r="K304" s="822" t="s">
        <v>684</v>
      </c>
      <c r="L304" s="825">
        <v>59.56</v>
      </c>
      <c r="M304" s="825">
        <v>59.56</v>
      </c>
      <c r="N304" s="822">
        <v>1</v>
      </c>
      <c r="O304" s="826">
        <v>1</v>
      </c>
      <c r="P304" s="825"/>
      <c r="Q304" s="827">
        <v>0</v>
      </c>
      <c r="R304" s="822"/>
      <c r="S304" s="827">
        <v>0</v>
      </c>
      <c r="T304" s="826"/>
      <c r="U304" s="828">
        <v>0</v>
      </c>
    </row>
    <row r="305" spans="1:21" ht="14.45" customHeight="1" x14ac:dyDescent="0.2">
      <c r="A305" s="821">
        <v>31</v>
      </c>
      <c r="B305" s="822" t="s">
        <v>1964</v>
      </c>
      <c r="C305" s="822" t="s">
        <v>1970</v>
      </c>
      <c r="D305" s="823" t="s">
        <v>3154</v>
      </c>
      <c r="E305" s="824" t="s">
        <v>1980</v>
      </c>
      <c r="F305" s="822" t="s">
        <v>1965</v>
      </c>
      <c r="G305" s="822" t="s">
        <v>2106</v>
      </c>
      <c r="H305" s="822" t="s">
        <v>329</v>
      </c>
      <c r="I305" s="822" t="s">
        <v>2107</v>
      </c>
      <c r="J305" s="822" t="s">
        <v>1301</v>
      </c>
      <c r="K305" s="822" t="s">
        <v>2108</v>
      </c>
      <c r="L305" s="825">
        <v>219.37</v>
      </c>
      <c r="M305" s="825">
        <v>658.11</v>
      </c>
      <c r="N305" s="822">
        <v>3</v>
      </c>
      <c r="O305" s="826">
        <v>2.5</v>
      </c>
      <c r="P305" s="825">
        <v>219.37</v>
      </c>
      <c r="Q305" s="827">
        <v>0.33333333333333331</v>
      </c>
      <c r="R305" s="822">
        <v>1</v>
      </c>
      <c r="S305" s="827">
        <v>0.33333333333333331</v>
      </c>
      <c r="T305" s="826">
        <v>1</v>
      </c>
      <c r="U305" s="828">
        <v>0.4</v>
      </c>
    </row>
    <row r="306" spans="1:21" ht="14.45" customHeight="1" x14ac:dyDescent="0.2">
      <c r="A306" s="821">
        <v>31</v>
      </c>
      <c r="B306" s="822" t="s">
        <v>1964</v>
      </c>
      <c r="C306" s="822" t="s">
        <v>1970</v>
      </c>
      <c r="D306" s="823" t="s">
        <v>3154</v>
      </c>
      <c r="E306" s="824" t="s">
        <v>1980</v>
      </c>
      <c r="F306" s="822" t="s">
        <v>1965</v>
      </c>
      <c r="G306" s="822" t="s">
        <v>2522</v>
      </c>
      <c r="H306" s="822" t="s">
        <v>329</v>
      </c>
      <c r="I306" s="822" t="s">
        <v>2523</v>
      </c>
      <c r="J306" s="822" t="s">
        <v>1297</v>
      </c>
      <c r="K306" s="822" t="s">
        <v>2524</v>
      </c>
      <c r="L306" s="825">
        <v>61.97</v>
      </c>
      <c r="M306" s="825">
        <v>61.97</v>
      </c>
      <c r="N306" s="822">
        <v>1</v>
      </c>
      <c r="O306" s="826">
        <v>0.5</v>
      </c>
      <c r="P306" s="825"/>
      <c r="Q306" s="827">
        <v>0</v>
      </c>
      <c r="R306" s="822"/>
      <c r="S306" s="827">
        <v>0</v>
      </c>
      <c r="T306" s="826"/>
      <c r="U306" s="828">
        <v>0</v>
      </c>
    </row>
    <row r="307" spans="1:21" ht="14.45" customHeight="1" x14ac:dyDescent="0.2">
      <c r="A307" s="821">
        <v>31</v>
      </c>
      <c r="B307" s="822" t="s">
        <v>1964</v>
      </c>
      <c r="C307" s="822" t="s">
        <v>1970</v>
      </c>
      <c r="D307" s="823" t="s">
        <v>3154</v>
      </c>
      <c r="E307" s="824" t="s">
        <v>1980</v>
      </c>
      <c r="F307" s="822" t="s">
        <v>1965</v>
      </c>
      <c r="G307" s="822" t="s">
        <v>2320</v>
      </c>
      <c r="H307" s="822" t="s">
        <v>329</v>
      </c>
      <c r="I307" s="822" t="s">
        <v>2525</v>
      </c>
      <c r="J307" s="822" t="s">
        <v>1117</v>
      </c>
      <c r="K307" s="822" t="s">
        <v>2526</v>
      </c>
      <c r="L307" s="825">
        <v>33.4</v>
      </c>
      <c r="M307" s="825">
        <v>334</v>
      </c>
      <c r="N307" s="822">
        <v>10</v>
      </c>
      <c r="O307" s="826">
        <v>5</v>
      </c>
      <c r="P307" s="825">
        <v>267.2</v>
      </c>
      <c r="Q307" s="827">
        <v>0.79999999999999993</v>
      </c>
      <c r="R307" s="822">
        <v>8</v>
      </c>
      <c r="S307" s="827">
        <v>0.8</v>
      </c>
      <c r="T307" s="826">
        <v>4</v>
      </c>
      <c r="U307" s="828">
        <v>0.8</v>
      </c>
    </row>
    <row r="308" spans="1:21" ht="14.45" customHeight="1" x14ac:dyDescent="0.2">
      <c r="A308" s="821">
        <v>31</v>
      </c>
      <c r="B308" s="822" t="s">
        <v>1964</v>
      </c>
      <c r="C308" s="822" t="s">
        <v>1970</v>
      </c>
      <c r="D308" s="823" t="s">
        <v>3154</v>
      </c>
      <c r="E308" s="824" t="s">
        <v>1980</v>
      </c>
      <c r="F308" s="822" t="s">
        <v>1965</v>
      </c>
      <c r="G308" s="822" t="s">
        <v>2527</v>
      </c>
      <c r="H308" s="822" t="s">
        <v>329</v>
      </c>
      <c r="I308" s="822" t="s">
        <v>2528</v>
      </c>
      <c r="J308" s="822" t="s">
        <v>2529</v>
      </c>
      <c r="K308" s="822" t="s">
        <v>2530</v>
      </c>
      <c r="L308" s="825">
        <v>264</v>
      </c>
      <c r="M308" s="825">
        <v>792</v>
      </c>
      <c r="N308" s="822">
        <v>3</v>
      </c>
      <c r="O308" s="826">
        <v>2</v>
      </c>
      <c r="P308" s="825">
        <v>792</v>
      </c>
      <c r="Q308" s="827">
        <v>1</v>
      </c>
      <c r="R308" s="822">
        <v>3</v>
      </c>
      <c r="S308" s="827">
        <v>1</v>
      </c>
      <c r="T308" s="826">
        <v>2</v>
      </c>
      <c r="U308" s="828">
        <v>1</v>
      </c>
    </row>
    <row r="309" spans="1:21" ht="14.45" customHeight="1" x14ac:dyDescent="0.2">
      <c r="A309" s="821">
        <v>31</v>
      </c>
      <c r="B309" s="822" t="s">
        <v>1964</v>
      </c>
      <c r="C309" s="822" t="s">
        <v>1970</v>
      </c>
      <c r="D309" s="823" t="s">
        <v>3154</v>
      </c>
      <c r="E309" s="824" t="s">
        <v>1980</v>
      </c>
      <c r="F309" s="822" t="s">
        <v>1965</v>
      </c>
      <c r="G309" s="822" t="s">
        <v>2333</v>
      </c>
      <c r="H309" s="822" t="s">
        <v>329</v>
      </c>
      <c r="I309" s="822" t="s">
        <v>2531</v>
      </c>
      <c r="J309" s="822" t="s">
        <v>2532</v>
      </c>
      <c r="K309" s="822" t="s">
        <v>1842</v>
      </c>
      <c r="L309" s="825">
        <v>0</v>
      </c>
      <c r="M309" s="825">
        <v>0</v>
      </c>
      <c r="N309" s="822">
        <v>2</v>
      </c>
      <c r="O309" s="826">
        <v>1</v>
      </c>
      <c r="P309" s="825"/>
      <c r="Q309" s="827"/>
      <c r="R309" s="822"/>
      <c r="S309" s="827">
        <v>0</v>
      </c>
      <c r="T309" s="826"/>
      <c r="U309" s="828">
        <v>0</v>
      </c>
    </row>
    <row r="310" spans="1:21" ht="14.45" customHeight="1" x14ac:dyDescent="0.2">
      <c r="A310" s="821">
        <v>31</v>
      </c>
      <c r="B310" s="822" t="s">
        <v>1964</v>
      </c>
      <c r="C310" s="822" t="s">
        <v>1970</v>
      </c>
      <c r="D310" s="823" t="s">
        <v>3154</v>
      </c>
      <c r="E310" s="824" t="s">
        <v>1980</v>
      </c>
      <c r="F310" s="822" t="s">
        <v>1965</v>
      </c>
      <c r="G310" s="822" t="s">
        <v>2333</v>
      </c>
      <c r="H310" s="822" t="s">
        <v>619</v>
      </c>
      <c r="I310" s="822" t="s">
        <v>1843</v>
      </c>
      <c r="J310" s="822" t="s">
        <v>1171</v>
      </c>
      <c r="K310" s="822" t="s">
        <v>1107</v>
      </c>
      <c r="L310" s="825">
        <v>0</v>
      </c>
      <c r="M310" s="825">
        <v>0</v>
      </c>
      <c r="N310" s="822">
        <v>8</v>
      </c>
      <c r="O310" s="826">
        <v>8</v>
      </c>
      <c r="P310" s="825">
        <v>0</v>
      </c>
      <c r="Q310" s="827"/>
      <c r="R310" s="822">
        <v>7</v>
      </c>
      <c r="S310" s="827">
        <v>0.875</v>
      </c>
      <c r="T310" s="826">
        <v>7</v>
      </c>
      <c r="U310" s="828">
        <v>0.875</v>
      </c>
    </row>
    <row r="311" spans="1:21" ht="14.45" customHeight="1" x14ac:dyDescent="0.2">
      <c r="A311" s="821">
        <v>31</v>
      </c>
      <c r="B311" s="822" t="s">
        <v>1964</v>
      </c>
      <c r="C311" s="822" t="s">
        <v>1970</v>
      </c>
      <c r="D311" s="823" t="s">
        <v>3154</v>
      </c>
      <c r="E311" s="824" t="s">
        <v>1980</v>
      </c>
      <c r="F311" s="822" t="s">
        <v>1965</v>
      </c>
      <c r="G311" s="822" t="s">
        <v>2333</v>
      </c>
      <c r="H311" s="822" t="s">
        <v>619</v>
      </c>
      <c r="I311" s="822" t="s">
        <v>1841</v>
      </c>
      <c r="J311" s="822" t="s">
        <v>1171</v>
      </c>
      <c r="K311" s="822" t="s">
        <v>1842</v>
      </c>
      <c r="L311" s="825">
        <v>0</v>
      </c>
      <c r="M311" s="825">
        <v>0</v>
      </c>
      <c r="N311" s="822">
        <v>1</v>
      </c>
      <c r="O311" s="826">
        <v>1</v>
      </c>
      <c r="P311" s="825">
        <v>0</v>
      </c>
      <c r="Q311" s="827"/>
      <c r="R311" s="822">
        <v>1</v>
      </c>
      <c r="S311" s="827">
        <v>1</v>
      </c>
      <c r="T311" s="826">
        <v>1</v>
      </c>
      <c r="U311" s="828">
        <v>1</v>
      </c>
    </row>
    <row r="312" spans="1:21" ht="14.45" customHeight="1" x14ac:dyDescent="0.2">
      <c r="A312" s="821">
        <v>31</v>
      </c>
      <c r="B312" s="822" t="s">
        <v>1964</v>
      </c>
      <c r="C312" s="822" t="s">
        <v>1970</v>
      </c>
      <c r="D312" s="823" t="s">
        <v>3154</v>
      </c>
      <c r="E312" s="824" t="s">
        <v>1980</v>
      </c>
      <c r="F312" s="822" t="s">
        <v>1965</v>
      </c>
      <c r="G312" s="822" t="s">
        <v>2000</v>
      </c>
      <c r="H312" s="822" t="s">
        <v>619</v>
      </c>
      <c r="I312" s="822" t="s">
        <v>2533</v>
      </c>
      <c r="J312" s="822" t="s">
        <v>2008</v>
      </c>
      <c r="K312" s="822" t="s">
        <v>2534</v>
      </c>
      <c r="L312" s="825">
        <v>33.549999999999997</v>
      </c>
      <c r="M312" s="825">
        <v>33.549999999999997</v>
      </c>
      <c r="N312" s="822">
        <v>1</v>
      </c>
      <c r="O312" s="826">
        <v>1</v>
      </c>
      <c r="P312" s="825"/>
      <c r="Q312" s="827">
        <v>0</v>
      </c>
      <c r="R312" s="822"/>
      <c r="S312" s="827">
        <v>0</v>
      </c>
      <c r="T312" s="826"/>
      <c r="U312" s="828">
        <v>0</v>
      </c>
    </row>
    <row r="313" spans="1:21" ht="14.45" customHeight="1" x14ac:dyDescent="0.2">
      <c r="A313" s="821">
        <v>31</v>
      </c>
      <c r="B313" s="822" t="s">
        <v>1964</v>
      </c>
      <c r="C313" s="822" t="s">
        <v>1970</v>
      </c>
      <c r="D313" s="823" t="s">
        <v>3154</v>
      </c>
      <c r="E313" s="824" t="s">
        <v>1980</v>
      </c>
      <c r="F313" s="822" t="s">
        <v>1965</v>
      </c>
      <c r="G313" s="822" t="s">
        <v>2000</v>
      </c>
      <c r="H313" s="822" t="s">
        <v>619</v>
      </c>
      <c r="I313" s="822" t="s">
        <v>2126</v>
      </c>
      <c r="J313" s="822" t="s">
        <v>2008</v>
      </c>
      <c r="K313" s="822" t="s">
        <v>2127</v>
      </c>
      <c r="L313" s="825">
        <v>50.32</v>
      </c>
      <c r="M313" s="825">
        <v>100.64</v>
      </c>
      <c r="N313" s="822">
        <v>2</v>
      </c>
      <c r="O313" s="826">
        <v>1</v>
      </c>
      <c r="P313" s="825"/>
      <c r="Q313" s="827">
        <v>0</v>
      </c>
      <c r="R313" s="822"/>
      <c r="S313" s="827">
        <v>0</v>
      </c>
      <c r="T313" s="826"/>
      <c r="U313" s="828">
        <v>0</v>
      </c>
    </row>
    <row r="314" spans="1:21" ht="14.45" customHeight="1" x14ac:dyDescent="0.2">
      <c r="A314" s="821">
        <v>31</v>
      </c>
      <c r="B314" s="822" t="s">
        <v>1964</v>
      </c>
      <c r="C314" s="822" t="s">
        <v>1970</v>
      </c>
      <c r="D314" s="823" t="s">
        <v>3154</v>
      </c>
      <c r="E314" s="824" t="s">
        <v>1980</v>
      </c>
      <c r="F314" s="822" t="s">
        <v>1965</v>
      </c>
      <c r="G314" s="822" t="s">
        <v>2000</v>
      </c>
      <c r="H314" s="822" t="s">
        <v>329</v>
      </c>
      <c r="I314" s="822" t="s">
        <v>2128</v>
      </c>
      <c r="J314" s="822" t="s">
        <v>2008</v>
      </c>
      <c r="K314" s="822" t="s">
        <v>2129</v>
      </c>
      <c r="L314" s="825">
        <v>99.94</v>
      </c>
      <c r="M314" s="825">
        <v>899.46</v>
      </c>
      <c r="N314" s="822">
        <v>9</v>
      </c>
      <c r="O314" s="826">
        <v>7</v>
      </c>
      <c r="P314" s="825">
        <v>799.52</v>
      </c>
      <c r="Q314" s="827">
        <v>0.88888888888888884</v>
      </c>
      <c r="R314" s="822">
        <v>8</v>
      </c>
      <c r="S314" s="827">
        <v>0.88888888888888884</v>
      </c>
      <c r="T314" s="826">
        <v>6</v>
      </c>
      <c r="U314" s="828">
        <v>0.8571428571428571</v>
      </c>
    </row>
    <row r="315" spans="1:21" ht="14.45" customHeight="1" x14ac:dyDescent="0.2">
      <c r="A315" s="821">
        <v>31</v>
      </c>
      <c r="B315" s="822" t="s">
        <v>1964</v>
      </c>
      <c r="C315" s="822" t="s">
        <v>1970</v>
      </c>
      <c r="D315" s="823" t="s">
        <v>3154</v>
      </c>
      <c r="E315" s="824" t="s">
        <v>1980</v>
      </c>
      <c r="F315" s="822" t="s">
        <v>1965</v>
      </c>
      <c r="G315" s="822" t="s">
        <v>2000</v>
      </c>
      <c r="H315" s="822" t="s">
        <v>329</v>
      </c>
      <c r="I315" s="822" t="s">
        <v>2001</v>
      </c>
      <c r="J315" s="822" t="s">
        <v>1161</v>
      </c>
      <c r="K315" s="822" t="s">
        <v>1163</v>
      </c>
      <c r="L315" s="825">
        <v>50.32</v>
      </c>
      <c r="M315" s="825">
        <v>50.32</v>
      </c>
      <c r="N315" s="822">
        <v>1</v>
      </c>
      <c r="O315" s="826">
        <v>0.5</v>
      </c>
      <c r="P315" s="825"/>
      <c r="Q315" s="827">
        <v>0</v>
      </c>
      <c r="R315" s="822"/>
      <c r="S315" s="827">
        <v>0</v>
      </c>
      <c r="T315" s="826"/>
      <c r="U315" s="828">
        <v>0</v>
      </c>
    </row>
    <row r="316" spans="1:21" ht="14.45" customHeight="1" x14ac:dyDescent="0.2">
      <c r="A316" s="821">
        <v>31</v>
      </c>
      <c r="B316" s="822" t="s">
        <v>1964</v>
      </c>
      <c r="C316" s="822" t="s">
        <v>1970</v>
      </c>
      <c r="D316" s="823" t="s">
        <v>3154</v>
      </c>
      <c r="E316" s="824" t="s">
        <v>1980</v>
      </c>
      <c r="F316" s="822" t="s">
        <v>1965</v>
      </c>
      <c r="G316" s="822" t="s">
        <v>2000</v>
      </c>
      <c r="H316" s="822" t="s">
        <v>329</v>
      </c>
      <c r="I316" s="822" t="s">
        <v>2023</v>
      </c>
      <c r="J316" s="822" t="s">
        <v>2491</v>
      </c>
      <c r="K316" s="822"/>
      <c r="L316" s="825">
        <v>50.32</v>
      </c>
      <c r="M316" s="825">
        <v>50.32</v>
      </c>
      <c r="N316" s="822">
        <v>1</v>
      </c>
      <c r="O316" s="826">
        <v>0.5</v>
      </c>
      <c r="P316" s="825"/>
      <c r="Q316" s="827">
        <v>0</v>
      </c>
      <c r="R316" s="822"/>
      <c r="S316" s="827">
        <v>0</v>
      </c>
      <c r="T316" s="826"/>
      <c r="U316" s="828">
        <v>0</v>
      </c>
    </row>
    <row r="317" spans="1:21" ht="14.45" customHeight="1" x14ac:dyDescent="0.2">
      <c r="A317" s="821">
        <v>31</v>
      </c>
      <c r="B317" s="822" t="s">
        <v>1964</v>
      </c>
      <c r="C317" s="822" t="s">
        <v>1970</v>
      </c>
      <c r="D317" s="823" t="s">
        <v>3154</v>
      </c>
      <c r="E317" s="824" t="s">
        <v>1980</v>
      </c>
      <c r="F317" s="822" t="s">
        <v>1965</v>
      </c>
      <c r="G317" s="822" t="s">
        <v>2000</v>
      </c>
      <c r="H317" s="822" t="s">
        <v>329</v>
      </c>
      <c r="I317" s="822" t="s">
        <v>2023</v>
      </c>
      <c r="J317" s="822" t="s">
        <v>1161</v>
      </c>
      <c r="K317" s="822" t="s">
        <v>2024</v>
      </c>
      <c r="L317" s="825">
        <v>50.32</v>
      </c>
      <c r="M317" s="825">
        <v>50.32</v>
      </c>
      <c r="N317" s="822">
        <v>1</v>
      </c>
      <c r="O317" s="826">
        <v>0.5</v>
      </c>
      <c r="P317" s="825">
        <v>50.32</v>
      </c>
      <c r="Q317" s="827">
        <v>1</v>
      </c>
      <c r="R317" s="822">
        <v>1</v>
      </c>
      <c r="S317" s="827">
        <v>1</v>
      </c>
      <c r="T317" s="826">
        <v>0.5</v>
      </c>
      <c r="U317" s="828">
        <v>1</v>
      </c>
    </row>
    <row r="318" spans="1:21" ht="14.45" customHeight="1" x14ac:dyDescent="0.2">
      <c r="A318" s="821">
        <v>31</v>
      </c>
      <c r="B318" s="822" t="s">
        <v>1964</v>
      </c>
      <c r="C318" s="822" t="s">
        <v>1970</v>
      </c>
      <c r="D318" s="823" t="s">
        <v>3154</v>
      </c>
      <c r="E318" s="824" t="s">
        <v>1980</v>
      </c>
      <c r="F318" s="822" t="s">
        <v>1965</v>
      </c>
      <c r="G318" s="822" t="s">
        <v>2000</v>
      </c>
      <c r="H318" s="822" t="s">
        <v>329</v>
      </c>
      <c r="I318" s="822" t="s">
        <v>2344</v>
      </c>
      <c r="J318" s="822" t="s">
        <v>1161</v>
      </c>
      <c r="K318" s="822" t="s">
        <v>2345</v>
      </c>
      <c r="L318" s="825">
        <v>16.77</v>
      </c>
      <c r="M318" s="825">
        <v>16.77</v>
      </c>
      <c r="N318" s="822">
        <v>1</v>
      </c>
      <c r="O318" s="826">
        <v>0.5</v>
      </c>
      <c r="P318" s="825">
        <v>16.77</v>
      </c>
      <c r="Q318" s="827">
        <v>1</v>
      </c>
      <c r="R318" s="822">
        <v>1</v>
      </c>
      <c r="S318" s="827">
        <v>1</v>
      </c>
      <c r="T318" s="826">
        <v>0.5</v>
      </c>
      <c r="U318" s="828">
        <v>1</v>
      </c>
    </row>
    <row r="319" spans="1:21" ht="14.45" customHeight="1" x14ac:dyDescent="0.2">
      <c r="A319" s="821">
        <v>31</v>
      </c>
      <c r="B319" s="822" t="s">
        <v>1964</v>
      </c>
      <c r="C319" s="822" t="s">
        <v>1970</v>
      </c>
      <c r="D319" s="823" t="s">
        <v>3154</v>
      </c>
      <c r="E319" s="824" t="s">
        <v>1980</v>
      </c>
      <c r="F319" s="822" t="s">
        <v>1965</v>
      </c>
      <c r="G319" s="822" t="s">
        <v>2132</v>
      </c>
      <c r="H319" s="822" t="s">
        <v>619</v>
      </c>
      <c r="I319" s="822" t="s">
        <v>1747</v>
      </c>
      <c r="J319" s="822" t="s">
        <v>1201</v>
      </c>
      <c r="K319" s="822" t="s">
        <v>1748</v>
      </c>
      <c r="L319" s="825">
        <v>154.36000000000001</v>
      </c>
      <c r="M319" s="825">
        <v>771.80000000000007</v>
      </c>
      <c r="N319" s="822">
        <v>5</v>
      </c>
      <c r="O319" s="826">
        <v>5</v>
      </c>
      <c r="P319" s="825">
        <v>463.08000000000004</v>
      </c>
      <c r="Q319" s="827">
        <v>0.6</v>
      </c>
      <c r="R319" s="822">
        <v>3</v>
      </c>
      <c r="S319" s="827">
        <v>0.6</v>
      </c>
      <c r="T319" s="826">
        <v>3</v>
      </c>
      <c r="U319" s="828">
        <v>0.6</v>
      </c>
    </row>
    <row r="320" spans="1:21" ht="14.45" customHeight="1" x14ac:dyDescent="0.2">
      <c r="A320" s="821">
        <v>31</v>
      </c>
      <c r="B320" s="822" t="s">
        <v>1964</v>
      </c>
      <c r="C320" s="822" t="s">
        <v>1970</v>
      </c>
      <c r="D320" s="823" t="s">
        <v>3154</v>
      </c>
      <c r="E320" s="824" t="s">
        <v>1980</v>
      </c>
      <c r="F320" s="822" t="s">
        <v>1965</v>
      </c>
      <c r="G320" s="822" t="s">
        <v>2535</v>
      </c>
      <c r="H320" s="822" t="s">
        <v>329</v>
      </c>
      <c r="I320" s="822" t="s">
        <v>2536</v>
      </c>
      <c r="J320" s="822" t="s">
        <v>1321</v>
      </c>
      <c r="K320" s="822" t="s">
        <v>2537</v>
      </c>
      <c r="L320" s="825">
        <v>0</v>
      </c>
      <c r="M320" s="825">
        <v>0</v>
      </c>
      <c r="N320" s="822">
        <v>1</v>
      </c>
      <c r="O320" s="826">
        <v>1</v>
      </c>
      <c r="P320" s="825">
        <v>0</v>
      </c>
      <c r="Q320" s="827"/>
      <c r="R320" s="822">
        <v>1</v>
      </c>
      <c r="S320" s="827">
        <v>1</v>
      </c>
      <c r="T320" s="826">
        <v>1</v>
      </c>
      <c r="U320" s="828">
        <v>1</v>
      </c>
    </row>
    <row r="321" spans="1:21" ht="14.45" customHeight="1" x14ac:dyDescent="0.2">
      <c r="A321" s="821">
        <v>31</v>
      </c>
      <c r="B321" s="822" t="s">
        <v>1964</v>
      </c>
      <c r="C321" s="822" t="s">
        <v>1970</v>
      </c>
      <c r="D321" s="823" t="s">
        <v>3154</v>
      </c>
      <c r="E321" s="824" t="s">
        <v>1980</v>
      </c>
      <c r="F321" s="822" t="s">
        <v>1965</v>
      </c>
      <c r="G321" s="822" t="s">
        <v>2139</v>
      </c>
      <c r="H321" s="822" t="s">
        <v>329</v>
      </c>
      <c r="I321" s="822" t="s">
        <v>2140</v>
      </c>
      <c r="J321" s="822" t="s">
        <v>2141</v>
      </c>
      <c r="K321" s="822" t="s">
        <v>2142</v>
      </c>
      <c r="L321" s="825">
        <v>0</v>
      </c>
      <c r="M321" s="825">
        <v>0</v>
      </c>
      <c r="N321" s="822">
        <v>4</v>
      </c>
      <c r="O321" s="826">
        <v>2</v>
      </c>
      <c r="P321" s="825">
        <v>0</v>
      </c>
      <c r="Q321" s="827"/>
      <c r="R321" s="822">
        <v>2</v>
      </c>
      <c r="S321" s="827">
        <v>0.5</v>
      </c>
      <c r="T321" s="826">
        <v>1</v>
      </c>
      <c r="U321" s="828">
        <v>0.5</v>
      </c>
    </row>
    <row r="322" spans="1:21" ht="14.45" customHeight="1" x14ac:dyDescent="0.2">
      <c r="A322" s="821">
        <v>31</v>
      </c>
      <c r="B322" s="822" t="s">
        <v>1964</v>
      </c>
      <c r="C322" s="822" t="s">
        <v>1970</v>
      </c>
      <c r="D322" s="823" t="s">
        <v>3154</v>
      </c>
      <c r="E322" s="824" t="s">
        <v>1980</v>
      </c>
      <c r="F322" s="822" t="s">
        <v>1965</v>
      </c>
      <c r="G322" s="822" t="s">
        <v>2139</v>
      </c>
      <c r="H322" s="822" t="s">
        <v>329</v>
      </c>
      <c r="I322" s="822" t="s">
        <v>2143</v>
      </c>
      <c r="J322" s="822" t="s">
        <v>2141</v>
      </c>
      <c r="K322" s="822" t="s">
        <v>2144</v>
      </c>
      <c r="L322" s="825">
        <v>0</v>
      </c>
      <c r="M322" s="825">
        <v>0</v>
      </c>
      <c r="N322" s="822">
        <v>1</v>
      </c>
      <c r="O322" s="826">
        <v>0.5</v>
      </c>
      <c r="P322" s="825">
        <v>0</v>
      </c>
      <c r="Q322" s="827"/>
      <c r="R322" s="822">
        <v>1</v>
      </c>
      <c r="S322" s="827">
        <v>1</v>
      </c>
      <c r="T322" s="826">
        <v>0.5</v>
      </c>
      <c r="U322" s="828">
        <v>1</v>
      </c>
    </row>
    <row r="323" spans="1:21" ht="14.45" customHeight="1" x14ac:dyDescent="0.2">
      <c r="A323" s="821">
        <v>31</v>
      </c>
      <c r="B323" s="822" t="s">
        <v>1964</v>
      </c>
      <c r="C323" s="822" t="s">
        <v>1970</v>
      </c>
      <c r="D323" s="823" t="s">
        <v>3154</v>
      </c>
      <c r="E323" s="824" t="s">
        <v>1980</v>
      </c>
      <c r="F323" s="822" t="s">
        <v>1965</v>
      </c>
      <c r="G323" s="822" t="s">
        <v>2145</v>
      </c>
      <c r="H323" s="822" t="s">
        <v>329</v>
      </c>
      <c r="I323" s="822" t="s">
        <v>2146</v>
      </c>
      <c r="J323" s="822" t="s">
        <v>963</v>
      </c>
      <c r="K323" s="822" t="s">
        <v>964</v>
      </c>
      <c r="L323" s="825">
        <v>121.92</v>
      </c>
      <c r="M323" s="825">
        <v>1341.12</v>
      </c>
      <c r="N323" s="822">
        <v>11</v>
      </c>
      <c r="O323" s="826">
        <v>4</v>
      </c>
      <c r="P323" s="825">
        <v>609.6</v>
      </c>
      <c r="Q323" s="827">
        <v>0.45454545454545459</v>
      </c>
      <c r="R323" s="822">
        <v>5</v>
      </c>
      <c r="S323" s="827">
        <v>0.45454545454545453</v>
      </c>
      <c r="T323" s="826">
        <v>2</v>
      </c>
      <c r="U323" s="828">
        <v>0.5</v>
      </c>
    </row>
    <row r="324" spans="1:21" ht="14.45" customHeight="1" x14ac:dyDescent="0.2">
      <c r="A324" s="821">
        <v>31</v>
      </c>
      <c r="B324" s="822" t="s">
        <v>1964</v>
      </c>
      <c r="C324" s="822" t="s">
        <v>1970</v>
      </c>
      <c r="D324" s="823" t="s">
        <v>3154</v>
      </c>
      <c r="E324" s="824" t="s">
        <v>1980</v>
      </c>
      <c r="F324" s="822" t="s">
        <v>1965</v>
      </c>
      <c r="G324" s="822" t="s">
        <v>2010</v>
      </c>
      <c r="H324" s="822" t="s">
        <v>329</v>
      </c>
      <c r="I324" s="822" t="s">
        <v>2011</v>
      </c>
      <c r="J324" s="822" t="s">
        <v>1072</v>
      </c>
      <c r="K324" s="822" t="s">
        <v>1073</v>
      </c>
      <c r="L324" s="825">
        <v>66.61</v>
      </c>
      <c r="M324" s="825">
        <v>1598.6399999999999</v>
      </c>
      <c r="N324" s="822">
        <v>24</v>
      </c>
      <c r="O324" s="826">
        <v>15.5</v>
      </c>
      <c r="P324" s="825">
        <v>1265.5899999999999</v>
      </c>
      <c r="Q324" s="827">
        <v>0.79166666666666663</v>
      </c>
      <c r="R324" s="822">
        <v>19</v>
      </c>
      <c r="S324" s="827">
        <v>0.79166666666666663</v>
      </c>
      <c r="T324" s="826">
        <v>12.5</v>
      </c>
      <c r="U324" s="828">
        <v>0.80645161290322576</v>
      </c>
    </row>
    <row r="325" spans="1:21" ht="14.45" customHeight="1" x14ac:dyDescent="0.2">
      <c r="A325" s="821">
        <v>31</v>
      </c>
      <c r="B325" s="822" t="s">
        <v>1964</v>
      </c>
      <c r="C325" s="822" t="s">
        <v>1970</v>
      </c>
      <c r="D325" s="823" t="s">
        <v>3154</v>
      </c>
      <c r="E325" s="824" t="s">
        <v>1980</v>
      </c>
      <c r="F325" s="822" t="s">
        <v>1966</v>
      </c>
      <c r="G325" s="822" t="s">
        <v>2012</v>
      </c>
      <c r="H325" s="822" t="s">
        <v>329</v>
      </c>
      <c r="I325" s="822" t="s">
        <v>1814</v>
      </c>
      <c r="J325" s="822" t="s">
        <v>2491</v>
      </c>
      <c r="K325" s="822"/>
      <c r="L325" s="825">
        <v>0</v>
      </c>
      <c r="M325" s="825">
        <v>0</v>
      </c>
      <c r="N325" s="822">
        <v>1</v>
      </c>
      <c r="O325" s="826">
        <v>1</v>
      </c>
      <c r="P325" s="825"/>
      <c r="Q325" s="827"/>
      <c r="R325" s="822"/>
      <c r="S325" s="827">
        <v>0</v>
      </c>
      <c r="T325" s="826"/>
      <c r="U325" s="828">
        <v>0</v>
      </c>
    </row>
    <row r="326" spans="1:21" ht="14.45" customHeight="1" x14ac:dyDescent="0.2">
      <c r="A326" s="821">
        <v>31</v>
      </c>
      <c r="B326" s="822" t="s">
        <v>1964</v>
      </c>
      <c r="C326" s="822" t="s">
        <v>1970</v>
      </c>
      <c r="D326" s="823" t="s">
        <v>3154</v>
      </c>
      <c r="E326" s="824" t="s">
        <v>1980</v>
      </c>
      <c r="F326" s="822" t="s">
        <v>1966</v>
      </c>
      <c r="G326" s="822" t="s">
        <v>2012</v>
      </c>
      <c r="H326" s="822" t="s">
        <v>329</v>
      </c>
      <c r="I326" s="822" t="s">
        <v>2538</v>
      </c>
      <c r="J326" s="822" t="s">
        <v>2491</v>
      </c>
      <c r="K326" s="822"/>
      <c r="L326" s="825">
        <v>0</v>
      </c>
      <c r="M326" s="825">
        <v>0</v>
      </c>
      <c r="N326" s="822">
        <v>2</v>
      </c>
      <c r="O326" s="826"/>
      <c r="P326" s="825">
        <v>0</v>
      </c>
      <c r="Q326" s="827"/>
      <c r="R326" s="822">
        <v>2</v>
      </c>
      <c r="S326" s="827">
        <v>1</v>
      </c>
      <c r="T326" s="826"/>
      <c r="U326" s="828"/>
    </row>
    <row r="327" spans="1:21" ht="14.45" customHeight="1" x14ac:dyDescent="0.2">
      <c r="A327" s="821">
        <v>31</v>
      </c>
      <c r="B327" s="822" t="s">
        <v>1964</v>
      </c>
      <c r="C327" s="822" t="s">
        <v>1970</v>
      </c>
      <c r="D327" s="823" t="s">
        <v>3154</v>
      </c>
      <c r="E327" s="824" t="s">
        <v>1980</v>
      </c>
      <c r="F327" s="822" t="s">
        <v>1967</v>
      </c>
      <c r="G327" s="822" t="s">
        <v>2012</v>
      </c>
      <c r="H327" s="822" t="s">
        <v>329</v>
      </c>
      <c r="I327" s="822" t="s">
        <v>2147</v>
      </c>
      <c r="J327" s="822" t="s">
        <v>2148</v>
      </c>
      <c r="K327" s="822" t="s">
        <v>2149</v>
      </c>
      <c r="L327" s="825">
        <v>1048.6500000000001</v>
      </c>
      <c r="M327" s="825">
        <v>1048.6500000000001</v>
      </c>
      <c r="N327" s="822">
        <v>1</v>
      </c>
      <c r="O327" s="826">
        <v>1</v>
      </c>
      <c r="P327" s="825">
        <v>1048.6500000000001</v>
      </c>
      <c r="Q327" s="827">
        <v>1</v>
      </c>
      <c r="R327" s="822">
        <v>1</v>
      </c>
      <c r="S327" s="827">
        <v>1</v>
      </c>
      <c r="T327" s="826">
        <v>1</v>
      </c>
      <c r="U327" s="828">
        <v>1</v>
      </c>
    </row>
    <row r="328" spans="1:21" ht="14.45" customHeight="1" x14ac:dyDescent="0.2">
      <c r="A328" s="821">
        <v>31</v>
      </c>
      <c r="B328" s="822" t="s">
        <v>1964</v>
      </c>
      <c r="C328" s="822" t="s">
        <v>1970</v>
      </c>
      <c r="D328" s="823" t="s">
        <v>3154</v>
      </c>
      <c r="E328" s="824" t="s">
        <v>1980</v>
      </c>
      <c r="F328" s="822" t="s">
        <v>1967</v>
      </c>
      <c r="G328" s="822" t="s">
        <v>2012</v>
      </c>
      <c r="H328" s="822" t="s">
        <v>329</v>
      </c>
      <c r="I328" s="822" t="s">
        <v>2539</v>
      </c>
      <c r="J328" s="822" t="s">
        <v>2540</v>
      </c>
      <c r="K328" s="822" t="s">
        <v>2541</v>
      </c>
      <c r="L328" s="825">
        <v>700.35</v>
      </c>
      <c r="M328" s="825">
        <v>700.35</v>
      </c>
      <c r="N328" s="822">
        <v>1</v>
      </c>
      <c r="O328" s="826">
        <v>1</v>
      </c>
      <c r="P328" s="825">
        <v>700.35</v>
      </c>
      <c r="Q328" s="827">
        <v>1</v>
      </c>
      <c r="R328" s="822">
        <v>1</v>
      </c>
      <c r="S328" s="827">
        <v>1</v>
      </c>
      <c r="T328" s="826">
        <v>1</v>
      </c>
      <c r="U328" s="828">
        <v>1</v>
      </c>
    </row>
    <row r="329" spans="1:21" ht="14.45" customHeight="1" x14ac:dyDescent="0.2">
      <c r="A329" s="821">
        <v>31</v>
      </c>
      <c r="B329" s="822" t="s">
        <v>1964</v>
      </c>
      <c r="C329" s="822" t="s">
        <v>1970</v>
      </c>
      <c r="D329" s="823" t="s">
        <v>3154</v>
      </c>
      <c r="E329" s="824" t="s">
        <v>1980</v>
      </c>
      <c r="F329" s="822" t="s">
        <v>1967</v>
      </c>
      <c r="G329" s="822" t="s">
        <v>2012</v>
      </c>
      <c r="H329" s="822" t="s">
        <v>329</v>
      </c>
      <c r="I329" s="822" t="s">
        <v>2153</v>
      </c>
      <c r="J329" s="822" t="s">
        <v>2154</v>
      </c>
      <c r="K329" s="822" t="s">
        <v>2155</v>
      </c>
      <c r="L329" s="825">
        <v>492.19</v>
      </c>
      <c r="M329" s="825">
        <v>492.19</v>
      </c>
      <c r="N329" s="822">
        <v>1</v>
      </c>
      <c r="O329" s="826">
        <v>1</v>
      </c>
      <c r="P329" s="825"/>
      <c r="Q329" s="827">
        <v>0</v>
      </c>
      <c r="R329" s="822"/>
      <c r="S329" s="827">
        <v>0</v>
      </c>
      <c r="T329" s="826"/>
      <c r="U329" s="828">
        <v>0</v>
      </c>
    </row>
    <row r="330" spans="1:21" ht="14.45" customHeight="1" x14ac:dyDescent="0.2">
      <c r="A330" s="821">
        <v>31</v>
      </c>
      <c r="B330" s="822" t="s">
        <v>1964</v>
      </c>
      <c r="C330" s="822" t="s">
        <v>1970</v>
      </c>
      <c r="D330" s="823" t="s">
        <v>3154</v>
      </c>
      <c r="E330" s="824" t="s">
        <v>1980</v>
      </c>
      <c r="F330" s="822" t="s">
        <v>1967</v>
      </c>
      <c r="G330" s="822" t="s">
        <v>2012</v>
      </c>
      <c r="H330" s="822" t="s">
        <v>329</v>
      </c>
      <c r="I330" s="822" t="s">
        <v>2029</v>
      </c>
      <c r="J330" s="822" t="s">
        <v>2030</v>
      </c>
      <c r="K330" s="822" t="s">
        <v>2031</v>
      </c>
      <c r="L330" s="825">
        <v>971.25</v>
      </c>
      <c r="M330" s="825">
        <v>3885</v>
      </c>
      <c r="N330" s="822">
        <v>4</v>
      </c>
      <c r="O330" s="826">
        <v>4</v>
      </c>
      <c r="P330" s="825">
        <v>3885</v>
      </c>
      <c r="Q330" s="827">
        <v>1</v>
      </c>
      <c r="R330" s="822">
        <v>4</v>
      </c>
      <c r="S330" s="827">
        <v>1</v>
      </c>
      <c r="T330" s="826">
        <v>4</v>
      </c>
      <c r="U330" s="828">
        <v>1</v>
      </c>
    </row>
    <row r="331" spans="1:21" ht="14.45" customHeight="1" x14ac:dyDescent="0.2">
      <c r="A331" s="821">
        <v>31</v>
      </c>
      <c r="B331" s="822" t="s">
        <v>1964</v>
      </c>
      <c r="C331" s="822" t="s">
        <v>1970</v>
      </c>
      <c r="D331" s="823" t="s">
        <v>3154</v>
      </c>
      <c r="E331" s="824" t="s">
        <v>1980</v>
      </c>
      <c r="F331" s="822" t="s">
        <v>1967</v>
      </c>
      <c r="G331" s="822" t="s">
        <v>2012</v>
      </c>
      <c r="H331" s="822" t="s">
        <v>329</v>
      </c>
      <c r="I331" s="822" t="s">
        <v>2159</v>
      </c>
      <c r="J331" s="822" t="s">
        <v>2160</v>
      </c>
      <c r="K331" s="822" t="s">
        <v>2161</v>
      </c>
      <c r="L331" s="825">
        <v>60.23</v>
      </c>
      <c r="M331" s="825">
        <v>60.23</v>
      </c>
      <c r="N331" s="822">
        <v>1</v>
      </c>
      <c r="O331" s="826">
        <v>1</v>
      </c>
      <c r="P331" s="825">
        <v>60.23</v>
      </c>
      <c r="Q331" s="827">
        <v>1</v>
      </c>
      <c r="R331" s="822">
        <v>1</v>
      </c>
      <c r="S331" s="827">
        <v>1</v>
      </c>
      <c r="T331" s="826">
        <v>1</v>
      </c>
      <c r="U331" s="828">
        <v>1</v>
      </c>
    </row>
    <row r="332" spans="1:21" ht="14.45" customHeight="1" x14ac:dyDescent="0.2">
      <c r="A332" s="821">
        <v>31</v>
      </c>
      <c r="B332" s="822" t="s">
        <v>1964</v>
      </c>
      <c r="C332" s="822" t="s">
        <v>1970</v>
      </c>
      <c r="D332" s="823" t="s">
        <v>3154</v>
      </c>
      <c r="E332" s="824" t="s">
        <v>1980</v>
      </c>
      <c r="F332" s="822" t="s">
        <v>1967</v>
      </c>
      <c r="G332" s="822" t="s">
        <v>2012</v>
      </c>
      <c r="H332" s="822" t="s">
        <v>329</v>
      </c>
      <c r="I332" s="822" t="s">
        <v>2165</v>
      </c>
      <c r="J332" s="822" t="s">
        <v>2166</v>
      </c>
      <c r="K332" s="822" t="s">
        <v>2167</v>
      </c>
      <c r="L332" s="825">
        <v>36.18</v>
      </c>
      <c r="M332" s="825">
        <v>3220.0200000000004</v>
      </c>
      <c r="N332" s="822">
        <v>89</v>
      </c>
      <c r="O332" s="826">
        <v>46</v>
      </c>
      <c r="P332" s="825">
        <v>3147.6600000000003</v>
      </c>
      <c r="Q332" s="827">
        <v>0.97752808988764039</v>
      </c>
      <c r="R332" s="822">
        <v>87</v>
      </c>
      <c r="S332" s="827">
        <v>0.97752808988764039</v>
      </c>
      <c r="T332" s="826">
        <v>45</v>
      </c>
      <c r="U332" s="828">
        <v>0.97826086956521741</v>
      </c>
    </row>
    <row r="333" spans="1:21" ht="14.45" customHeight="1" x14ac:dyDescent="0.2">
      <c r="A333" s="821">
        <v>31</v>
      </c>
      <c r="B333" s="822" t="s">
        <v>1964</v>
      </c>
      <c r="C333" s="822" t="s">
        <v>1970</v>
      </c>
      <c r="D333" s="823" t="s">
        <v>3154</v>
      </c>
      <c r="E333" s="824" t="s">
        <v>1980</v>
      </c>
      <c r="F333" s="822" t="s">
        <v>1967</v>
      </c>
      <c r="G333" s="822" t="s">
        <v>2012</v>
      </c>
      <c r="H333" s="822" t="s">
        <v>329</v>
      </c>
      <c r="I333" s="822" t="s">
        <v>2174</v>
      </c>
      <c r="J333" s="822" t="s">
        <v>2175</v>
      </c>
      <c r="K333" s="822" t="s">
        <v>2176</v>
      </c>
      <c r="L333" s="825">
        <v>399.63</v>
      </c>
      <c r="M333" s="825">
        <v>5195.1900000000005</v>
      </c>
      <c r="N333" s="822">
        <v>13</v>
      </c>
      <c r="O333" s="826">
        <v>10</v>
      </c>
      <c r="P333" s="825">
        <v>2797.4100000000003</v>
      </c>
      <c r="Q333" s="827">
        <v>0.53846153846153844</v>
      </c>
      <c r="R333" s="822">
        <v>7</v>
      </c>
      <c r="S333" s="827">
        <v>0.53846153846153844</v>
      </c>
      <c r="T333" s="826">
        <v>7</v>
      </c>
      <c r="U333" s="828">
        <v>0.7</v>
      </c>
    </row>
    <row r="334" spans="1:21" ht="14.45" customHeight="1" x14ac:dyDescent="0.2">
      <c r="A334" s="821">
        <v>31</v>
      </c>
      <c r="B334" s="822" t="s">
        <v>1964</v>
      </c>
      <c r="C334" s="822" t="s">
        <v>1970</v>
      </c>
      <c r="D334" s="823" t="s">
        <v>3154</v>
      </c>
      <c r="E334" s="824" t="s">
        <v>1980</v>
      </c>
      <c r="F334" s="822" t="s">
        <v>1967</v>
      </c>
      <c r="G334" s="822" t="s">
        <v>2012</v>
      </c>
      <c r="H334" s="822" t="s">
        <v>329</v>
      </c>
      <c r="I334" s="822" t="s">
        <v>2542</v>
      </c>
      <c r="J334" s="822" t="s">
        <v>2543</v>
      </c>
      <c r="K334" s="822" t="s">
        <v>2544</v>
      </c>
      <c r="L334" s="825">
        <v>336.5</v>
      </c>
      <c r="M334" s="825">
        <v>336.5</v>
      </c>
      <c r="N334" s="822">
        <v>1</v>
      </c>
      <c r="O334" s="826">
        <v>1</v>
      </c>
      <c r="P334" s="825">
        <v>336.5</v>
      </c>
      <c r="Q334" s="827">
        <v>1</v>
      </c>
      <c r="R334" s="822">
        <v>1</v>
      </c>
      <c r="S334" s="827">
        <v>1</v>
      </c>
      <c r="T334" s="826">
        <v>1</v>
      </c>
      <c r="U334" s="828">
        <v>1</v>
      </c>
    </row>
    <row r="335" spans="1:21" ht="14.45" customHeight="1" x14ac:dyDescent="0.2">
      <c r="A335" s="821">
        <v>31</v>
      </c>
      <c r="B335" s="822" t="s">
        <v>1964</v>
      </c>
      <c r="C335" s="822" t="s">
        <v>1970</v>
      </c>
      <c r="D335" s="823" t="s">
        <v>3154</v>
      </c>
      <c r="E335" s="824" t="s">
        <v>1980</v>
      </c>
      <c r="F335" s="822" t="s">
        <v>1967</v>
      </c>
      <c r="G335" s="822" t="s">
        <v>2012</v>
      </c>
      <c r="H335" s="822" t="s">
        <v>329</v>
      </c>
      <c r="I335" s="822" t="s">
        <v>2362</v>
      </c>
      <c r="J335" s="822" t="s">
        <v>2160</v>
      </c>
      <c r="K335" s="822" t="s">
        <v>2363</v>
      </c>
      <c r="L335" s="825">
        <v>51.97</v>
      </c>
      <c r="M335" s="825">
        <v>51.97</v>
      </c>
      <c r="N335" s="822">
        <v>1</v>
      </c>
      <c r="O335" s="826">
        <v>1</v>
      </c>
      <c r="P335" s="825">
        <v>51.97</v>
      </c>
      <c r="Q335" s="827">
        <v>1</v>
      </c>
      <c r="R335" s="822">
        <v>1</v>
      </c>
      <c r="S335" s="827">
        <v>1</v>
      </c>
      <c r="T335" s="826">
        <v>1</v>
      </c>
      <c r="U335" s="828">
        <v>1</v>
      </c>
    </row>
    <row r="336" spans="1:21" ht="14.45" customHeight="1" x14ac:dyDescent="0.2">
      <c r="A336" s="821">
        <v>31</v>
      </c>
      <c r="B336" s="822" t="s">
        <v>1964</v>
      </c>
      <c r="C336" s="822" t="s">
        <v>1970</v>
      </c>
      <c r="D336" s="823" t="s">
        <v>3154</v>
      </c>
      <c r="E336" s="824" t="s">
        <v>1980</v>
      </c>
      <c r="F336" s="822" t="s">
        <v>1967</v>
      </c>
      <c r="G336" s="822" t="s">
        <v>2012</v>
      </c>
      <c r="H336" s="822" t="s">
        <v>329</v>
      </c>
      <c r="I336" s="822" t="s">
        <v>2364</v>
      </c>
      <c r="J336" s="822" t="s">
        <v>2160</v>
      </c>
      <c r="K336" s="822" t="s">
        <v>2365</v>
      </c>
      <c r="L336" s="825">
        <v>60.23</v>
      </c>
      <c r="M336" s="825">
        <v>60.23</v>
      </c>
      <c r="N336" s="822">
        <v>1</v>
      </c>
      <c r="O336" s="826">
        <v>1</v>
      </c>
      <c r="P336" s="825">
        <v>60.23</v>
      </c>
      <c r="Q336" s="827">
        <v>1</v>
      </c>
      <c r="R336" s="822">
        <v>1</v>
      </c>
      <c r="S336" s="827">
        <v>1</v>
      </c>
      <c r="T336" s="826">
        <v>1</v>
      </c>
      <c r="U336" s="828">
        <v>1</v>
      </c>
    </row>
    <row r="337" spans="1:21" ht="14.45" customHeight="1" x14ac:dyDescent="0.2">
      <c r="A337" s="821">
        <v>31</v>
      </c>
      <c r="B337" s="822" t="s">
        <v>1964</v>
      </c>
      <c r="C337" s="822" t="s">
        <v>1970</v>
      </c>
      <c r="D337" s="823" t="s">
        <v>3154</v>
      </c>
      <c r="E337" s="824" t="s">
        <v>1980</v>
      </c>
      <c r="F337" s="822" t="s">
        <v>1967</v>
      </c>
      <c r="G337" s="822" t="s">
        <v>2012</v>
      </c>
      <c r="H337" s="822" t="s">
        <v>329</v>
      </c>
      <c r="I337" s="822" t="s">
        <v>2186</v>
      </c>
      <c r="J337" s="822" t="s">
        <v>2187</v>
      </c>
      <c r="K337" s="822" t="s">
        <v>2188</v>
      </c>
      <c r="L337" s="825">
        <v>749.8</v>
      </c>
      <c r="M337" s="825">
        <v>749.8</v>
      </c>
      <c r="N337" s="822">
        <v>1</v>
      </c>
      <c r="O337" s="826">
        <v>1</v>
      </c>
      <c r="P337" s="825">
        <v>749.8</v>
      </c>
      <c r="Q337" s="827">
        <v>1</v>
      </c>
      <c r="R337" s="822">
        <v>1</v>
      </c>
      <c r="S337" s="827">
        <v>1</v>
      </c>
      <c r="T337" s="826">
        <v>1</v>
      </c>
      <c r="U337" s="828">
        <v>1</v>
      </c>
    </row>
    <row r="338" spans="1:21" ht="14.45" customHeight="1" x14ac:dyDescent="0.2">
      <c r="A338" s="821">
        <v>31</v>
      </c>
      <c r="B338" s="822" t="s">
        <v>1964</v>
      </c>
      <c r="C338" s="822" t="s">
        <v>1970</v>
      </c>
      <c r="D338" s="823" t="s">
        <v>3154</v>
      </c>
      <c r="E338" s="824" t="s">
        <v>1980</v>
      </c>
      <c r="F338" s="822" t="s">
        <v>1967</v>
      </c>
      <c r="G338" s="822" t="s">
        <v>2012</v>
      </c>
      <c r="H338" s="822" t="s">
        <v>329</v>
      </c>
      <c r="I338" s="822" t="s">
        <v>2192</v>
      </c>
      <c r="J338" s="822" t="s">
        <v>2193</v>
      </c>
      <c r="K338" s="822" t="s">
        <v>2194</v>
      </c>
      <c r="L338" s="825">
        <v>249.55</v>
      </c>
      <c r="M338" s="825">
        <v>1497.3000000000002</v>
      </c>
      <c r="N338" s="822">
        <v>6</v>
      </c>
      <c r="O338" s="826">
        <v>3</v>
      </c>
      <c r="P338" s="825">
        <v>1497.3000000000002</v>
      </c>
      <c r="Q338" s="827">
        <v>1</v>
      </c>
      <c r="R338" s="822">
        <v>6</v>
      </c>
      <c r="S338" s="827">
        <v>1</v>
      </c>
      <c r="T338" s="826">
        <v>3</v>
      </c>
      <c r="U338" s="828">
        <v>1</v>
      </c>
    </row>
    <row r="339" spans="1:21" ht="14.45" customHeight="1" x14ac:dyDescent="0.2">
      <c r="A339" s="821">
        <v>31</v>
      </c>
      <c r="B339" s="822" t="s">
        <v>1964</v>
      </c>
      <c r="C339" s="822" t="s">
        <v>1970</v>
      </c>
      <c r="D339" s="823" t="s">
        <v>3154</v>
      </c>
      <c r="E339" s="824" t="s">
        <v>1980</v>
      </c>
      <c r="F339" s="822" t="s">
        <v>1967</v>
      </c>
      <c r="G339" s="822" t="s">
        <v>2012</v>
      </c>
      <c r="H339" s="822" t="s">
        <v>329</v>
      </c>
      <c r="I339" s="822" t="s">
        <v>2198</v>
      </c>
      <c r="J339" s="822" t="s">
        <v>2199</v>
      </c>
      <c r="K339" s="822" t="s">
        <v>2200</v>
      </c>
      <c r="L339" s="825">
        <v>320.25</v>
      </c>
      <c r="M339" s="825">
        <v>1601.25</v>
      </c>
      <c r="N339" s="822">
        <v>5</v>
      </c>
      <c r="O339" s="826">
        <v>5</v>
      </c>
      <c r="P339" s="825">
        <v>1601.25</v>
      </c>
      <c r="Q339" s="827">
        <v>1</v>
      </c>
      <c r="R339" s="822">
        <v>5</v>
      </c>
      <c r="S339" s="827">
        <v>1</v>
      </c>
      <c r="T339" s="826">
        <v>5</v>
      </c>
      <c r="U339" s="828">
        <v>1</v>
      </c>
    </row>
    <row r="340" spans="1:21" ht="14.45" customHeight="1" x14ac:dyDescent="0.2">
      <c r="A340" s="821">
        <v>31</v>
      </c>
      <c r="B340" s="822" t="s">
        <v>1964</v>
      </c>
      <c r="C340" s="822" t="s">
        <v>1970</v>
      </c>
      <c r="D340" s="823" t="s">
        <v>3154</v>
      </c>
      <c r="E340" s="824" t="s">
        <v>1980</v>
      </c>
      <c r="F340" s="822" t="s">
        <v>1967</v>
      </c>
      <c r="G340" s="822" t="s">
        <v>2012</v>
      </c>
      <c r="H340" s="822" t="s">
        <v>329</v>
      </c>
      <c r="I340" s="822" t="s">
        <v>2375</v>
      </c>
      <c r="J340" s="822" t="s">
        <v>2376</v>
      </c>
      <c r="K340" s="822" t="s">
        <v>2377</v>
      </c>
      <c r="L340" s="825">
        <v>1437.5</v>
      </c>
      <c r="M340" s="825">
        <v>1437.5</v>
      </c>
      <c r="N340" s="822">
        <v>1</v>
      </c>
      <c r="O340" s="826">
        <v>1</v>
      </c>
      <c r="P340" s="825">
        <v>1437.5</v>
      </c>
      <c r="Q340" s="827">
        <v>1</v>
      </c>
      <c r="R340" s="822">
        <v>1</v>
      </c>
      <c r="S340" s="827">
        <v>1</v>
      </c>
      <c r="T340" s="826">
        <v>1</v>
      </c>
      <c r="U340" s="828">
        <v>1</v>
      </c>
    </row>
    <row r="341" spans="1:21" ht="14.45" customHeight="1" x14ac:dyDescent="0.2">
      <c r="A341" s="821">
        <v>31</v>
      </c>
      <c r="B341" s="822" t="s">
        <v>1964</v>
      </c>
      <c r="C341" s="822" t="s">
        <v>1970</v>
      </c>
      <c r="D341" s="823" t="s">
        <v>3154</v>
      </c>
      <c r="E341" s="824" t="s">
        <v>1980</v>
      </c>
      <c r="F341" s="822" t="s">
        <v>1967</v>
      </c>
      <c r="G341" s="822" t="s">
        <v>2012</v>
      </c>
      <c r="H341" s="822" t="s">
        <v>329</v>
      </c>
      <c r="I341" s="822" t="s">
        <v>2456</v>
      </c>
      <c r="J341" s="822" t="s">
        <v>2166</v>
      </c>
      <c r="K341" s="822" t="s">
        <v>2457</v>
      </c>
      <c r="L341" s="825">
        <v>31.91</v>
      </c>
      <c r="M341" s="825">
        <v>31.91</v>
      </c>
      <c r="N341" s="822">
        <v>1</v>
      </c>
      <c r="O341" s="826">
        <v>1</v>
      </c>
      <c r="P341" s="825">
        <v>31.91</v>
      </c>
      <c r="Q341" s="827">
        <v>1</v>
      </c>
      <c r="R341" s="822">
        <v>1</v>
      </c>
      <c r="S341" s="827">
        <v>1</v>
      </c>
      <c r="T341" s="826">
        <v>1</v>
      </c>
      <c r="U341" s="828">
        <v>1</v>
      </c>
    </row>
    <row r="342" spans="1:21" ht="14.45" customHeight="1" x14ac:dyDescent="0.2">
      <c r="A342" s="821">
        <v>31</v>
      </c>
      <c r="B342" s="822" t="s">
        <v>1964</v>
      </c>
      <c r="C342" s="822" t="s">
        <v>1970</v>
      </c>
      <c r="D342" s="823" t="s">
        <v>3154</v>
      </c>
      <c r="E342" s="824" t="s">
        <v>1980</v>
      </c>
      <c r="F342" s="822" t="s">
        <v>1967</v>
      </c>
      <c r="G342" s="822" t="s">
        <v>2012</v>
      </c>
      <c r="H342" s="822" t="s">
        <v>329</v>
      </c>
      <c r="I342" s="822" t="s">
        <v>2208</v>
      </c>
      <c r="J342" s="822" t="s">
        <v>2209</v>
      </c>
      <c r="K342" s="822" t="s">
        <v>2210</v>
      </c>
      <c r="L342" s="825">
        <v>249.55</v>
      </c>
      <c r="M342" s="825">
        <v>249.55</v>
      </c>
      <c r="N342" s="822">
        <v>1</v>
      </c>
      <c r="O342" s="826">
        <v>1</v>
      </c>
      <c r="P342" s="825">
        <v>249.55</v>
      </c>
      <c r="Q342" s="827">
        <v>1</v>
      </c>
      <c r="R342" s="822">
        <v>1</v>
      </c>
      <c r="S342" s="827">
        <v>1</v>
      </c>
      <c r="T342" s="826">
        <v>1</v>
      </c>
      <c r="U342" s="828">
        <v>1</v>
      </c>
    </row>
    <row r="343" spans="1:21" ht="14.45" customHeight="1" x14ac:dyDescent="0.2">
      <c r="A343" s="821">
        <v>31</v>
      </c>
      <c r="B343" s="822" t="s">
        <v>1964</v>
      </c>
      <c r="C343" s="822" t="s">
        <v>1970</v>
      </c>
      <c r="D343" s="823" t="s">
        <v>3154</v>
      </c>
      <c r="E343" s="824" t="s">
        <v>1980</v>
      </c>
      <c r="F343" s="822" t="s">
        <v>1967</v>
      </c>
      <c r="G343" s="822" t="s">
        <v>2012</v>
      </c>
      <c r="H343" s="822" t="s">
        <v>329</v>
      </c>
      <c r="I343" s="822" t="s">
        <v>2545</v>
      </c>
      <c r="J343" s="822" t="s">
        <v>2546</v>
      </c>
      <c r="K343" s="822" t="s">
        <v>2547</v>
      </c>
      <c r="L343" s="825">
        <v>1411.09</v>
      </c>
      <c r="M343" s="825">
        <v>4233.2699999999995</v>
      </c>
      <c r="N343" s="822">
        <v>3</v>
      </c>
      <c r="O343" s="826">
        <v>1</v>
      </c>
      <c r="P343" s="825"/>
      <c r="Q343" s="827">
        <v>0</v>
      </c>
      <c r="R343" s="822"/>
      <c r="S343" s="827">
        <v>0</v>
      </c>
      <c r="T343" s="826"/>
      <c r="U343" s="828">
        <v>0</v>
      </c>
    </row>
    <row r="344" spans="1:21" ht="14.45" customHeight="1" x14ac:dyDescent="0.2">
      <c r="A344" s="821">
        <v>31</v>
      </c>
      <c r="B344" s="822" t="s">
        <v>1964</v>
      </c>
      <c r="C344" s="822" t="s">
        <v>1970</v>
      </c>
      <c r="D344" s="823" t="s">
        <v>3154</v>
      </c>
      <c r="E344" s="824" t="s">
        <v>1982</v>
      </c>
      <c r="F344" s="822" t="s">
        <v>1965</v>
      </c>
      <c r="G344" s="822" t="s">
        <v>2548</v>
      </c>
      <c r="H344" s="822" t="s">
        <v>619</v>
      </c>
      <c r="I344" s="822" t="s">
        <v>2549</v>
      </c>
      <c r="J344" s="822" t="s">
        <v>2550</v>
      </c>
      <c r="K344" s="822" t="s">
        <v>2551</v>
      </c>
      <c r="L344" s="825">
        <v>119.7</v>
      </c>
      <c r="M344" s="825">
        <v>239.4</v>
      </c>
      <c r="N344" s="822">
        <v>2</v>
      </c>
      <c r="O344" s="826">
        <v>1</v>
      </c>
      <c r="P344" s="825"/>
      <c r="Q344" s="827">
        <v>0</v>
      </c>
      <c r="R344" s="822"/>
      <c r="S344" s="827">
        <v>0</v>
      </c>
      <c r="T344" s="826"/>
      <c r="U344" s="828">
        <v>0</v>
      </c>
    </row>
    <row r="345" spans="1:21" ht="14.45" customHeight="1" x14ac:dyDescent="0.2">
      <c r="A345" s="821">
        <v>31</v>
      </c>
      <c r="B345" s="822" t="s">
        <v>1964</v>
      </c>
      <c r="C345" s="822" t="s">
        <v>1970</v>
      </c>
      <c r="D345" s="823" t="s">
        <v>3154</v>
      </c>
      <c r="E345" s="824" t="s">
        <v>1982</v>
      </c>
      <c r="F345" s="822" t="s">
        <v>1965</v>
      </c>
      <c r="G345" s="822" t="s">
        <v>2552</v>
      </c>
      <c r="H345" s="822" t="s">
        <v>329</v>
      </c>
      <c r="I345" s="822" t="s">
        <v>2553</v>
      </c>
      <c r="J345" s="822" t="s">
        <v>2554</v>
      </c>
      <c r="K345" s="822" t="s">
        <v>2555</v>
      </c>
      <c r="L345" s="825">
        <v>401.63</v>
      </c>
      <c r="M345" s="825">
        <v>9639.119999999999</v>
      </c>
      <c r="N345" s="822">
        <v>24</v>
      </c>
      <c r="O345" s="826">
        <v>2</v>
      </c>
      <c r="P345" s="825">
        <v>9639.119999999999</v>
      </c>
      <c r="Q345" s="827">
        <v>1</v>
      </c>
      <c r="R345" s="822">
        <v>24</v>
      </c>
      <c r="S345" s="827">
        <v>1</v>
      </c>
      <c r="T345" s="826">
        <v>2</v>
      </c>
      <c r="U345" s="828">
        <v>1</v>
      </c>
    </row>
    <row r="346" spans="1:21" ht="14.45" customHeight="1" x14ac:dyDescent="0.2">
      <c r="A346" s="821">
        <v>31</v>
      </c>
      <c r="B346" s="822" t="s">
        <v>1964</v>
      </c>
      <c r="C346" s="822" t="s">
        <v>1970</v>
      </c>
      <c r="D346" s="823" t="s">
        <v>3154</v>
      </c>
      <c r="E346" s="824" t="s">
        <v>1982</v>
      </c>
      <c r="F346" s="822" t="s">
        <v>1965</v>
      </c>
      <c r="G346" s="822" t="s">
        <v>2051</v>
      </c>
      <c r="H346" s="822" t="s">
        <v>329</v>
      </c>
      <c r="I346" s="822" t="s">
        <v>2556</v>
      </c>
      <c r="J346" s="822" t="s">
        <v>736</v>
      </c>
      <c r="K346" s="822" t="s">
        <v>2557</v>
      </c>
      <c r="L346" s="825">
        <v>91.11</v>
      </c>
      <c r="M346" s="825">
        <v>91.11</v>
      </c>
      <c r="N346" s="822">
        <v>1</v>
      </c>
      <c r="O346" s="826">
        <v>1</v>
      </c>
      <c r="P346" s="825"/>
      <c r="Q346" s="827">
        <v>0</v>
      </c>
      <c r="R346" s="822"/>
      <c r="S346" s="827">
        <v>0</v>
      </c>
      <c r="T346" s="826"/>
      <c r="U346" s="828">
        <v>0</v>
      </c>
    </row>
    <row r="347" spans="1:21" ht="14.45" customHeight="1" x14ac:dyDescent="0.2">
      <c r="A347" s="821">
        <v>31</v>
      </c>
      <c r="B347" s="822" t="s">
        <v>1964</v>
      </c>
      <c r="C347" s="822" t="s">
        <v>1970</v>
      </c>
      <c r="D347" s="823" t="s">
        <v>3154</v>
      </c>
      <c r="E347" s="824" t="s">
        <v>1982</v>
      </c>
      <c r="F347" s="822" t="s">
        <v>1965</v>
      </c>
      <c r="G347" s="822" t="s">
        <v>2051</v>
      </c>
      <c r="H347" s="822" t="s">
        <v>329</v>
      </c>
      <c r="I347" s="822" t="s">
        <v>2250</v>
      </c>
      <c r="J347" s="822" t="s">
        <v>736</v>
      </c>
      <c r="K347" s="822" t="s">
        <v>2251</v>
      </c>
      <c r="L347" s="825">
        <v>182.22</v>
      </c>
      <c r="M347" s="825">
        <v>182.22</v>
      </c>
      <c r="N347" s="822">
        <v>1</v>
      </c>
      <c r="O347" s="826">
        <v>1</v>
      </c>
      <c r="P347" s="825">
        <v>182.22</v>
      </c>
      <c r="Q347" s="827">
        <v>1</v>
      </c>
      <c r="R347" s="822">
        <v>1</v>
      </c>
      <c r="S347" s="827">
        <v>1</v>
      </c>
      <c r="T347" s="826">
        <v>1</v>
      </c>
      <c r="U347" s="828">
        <v>1</v>
      </c>
    </row>
    <row r="348" spans="1:21" ht="14.45" customHeight="1" x14ac:dyDescent="0.2">
      <c r="A348" s="821">
        <v>31</v>
      </c>
      <c r="B348" s="822" t="s">
        <v>1964</v>
      </c>
      <c r="C348" s="822" t="s">
        <v>1970</v>
      </c>
      <c r="D348" s="823" t="s">
        <v>3154</v>
      </c>
      <c r="E348" s="824" t="s">
        <v>1982</v>
      </c>
      <c r="F348" s="822" t="s">
        <v>1965</v>
      </c>
      <c r="G348" s="822" t="s">
        <v>2558</v>
      </c>
      <c r="H348" s="822" t="s">
        <v>329</v>
      </c>
      <c r="I348" s="822" t="s">
        <v>2559</v>
      </c>
      <c r="J348" s="822" t="s">
        <v>2560</v>
      </c>
      <c r="K348" s="822" t="s">
        <v>2561</v>
      </c>
      <c r="L348" s="825">
        <v>0</v>
      </c>
      <c r="M348" s="825">
        <v>0</v>
      </c>
      <c r="N348" s="822">
        <v>4</v>
      </c>
      <c r="O348" s="826">
        <v>4</v>
      </c>
      <c r="P348" s="825">
        <v>0</v>
      </c>
      <c r="Q348" s="827"/>
      <c r="R348" s="822">
        <v>3</v>
      </c>
      <c r="S348" s="827">
        <v>0.75</v>
      </c>
      <c r="T348" s="826">
        <v>3</v>
      </c>
      <c r="U348" s="828">
        <v>0.75</v>
      </c>
    </row>
    <row r="349" spans="1:21" ht="14.45" customHeight="1" x14ac:dyDescent="0.2">
      <c r="A349" s="821">
        <v>31</v>
      </c>
      <c r="B349" s="822" t="s">
        <v>1964</v>
      </c>
      <c r="C349" s="822" t="s">
        <v>1970</v>
      </c>
      <c r="D349" s="823" t="s">
        <v>3154</v>
      </c>
      <c r="E349" s="824" t="s">
        <v>1982</v>
      </c>
      <c r="F349" s="822" t="s">
        <v>1965</v>
      </c>
      <c r="G349" s="822" t="s">
        <v>2259</v>
      </c>
      <c r="H349" s="822" t="s">
        <v>329</v>
      </c>
      <c r="I349" s="822" t="s">
        <v>2260</v>
      </c>
      <c r="J349" s="822" t="s">
        <v>2261</v>
      </c>
      <c r="K349" s="822" t="s">
        <v>2262</v>
      </c>
      <c r="L349" s="825">
        <v>0</v>
      </c>
      <c r="M349" s="825">
        <v>0</v>
      </c>
      <c r="N349" s="822">
        <v>2</v>
      </c>
      <c r="O349" s="826">
        <v>2</v>
      </c>
      <c r="P349" s="825">
        <v>0</v>
      </c>
      <c r="Q349" s="827"/>
      <c r="R349" s="822">
        <v>1</v>
      </c>
      <c r="S349" s="827">
        <v>0.5</v>
      </c>
      <c r="T349" s="826">
        <v>1</v>
      </c>
      <c r="U349" s="828">
        <v>0.5</v>
      </c>
    </row>
    <row r="350" spans="1:21" ht="14.45" customHeight="1" x14ac:dyDescent="0.2">
      <c r="A350" s="821">
        <v>31</v>
      </c>
      <c r="B350" s="822" t="s">
        <v>1964</v>
      </c>
      <c r="C350" s="822" t="s">
        <v>1970</v>
      </c>
      <c r="D350" s="823" t="s">
        <v>3154</v>
      </c>
      <c r="E350" s="824" t="s">
        <v>1982</v>
      </c>
      <c r="F350" s="822" t="s">
        <v>1965</v>
      </c>
      <c r="G350" s="822" t="s">
        <v>2263</v>
      </c>
      <c r="H350" s="822" t="s">
        <v>329</v>
      </c>
      <c r="I350" s="822" t="s">
        <v>2264</v>
      </c>
      <c r="J350" s="822" t="s">
        <v>2265</v>
      </c>
      <c r="K350" s="822" t="s">
        <v>2266</v>
      </c>
      <c r="L350" s="825">
        <v>0</v>
      </c>
      <c r="M350" s="825">
        <v>0</v>
      </c>
      <c r="N350" s="822">
        <v>1</v>
      </c>
      <c r="O350" s="826">
        <v>1</v>
      </c>
      <c r="P350" s="825"/>
      <c r="Q350" s="827"/>
      <c r="R350" s="822"/>
      <c r="S350" s="827">
        <v>0</v>
      </c>
      <c r="T350" s="826"/>
      <c r="U350" s="828">
        <v>0</v>
      </c>
    </row>
    <row r="351" spans="1:21" ht="14.45" customHeight="1" x14ac:dyDescent="0.2">
      <c r="A351" s="821">
        <v>31</v>
      </c>
      <c r="B351" s="822" t="s">
        <v>1964</v>
      </c>
      <c r="C351" s="822" t="s">
        <v>1970</v>
      </c>
      <c r="D351" s="823" t="s">
        <v>3154</v>
      </c>
      <c r="E351" s="824" t="s">
        <v>1982</v>
      </c>
      <c r="F351" s="822" t="s">
        <v>1965</v>
      </c>
      <c r="G351" s="822" t="s">
        <v>2068</v>
      </c>
      <c r="H351" s="822" t="s">
        <v>329</v>
      </c>
      <c r="I351" s="822" t="s">
        <v>2562</v>
      </c>
      <c r="J351" s="822" t="s">
        <v>2070</v>
      </c>
      <c r="K351" s="822" t="s">
        <v>2563</v>
      </c>
      <c r="L351" s="825">
        <v>0</v>
      </c>
      <c r="M351" s="825">
        <v>0</v>
      </c>
      <c r="N351" s="822">
        <v>3</v>
      </c>
      <c r="O351" s="826">
        <v>2</v>
      </c>
      <c r="P351" s="825">
        <v>0</v>
      </c>
      <c r="Q351" s="827"/>
      <c r="R351" s="822">
        <v>1</v>
      </c>
      <c r="S351" s="827">
        <v>0.33333333333333331</v>
      </c>
      <c r="T351" s="826">
        <v>1</v>
      </c>
      <c r="U351" s="828">
        <v>0.5</v>
      </c>
    </row>
    <row r="352" spans="1:21" ht="14.45" customHeight="1" x14ac:dyDescent="0.2">
      <c r="A352" s="821">
        <v>31</v>
      </c>
      <c r="B352" s="822" t="s">
        <v>1964</v>
      </c>
      <c r="C352" s="822" t="s">
        <v>1970</v>
      </c>
      <c r="D352" s="823" t="s">
        <v>3154</v>
      </c>
      <c r="E352" s="824" t="s">
        <v>1982</v>
      </c>
      <c r="F352" s="822" t="s">
        <v>1965</v>
      </c>
      <c r="G352" s="822" t="s">
        <v>2072</v>
      </c>
      <c r="H352" s="822" t="s">
        <v>329</v>
      </c>
      <c r="I352" s="822" t="s">
        <v>2564</v>
      </c>
      <c r="J352" s="822" t="s">
        <v>2074</v>
      </c>
      <c r="K352" s="822" t="s">
        <v>2565</v>
      </c>
      <c r="L352" s="825">
        <v>45.89</v>
      </c>
      <c r="M352" s="825">
        <v>275.34000000000003</v>
      </c>
      <c r="N352" s="822">
        <v>6</v>
      </c>
      <c r="O352" s="826">
        <v>2</v>
      </c>
      <c r="P352" s="825">
        <v>275.34000000000003</v>
      </c>
      <c r="Q352" s="827">
        <v>1</v>
      </c>
      <c r="R352" s="822">
        <v>6</v>
      </c>
      <c r="S352" s="827">
        <v>1</v>
      </c>
      <c r="T352" s="826">
        <v>2</v>
      </c>
      <c r="U352" s="828">
        <v>1</v>
      </c>
    </row>
    <row r="353" spans="1:21" ht="14.45" customHeight="1" x14ac:dyDescent="0.2">
      <c r="A353" s="821">
        <v>31</v>
      </c>
      <c r="B353" s="822" t="s">
        <v>1964</v>
      </c>
      <c r="C353" s="822" t="s">
        <v>1970</v>
      </c>
      <c r="D353" s="823" t="s">
        <v>3154</v>
      </c>
      <c r="E353" s="824" t="s">
        <v>1982</v>
      </c>
      <c r="F353" s="822" t="s">
        <v>1965</v>
      </c>
      <c r="G353" s="822" t="s">
        <v>2012</v>
      </c>
      <c r="H353" s="822" t="s">
        <v>329</v>
      </c>
      <c r="I353" s="822" t="s">
        <v>2023</v>
      </c>
      <c r="J353" s="822" t="s">
        <v>2491</v>
      </c>
      <c r="K353" s="822"/>
      <c r="L353" s="825">
        <v>50.32</v>
      </c>
      <c r="M353" s="825">
        <v>100.64</v>
      </c>
      <c r="N353" s="822">
        <v>2</v>
      </c>
      <c r="O353" s="826">
        <v>2</v>
      </c>
      <c r="P353" s="825">
        <v>100.64</v>
      </c>
      <c r="Q353" s="827">
        <v>1</v>
      </c>
      <c r="R353" s="822">
        <v>2</v>
      </c>
      <c r="S353" s="827">
        <v>1</v>
      </c>
      <c r="T353" s="826">
        <v>2</v>
      </c>
      <c r="U353" s="828">
        <v>1</v>
      </c>
    </row>
    <row r="354" spans="1:21" ht="14.45" customHeight="1" x14ac:dyDescent="0.2">
      <c r="A354" s="821">
        <v>31</v>
      </c>
      <c r="B354" s="822" t="s">
        <v>1964</v>
      </c>
      <c r="C354" s="822" t="s">
        <v>1970</v>
      </c>
      <c r="D354" s="823" t="s">
        <v>3154</v>
      </c>
      <c r="E354" s="824" t="s">
        <v>1982</v>
      </c>
      <c r="F354" s="822" t="s">
        <v>1965</v>
      </c>
      <c r="G354" s="822" t="s">
        <v>2271</v>
      </c>
      <c r="H354" s="822" t="s">
        <v>329</v>
      </c>
      <c r="I354" s="822" t="s">
        <v>2566</v>
      </c>
      <c r="J354" s="822" t="s">
        <v>670</v>
      </c>
      <c r="K354" s="822" t="s">
        <v>2567</v>
      </c>
      <c r="L354" s="825">
        <v>0</v>
      </c>
      <c r="M354" s="825">
        <v>0</v>
      </c>
      <c r="N354" s="822">
        <v>2</v>
      </c>
      <c r="O354" s="826">
        <v>2</v>
      </c>
      <c r="P354" s="825">
        <v>0</v>
      </c>
      <c r="Q354" s="827"/>
      <c r="R354" s="822">
        <v>2</v>
      </c>
      <c r="S354" s="827">
        <v>1</v>
      </c>
      <c r="T354" s="826">
        <v>2</v>
      </c>
      <c r="U354" s="828">
        <v>1</v>
      </c>
    </row>
    <row r="355" spans="1:21" ht="14.45" customHeight="1" x14ac:dyDescent="0.2">
      <c r="A355" s="821">
        <v>31</v>
      </c>
      <c r="B355" s="822" t="s">
        <v>1964</v>
      </c>
      <c r="C355" s="822" t="s">
        <v>1970</v>
      </c>
      <c r="D355" s="823" t="s">
        <v>3154</v>
      </c>
      <c r="E355" s="824" t="s">
        <v>1982</v>
      </c>
      <c r="F355" s="822" t="s">
        <v>1965</v>
      </c>
      <c r="G355" s="822" t="s">
        <v>2271</v>
      </c>
      <c r="H355" s="822" t="s">
        <v>329</v>
      </c>
      <c r="I355" s="822" t="s">
        <v>2277</v>
      </c>
      <c r="J355" s="822" t="s">
        <v>670</v>
      </c>
      <c r="K355" s="822" t="s">
        <v>2278</v>
      </c>
      <c r="L355" s="825">
        <v>0</v>
      </c>
      <c r="M355" s="825">
        <v>0</v>
      </c>
      <c r="N355" s="822">
        <v>1</v>
      </c>
      <c r="O355" s="826">
        <v>1</v>
      </c>
      <c r="P355" s="825">
        <v>0</v>
      </c>
      <c r="Q355" s="827"/>
      <c r="R355" s="822">
        <v>1</v>
      </c>
      <c r="S355" s="827">
        <v>1</v>
      </c>
      <c r="T355" s="826">
        <v>1</v>
      </c>
      <c r="U355" s="828">
        <v>1</v>
      </c>
    </row>
    <row r="356" spans="1:21" ht="14.45" customHeight="1" x14ac:dyDescent="0.2">
      <c r="A356" s="821">
        <v>31</v>
      </c>
      <c r="B356" s="822" t="s">
        <v>1964</v>
      </c>
      <c r="C356" s="822" t="s">
        <v>1970</v>
      </c>
      <c r="D356" s="823" t="s">
        <v>3154</v>
      </c>
      <c r="E356" s="824" t="s">
        <v>1982</v>
      </c>
      <c r="F356" s="822" t="s">
        <v>1965</v>
      </c>
      <c r="G356" s="822" t="s">
        <v>2271</v>
      </c>
      <c r="H356" s="822" t="s">
        <v>329</v>
      </c>
      <c r="I356" s="822" t="s">
        <v>2568</v>
      </c>
      <c r="J356" s="822" t="s">
        <v>670</v>
      </c>
      <c r="K356" s="822" t="s">
        <v>2569</v>
      </c>
      <c r="L356" s="825">
        <v>0</v>
      </c>
      <c r="M356" s="825">
        <v>0</v>
      </c>
      <c r="N356" s="822">
        <v>1</v>
      </c>
      <c r="O356" s="826">
        <v>1</v>
      </c>
      <c r="P356" s="825"/>
      <c r="Q356" s="827"/>
      <c r="R356" s="822"/>
      <c r="S356" s="827">
        <v>0</v>
      </c>
      <c r="T356" s="826"/>
      <c r="U356" s="828">
        <v>0</v>
      </c>
    </row>
    <row r="357" spans="1:21" ht="14.45" customHeight="1" x14ac:dyDescent="0.2">
      <c r="A357" s="821">
        <v>31</v>
      </c>
      <c r="B357" s="822" t="s">
        <v>1964</v>
      </c>
      <c r="C357" s="822" t="s">
        <v>1970</v>
      </c>
      <c r="D357" s="823" t="s">
        <v>3154</v>
      </c>
      <c r="E357" s="824" t="s">
        <v>1982</v>
      </c>
      <c r="F357" s="822" t="s">
        <v>1965</v>
      </c>
      <c r="G357" s="822" t="s">
        <v>2271</v>
      </c>
      <c r="H357" s="822" t="s">
        <v>329</v>
      </c>
      <c r="I357" s="822" t="s">
        <v>2279</v>
      </c>
      <c r="J357" s="822" t="s">
        <v>670</v>
      </c>
      <c r="K357" s="822" t="s">
        <v>2280</v>
      </c>
      <c r="L357" s="825">
        <v>0</v>
      </c>
      <c r="M357" s="825">
        <v>0</v>
      </c>
      <c r="N357" s="822">
        <v>1</v>
      </c>
      <c r="O357" s="826">
        <v>1</v>
      </c>
      <c r="P357" s="825">
        <v>0</v>
      </c>
      <c r="Q357" s="827"/>
      <c r="R357" s="822">
        <v>1</v>
      </c>
      <c r="S357" s="827">
        <v>1</v>
      </c>
      <c r="T357" s="826">
        <v>1</v>
      </c>
      <c r="U357" s="828">
        <v>1</v>
      </c>
    </row>
    <row r="358" spans="1:21" ht="14.45" customHeight="1" x14ac:dyDescent="0.2">
      <c r="A358" s="821">
        <v>31</v>
      </c>
      <c r="B358" s="822" t="s">
        <v>1964</v>
      </c>
      <c r="C358" s="822" t="s">
        <v>1970</v>
      </c>
      <c r="D358" s="823" t="s">
        <v>3154</v>
      </c>
      <c r="E358" s="824" t="s">
        <v>1982</v>
      </c>
      <c r="F358" s="822" t="s">
        <v>1965</v>
      </c>
      <c r="G358" s="822" t="s">
        <v>2570</v>
      </c>
      <c r="H358" s="822" t="s">
        <v>329</v>
      </c>
      <c r="I358" s="822" t="s">
        <v>2571</v>
      </c>
      <c r="J358" s="822" t="s">
        <v>2572</v>
      </c>
      <c r="K358" s="822" t="s">
        <v>2573</v>
      </c>
      <c r="L358" s="825">
        <v>76.180000000000007</v>
      </c>
      <c r="M358" s="825">
        <v>152.36000000000001</v>
      </c>
      <c r="N358" s="822">
        <v>2</v>
      </c>
      <c r="O358" s="826">
        <v>2</v>
      </c>
      <c r="P358" s="825">
        <v>152.36000000000001</v>
      </c>
      <c r="Q358" s="827">
        <v>1</v>
      </c>
      <c r="R358" s="822">
        <v>2</v>
      </c>
      <c r="S358" s="827">
        <v>1</v>
      </c>
      <c r="T358" s="826">
        <v>2</v>
      </c>
      <c r="U358" s="828">
        <v>1</v>
      </c>
    </row>
    <row r="359" spans="1:21" ht="14.45" customHeight="1" x14ac:dyDescent="0.2">
      <c r="A359" s="821">
        <v>31</v>
      </c>
      <c r="B359" s="822" t="s">
        <v>1964</v>
      </c>
      <c r="C359" s="822" t="s">
        <v>1970</v>
      </c>
      <c r="D359" s="823" t="s">
        <v>3154</v>
      </c>
      <c r="E359" s="824" t="s">
        <v>1982</v>
      </c>
      <c r="F359" s="822" t="s">
        <v>1965</v>
      </c>
      <c r="G359" s="822" t="s">
        <v>2570</v>
      </c>
      <c r="H359" s="822" t="s">
        <v>329</v>
      </c>
      <c r="I359" s="822" t="s">
        <v>2574</v>
      </c>
      <c r="J359" s="822" t="s">
        <v>2572</v>
      </c>
      <c r="K359" s="822" t="s">
        <v>2573</v>
      </c>
      <c r="L359" s="825">
        <v>76.180000000000007</v>
      </c>
      <c r="M359" s="825">
        <v>228.54000000000002</v>
      </c>
      <c r="N359" s="822">
        <v>3</v>
      </c>
      <c r="O359" s="826">
        <v>3</v>
      </c>
      <c r="P359" s="825">
        <v>152.36000000000001</v>
      </c>
      <c r="Q359" s="827">
        <v>0.66666666666666663</v>
      </c>
      <c r="R359" s="822">
        <v>2</v>
      </c>
      <c r="S359" s="827">
        <v>0.66666666666666663</v>
      </c>
      <c r="T359" s="826">
        <v>2</v>
      </c>
      <c r="U359" s="828">
        <v>0.66666666666666663</v>
      </c>
    </row>
    <row r="360" spans="1:21" ht="14.45" customHeight="1" x14ac:dyDescent="0.2">
      <c r="A360" s="821">
        <v>31</v>
      </c>
      <c r="B360" s="822" t="s">
        <v>1964</v>
      </c>
      <c r="C360" s="822" t="s">
        <v>1970</v>
      </c>
      <c r="D360" s="823" t="s">
        <v>3154</v>
      </c>
      <c r="E360" s="824" t="s">
        <v>1982</v>
      </c>
      <c r="F360" s="822" t="s">
        <v>1965</v>
      </c>
      <c r="G360" s="822" t="s">
        <v>2079</v>
      </c>
      <c r="H360" s="822" t="s">
        <v>329</v>
      </c>
      <c r="I360" s="822" t="s">
        <v>2080</v>
      </c>
      <c r="J360" s="822" t="s">
        <v>2081</v>
      </c>
      <c r="K360" s="822" t="s">
        <v>2082</v>
      </c>
      <c r="L360" s="825">
        <v>132.97999999999999</v>
      </c>
      <c r="M360" s="825">
        <v>5186.2199999999993</v>
      </c>
      <c r="N360" s="822">
        <v>39</v>
      </c>
      <c r="O360" s="826">
        <v>11</v>
      </c>
      <c r="P360" s="825">
        <v>3590.46</v>
      </c>
      <c r="Q360" s="827">
        <v>0.6923076923076924</v>
      </c>
      <c r="R360" s="822">
        <v>27</v>
      </c>
      <c r="S360" s="827">
        <v>0.69230769230769229</v>
      </c>
      <c r="T360" s="826">
        <v>8</v>
      </c>
      <c r="U360" s="828">
        <v>0.72727272727272729</v>
      </c>
    </row>
    <row r="361" spans="1:21" ht="14.45" customHeight="1" x14ac:dyDescent="0.2">
      <c r="A361" s="821">
        <v>31</v>
      </c>
      <c r="B361" s="822" t="s">
        <v>1964</v>
      </c>
      <c r="C361" s="822" t="s">
        <v>1970</v>
      </c>
      <c r="D361" s="823" t="s">
        <v>3154</v>
      </c>
      <c r="E361" s="824" t="s">
        <v>1982</v>
      </c>
      <c r="F361" s="822" t="s">
        <v>1965</v>
      </c>
      <c r="G361" s="822" t="s">
        <v>2575</v>
      </c>
      <c r="H361" s="822" t="s">
        <v>329</v>
      </c>
      <c r="I361" s="822" t="s">
        <v>2576</v>
      </c>
      <c r="J361" s="822" t="s">
        <v>2577</v>
      </c>
      <c r="K361" s="822" t="s">
        <v>2578</v>
      </c>
      <c r="L361" s="825">
        <v>57.48</v>
      </c>
      <c r="M361" s="825">
        <v>57.48</v>
      </c>
      <c r="N361" s="822">
        <v>1</v>
      </c>
      <c r="O361" s="826">
        <v>0.5</v>
      </c>
      <c r="P361" s="825">
        <v>57.48</v>
      </c>
      <c r="Q361" s="827">
        <v>1</v>
      </c>
      <c r="R361" s="822">
        <v>1</v>
      </c>
      <c r="S361" s="827">
        <v>1</v>
      </c>
      <c r="T361" s="826">
        <v>0.5</v>
      </c>
      <c r="U361" s="828">
        <v>1</v>
      </c>
    </row>
    <row r="362" spans="1:21" ht="14.45" customHeight="1" x14ac:dyDescent="0.2">
      <c r="A362" s="821">
        <v>31</v>
      </c>
      <c r="B362" s="822" t="s">
        <v>1964</v>
      </c>
      <c r="C362" s="822" t="s">
        <v>1970</v>
      </c>
      <c r="D362" s="823" t="s">
        <v>3154</v>
      </c>
      <c r="E362" s="824" t="s">
        <v>1982</v>
      </c>
      <c r="F362" s="822" t="s">
        <v>1965</v>
      </c>
      <c r="G362" s="822" t="s">
        <v>2579</v>
      </c>
      <c r="H362" s="822" t="s">
        <v>619</v>
      </c>
      <c r="I362" s="822" t="s">
        <v>2580</v>
      </c>
      <c r="J362" s="822" t="s">
        <v>2581</v>
      </c>
      <c r="K362" s="822" t="s">
        <v>2582</v>
      </c>
      <c r="L362" s="825">
        <v>7119.15</v>
      </c>
      <c r="M362" s="825">
        <v>14238.3</v>
      </c>
      <c r="N362" s="822">
        <v>2</v>
      </c>
      <c r="O362" s="826">
        <v>1</v>
      </c>
      <c r="P362" s="825">
        <v>14238.3</v>
      </c>
      <c r="Q362" s="827">
        <v>1</v>
      </c>
      <c r="R362" s="822">
        <v>2</v>
      </c>
      <c r="S362" s="827">
        <v>1</v>
      </c>
      <c r="T362" s="826">
        <v>1</v>
      </c>
      <c r="U362" s="828">
        <v>1</v>
      </c>
    </row>
    <row r="363" spans="1:21" ht="14.45" customHeight="1" x14ac:dyDescent="0.2">
      <c r="A363" s="821">
        <v>31</v>
      </c>
      <c r="B363" s="822" t="s">
        <v>1964</v>
      </c>
      <c r="C363" s="822" t="s">
        <v>1970</v>
      </c>
      <c r="D363" s="823" t="s">
        <v>3154</v>
      </c>
      <c r="E363" s="824" t="s">
        <v>1982</v>
      </c>
      <c r="F363" s="822" t="s">
        <v>1965</v>
      </c>
      <c r="G363" s="822" t="s">
        <v>2579</v>
      </c>
      <c r="H363" s="822" t="s">
        <v>329</v>
      </c>
      <c r="I363" s="822" t="s">
        <v>2583</v>
      </c>
      <c r="J363" s="822" t="s">
        <v>2584</v>
      </c>
      <c r="K363" s="822" t="s">
        <v>2582</v>
      </c>
      <c r="L363" s="825">
        <v>7119.15</v>
      </c>
      <c r="M363" s="825">
        <v>14238.3</v>
      </c>
      <c r="N363" s="822">
        <v>2</v>
      </c>
      <c r="O363" s="826">
        <v>1</v>
      </c>
      <c r="P363" s="825"/>
      <c r="Q363" s="827">
        <v>0</v>
      </c>
      <c r="R363" s="822"/>
      <c r="S363" s="827">
        <v>0</v>
      </c>
      <c r="T363" s="826"/>
      <c r="U363" s="828">
        <v>0</v>
      </c>
    </row>
    <row r="364" spans="1:21" ht="14.45" customHeight="1" x14ac:dyDescent="0.2">
      <c r="A364" s="821">
        <v>31</v>
      </c>
      <c r="B364" s="822" t="s">
        <v>1964</v>
      </c>
      <c r="C364" s="822" t="s">
        <v>1970</v>
      </c>
      <c r="D364" s="823" t="s">
        <v>3154</v>
      </c>
      <c r="E364" s="824" t="s">
        <v>1982</v>
      </c>
      <c r="F364" s="822" t="s">
        <v>1965</v>
      </c>
      <c r="G364" s="822" t="s">
        <v>2585</v>
      </c>
      <c r="H364" s="822" t="s">
        <v>619</v>
      </c>
      <c r="I364" s="822" t="s">
        <v>1933</v>
      </c>
      <c r="J364" s="822" t="s">
        <v>1934</v>
      </c>
      <c r="K364" s="822" t="s">
        <v>1935</v>
      </c>
      <c r="L364" s="825">
        <v>70.48</v>
      </c>
      <c r="M364" s="825">
        <v>70.48</v>
      </c>
      <c r="N364" s="822">
        <v>1</v>
      </c>
      <c r="O364" s="826">
        <v>1</v>
      </c>
      <c r="P364" s="825"/>
      <c r="Q364" s="827">
        <v>0</v>
      </c>
      <c r="R364" s="822"/>
      <c r="S364" s="827">
        <v>0</v>
      </c>
      <c r="T364" s="826"/>
      <c r="U364" s="828">
        <v>0</v>
      </c>
    </row>
    <row r="365" spans="1:21" ht="14.45" customHeight="1" x14ac:dyDescent="0.2">
      <c r="A365" s="821">
        <v>31</v>
      </c>
      <c r="B365" s="822" t="s">
        <v>1964</v>
      </c>
      <c r="C365" s="822" t="s">
        <v>1970</v>
      </c>
      <c r="D365" s="823" t="s">
        <v>3154</v>
      </c>
      <c r="E365" s="824" t="s">
        <v>1982</v>
      </c>
      <c r="F365" s="822" t="s">
        <v>1965</v>
      </c>
      <c r="G365" s="822" t="s">
        <v>1997</v>
      </c>
      <c r="H365" s="822" t="s">
        <v>619</v>
      </c>
      <c r="I365" s="822" t="s">
        <v>1613</v>
      </c>
      <c r="J365" s="822" t="s">
        <v>825</v>
      </c>
      <c r="K365" s="822" t="s">
        <v>1614</v>
      </c>
      <c r="L365" s="825">
        <v>736.33</v>
      </c>
      <c r="M365" s="825">
        <v>53015.760000000024</v>
      </c>
      <c r="N365" s="822">
        <v>72</v>
      </c>
      <c r="O365" s="826">
        <v>31</v>
      </c>
      <c r="P365" s="825">
        <v>44179.800000000025</v>
      </c>
      <c r="Q365" s="827">
        <v>0.83333333333333337</v>
      </c>
      <c r="R365" s="822">
        <v>60</v>
      </c>
      <c r="S365" s="827">
        <v>0.83333333333333337</v>
      </c>
      <c r="T365" s="826">
        <v>27.5</v>
      </c>
      <c r="U365" s="828">
        <v>0.88709677419354838</v>
      </c>
    </row>
    <row r="366" spans="1:21" ht="14.45" customHeight="1" x14ac:dyDescent="0.2">
      <c r="A366" s="821">
        <v>31</v>
      </c>
      <c r="B366" s="822" t="s">
        <v>1964</v>
      </c>
      <c r="C366" s="822" t="s">
        <v>1970</v>
      </c>
      <c r="D366" s="823" t="s">
        <v>3154</v>
      </c>
      <c r="E366" s="824" t="s">
        <v>1982</v>
      </c>
      <c r="F366" s="822" t="s">
        <v>1965</v>
      </c>
      <c r="G366" s="822" t="s">
        <v>1997</v>
      </c>
      <c r="H366" s="822" t="s">
        <v>619</v>
      </c>
      <c r="I366" s="822" t="s">
        <v>1615</v>
      </c>
      <c r="J366" s="822" t="s">
        <v>825</v>
      </c>
      <c r="K366" s="822" t="s">
        <v>1616</v>
      </c>
      <c r="L366" s="825">
        <v>490.89</v>
      </c>
      <c r="M366" s="825">
        <v>5399.79</v>
      </c>
      <c r="N366" s="822">
        <v>11</v>
      </c>
      <c r="O366" s="826">
        <v>7</v>
      </c>
      <c r="P366" s="825">
        <v>5399.79</v>
      </c>
      <c r="Q366" s="827">
        <v>1</v>
      </c>
      <c r="R366" s="822">
        <v>11</v>
      </c>
      <c r="S366" s="827">
        <v>1</v>
      </c>
      <c r="T366" s="826">
        <v>7</v>
      </c>
      <c r="U366" s="828">
        <v>1</v>
      </c>
    </row>
    <row r="367" spans="1:21" ht="14.45" customHeight="1" x14ac:dyDescent="0.2">
      <c r="A367" s="821">
        <v>31</v>
      </c>
      <c r="B367" s="822" t="s">
        <v>1964</v>
      </c>
      <c r="C367" s="822" t="s">
        <v>1970</v>
      </c>
      <c r="D367" s="823" t="s">
        <v>3154</v>
      </c>
      <c r="E367" s="824" t="s">
        <v>1982</v>
      </c>
      <c r="F367" s="822" t="s">
        <v>1965</v>
      </c>
      <c r="G367" s="822" t="s">
        <v>1997</v>
      </c>
      <c r="H367" s="822" t="s">
        <v>619</v>
      </c>
      <c r="I367" s="822" t="s">
        <v>2500</v>
      </c>
      <c r="J367" s="822" t="s">
        <v>828</v>
      </c>
      <c r="K367" s="822" t="s">
        <v>2501</v>
      </c>
      <c r="L367" s="825">
        <v>1847.49</v>
      </c>
      <c r="M367" s="825">
        <v>1847.49</v>
      </c>
      <c r="N367" s="822">
        <v>1</v>
      </c>
      <c r="O367" s="826">
        <v>1</v>
      </c>
      <c r="P367" s="825">
        <v>1847.49</v>
      </c>
      <c r="Q367" s="827">
        <v>1</v>
      </c>
      <c r="R367" s="822">
        <v>1</v>
      </c>
      <c r="S367" s="827">
        <v>1</v>
      </c>
      <c r="T367" s="826">
        <v>1</v>
      </c>
      <c r="U367" s="828">
        <v>1</v>
      </c>
    </row>
    <row r="368" spans="1:21" ht="14.45" customHeight="1" x14ac:dyDescent="0.2">
      <c r="A368" s="821">
        <v>31</v>
      </c>
      <c r="B368" s="822" t="s">
        <v>1964</v>
      </c>
      <c r="C368" s="822" t="s">
        <v>1970</v>
      </c>
      <c r="D368" s="823" t="s">
        <v>3154</v>
      </c>
      <c r="E368" s="824" t="s">
        <v>1982</v>
      </c>
      <c r="F368" s="822" t="s">
        <v>1965</v>
      </c>
      <c r="G368" s="822" t="s">
        <v>1997</v>
      </c>
      <c r="H368" s="822" t="s">
        <v>619</v>
      </c>
      <c r="I368" s="822" t="s">
        <v>2291</v>
      </c>
      <c r="J368" s="822" t="s">
        <v>825</v>
      </c>
      <c r="K368" s="822" t="s">
        <v>2292</v>
      </c>
      <c r="L368" s="825">
        <v>1154.68</v>
      </c>
      <c r="M368" s="825">
        <v>15010.840000000002</v>
      </c>
      <c r="N368" s="822">
        <v>13</v>
      </c>
      <c r="O368" s="826">
        <v>5.5</v>
      </c>
      <c r="P368" s="825">
        <v>15010.840000000002</v>
      </c>
      <c r="Q368" s="827">
        <v>1</v>
      </c>
      <c r="R368" s="822">
        <v>13</v>
      </c>
      <c r="S368" s="827">
        <v>1</v>
      </c>
      <c r="T368" s="826">
        <v>5.5</v>
      </c>
      <c r="U368" s="828">
        <v>1</v>
      </c>
    </row>
    <row r="369" spans="1:21" ht="14.45" customHeight="1" x14ac:dyDescent="0.2">
      <c r="A369" s="821">
        <v>31</v>
      </c>
      <c r="B369" s="822" t="s">
        <v>1964</v>
      </c>
      <c r="C369" s="822" t="s">
        <v>1970</v>
      </c>
      <c r="D369" s="823" t="s">
        <v>3154</v>
      </c>
      <c r="E369" s="824" t="s">
        <v>1982</v>
      </c>
      <c r="F369" s="822" t="s">
        <v>1965</v>
      </c>
      <c r="G369" s="822" t="s">
        <v>1997</v>
      </c>
      <c r="H369" s="822" t="s">
        <v>619</v>
      </c>
      <c r="I369" s="822" t="s">
        <v>1998</v>
      </c>
      <c r="J369" s="822" t="s">
        <v>825</v>
      </c>
      <c r="K369" s="822" t="s">
        <v>1999</v>
      </c>
      <c r="L369" s="825">
        <v>923.74</v>
      </c>
      <c r="M369" s="825">
        <v>6466.18</v>
      </c>
      <c r="N369" s="822">
        <v>7</v>
      </c>
      <c r="O369" s="826">
        <v>4</v>
      </c>
      <c r="P369" s="825">
        <v>6466.18</v>
      </c>
      <c r="Q369" s="827">
        <v>1</v>
      </c>
      <c r="R369" s="822">
        <v>7</v>
      </c>
      <c r="S369" s="827">
        <v>1</v>
      </c>
      <c r="T369" s="826">
        <v>4</v>
      </c>
      <c r="U369" s="828">
        <v>1</v>
      </c>
    </row>
    <row r="370" spans="1:21" ht="14.45" customHeight="1" x14ac:dyDescent="0.2">
      <c r="A370" s="821">
        <v>31</v>
      </c>
      <c r="B370" s="822" t="s">
        <v>1964</v>
      </c>
      <c r="C370" s="822" t="s">
        <v>1970</v>
      </c>
      <c r="D370" s="823" t="s">
        <v>3154</v>
      </c>
      <c r="E370" s="824" t="s">
        <v>1982</v>
      </c>
      <c r="F370" s="822" t="s">
        <v>1965</v>
      </c>
      <c r="G370" s="822" t="s">
        <v>2088</v>
      </c>
      <c r="H370" s="822" t="s">
        <v>329</v>
      </c>
      <c r="I370" s="822" t="s">
        <v>2586</v>
      </c>
      <c r="J370" s="822" t="s">
        <v>662</v>
      </c>
      <c r="K370" s="822" t="s">
        <v>2587</v>
      </c>
      <c r="L370" s="825">
        <v>17.62</v>
      </c>
      <c r="M370" s="825">
        <v>35.24</v>
      </c>
      <c r="N370" s="822">
        <v>2</v>
      </c>
      <c r="O370" s="826">
        <v>1</v>
      </c>
      <c r="P370" s="825">
        <v>35.24</v>
      </c>
      <c r="Q370" s="827">
        <v>1</v>
      </c>
      <c r="R370" s="822">
        <v>2</v>
      </c>
      <c r="S370" s="827">
        <v>1</v>
      </c>
      <c r="T370" s="826">
        <v>1</v>
      </c>
      <c r="U370" s="828">
        <v>1</v>
      </c>
    </row>
    <row r="371" spans="1:21" ht="14.45" customHeight="1" x14ac:dyDescent="0.2">
      <c r="A371" s="821">
        <v>31</v>
      </c>
      <c r="B371" s="822" t="s">
        <v>1964</v>
      </c>
      <c r="C371" s="822" t="s">
        <v>1970</v>
      </c>
      <c r="D371" s="823" t="s">
        <v>3154</v>
      </c>
      <c r="E371" s="824" t="s">
        <v>1982</v>
      </c>
      <c r="F371" s="822" t="s">
        <v>1965</v>
      </c>
      <c r="G371" s="822" t="s">
        <v>2088</v>
      </c>
      <c r="H371" s="822" t="s">
        <v>329</v>
      </c>
      <c r="I371" s="822" t="s">
        <v>2089</v>
      </c>
      <c r="J371" s="822" t="s">
        <v>662</v>
      </c>
      <c r="K371" s="822" t="s">
        <v>1335</v>
      </c>
      <c r="L371" s="825">
        <v>35.25</v>
      </c>
      <c r="M371" s="825">
        <v>105.75</v>
      </c>
      <c r="N371" s="822">
        <v>3</v>
      </c>
      <c r="O371" s="826">
        <v>3</v>
      </c>
      <c r="P371" s="825">
        <v>70.5</v>
      </c>
      <c r="Q371" s="827">
        <v>0.66666666666666663</v>
      </c>
      <c r="R371" s="822">
        <v>2</v>
      </c>
      <c r="S371" s="827">
        <v>0.66666666666666663</v>
      </c>
      <c r="T371" s="826">
        <v>2</v>
      </c>
      <c r="U371" s="828">
        <v>0.66666666666666663</v>
      </c>
    </row>
    <row r="372" spans="1:21" ht="14.45" customHeight="1" x14ac:dyDescent="0.2">
      <c r="A372" s="821">
        <v>31</v>
      </c>
      <c r="B372" s="822" t="s">
        <v>1964</v>
      </c>
      <c r="C372" s="822" t="s">
        <v>1970</v>
      </c>
      <c r="D372" s="823" t="s">
        <v>3154</v>
      </c>
      <c r="E372" s="824" t="s">
        <v>1982</v>
      </c>
      <c r="F372" s="822" t="s">
        <v>1965</v>
      </c>
      <c r="G372" s="822" t="s">
        <v>2088</v>
      </c>
      <c r="H372" s="822" t="s">
        <v>329</v>
      </c>
      <c r="I372" s="822" t="s">
        <v>2293</v>
      </c>
      <c r="J372" s="822" t="s">
        <v>1000</v>
      </c>
      <c r="K372" s="822" t="s">
        <v>2294</v>
      </c>
      <c r="L372" s="825">
        <v>35.25</v>
      </c>
      <c r="M372" s="825">
        <v>70.5</v>
      </c>
      <c r="N372" s="822">
        <v>2</v>
      </c>
      <c r="O372" s="826">
        <v>2</v>
      </c>
      <c r="P372" s="825">
        <v>35.25</v>
      </c>
      <c r="Q372" s="827">
        <v>0.5</v>
      </c>
      <c r="R372" s="822">
        <v>1</v>
      </c>
      <c r="S372" s="827">
        <v>0.5</v>
      </c>
      <c r="T372" s="826">
        <v>1</v>
      </c>
      <c r="U372" s="828">
        <v>0.5</v>
      </c>
    </row>
    <row r="373" spans="1:21" ht="14.45" customHeight="1" x14ac:dyDescent="0.2">
      <c r="A373" s="821">
        <v>31</v>
      </c>
      <c r="B373" s="822" t="s">
        <v>1964</v>
      </c>
      <c r="C373" s="822" t="s">
        <v>1970</v>
      </c>
      <c r="D373" s="823" t="s">
        <v>3154</v>
      </c>
      <c r="E373" s="824" t="s">
        <v>1982</v>
      </c>
      <c r="F373" s="822" t="s">
        <v>1965</v>
      </c>
      <c r="G373" s="822" t="s">
        <v>2588</v>
      </c>
      <c r="H373" s="822" t="s">
        <v>329</v>
      </c>
      <c r="I373" s="822" t="s">
        <v>2589</v>
      </c>
      <c r="J373" s="822" t="s">
        <v>2590</v>
      </c>
      <c r="K373" s="822" t="s">
        <v>2591</v>
      </c>
      <c r="L373" s="825">
        <v>0</v>
      </c>
      <c r="M373" s="825">
        <v>0</v>
      </c>
      <c r="N373" s="822">
        <v>1</v>
      </c>
      <c r="O373" s="826">
        <v>1</v>
      </c>
      <c r="P373" s="825"/>
      <c r="Q373" s="827"/>
      <c r="R373" s="822"/>
      <c r="S373" s="827">
        <v>0</v>
      </c>
      <c r="T373" s="826"/>
      <c r="U373" s="828">
        <v>0</v>
      </c>
    </row>
    <row r="374" spans="1:21" ht="14.45" customHeight="1" x14ac:dyDescent="0.2">
      <c r="A374" s="821">
        <v>31</v>
      </c>
      <c r="B374" s="822" t="s">
        <v>1964</v>
      </c>
      <c r="C374" s="822" t="s">
        <v>1970</v>
      </c>
      <c r="D374" s="823" t="s">
        <v>3154</v>
      </c>
      <c r="E374" s="824" t="s">
        <v>1982</v>
      </c>
      <c r="F374" s="822" t="s">
        <v>1965</v>
      </c>
      <c r="G374" s="822" t="s">
        <v>2592</v>
      </c>
      <c r="H374" s="822" t="s">
        <v>619</v>
      </c>
      <c r="I374" s="822" t="s">
        <v>2593</v>
      </c>
      <c r="J374" s="822" t="s">
        <v>1661</v>
      </c>
      <c r="K374" s="822" t="s">
        <v>2594</v>
      </c>
      <c r="L374" s="825">
        <v>206.78</v>
      </c>
      <c r="M374" s="825">
        <v>206.78</v>
      </c>
      <c r="N374" s="822">
        <v>1</v>
      </c>
      <c r="O374" s="826">
        <v>1</v>
      </c>
      <c r="P374" s="825">
        <v>206.78</v>
      </c>
      <c r="Q374" s="827">
        <v>1</v>
      </c>
      <c r="R374" s="822">
        <v>1</v>
      </c>
      <c r="S374" s="827">
        <v>1</v>
      </c>
      <c r="T374" s="826">
        <v>1</v>
      </c>
      <c r="U374" s="828">
        <v>1</v>
      </c>
    </row>
    <row r="375" spans="1:21" ht="14.45" customHeight="1" x14ac:dyDescent="0.2">
      <c r="A375" s="821">
        <v>31</v>
      </c>
      <c r="B375" s="822" t="s">
        <v>1964</v>
      </c>
      <c r="C375" s="822" t="s">
        <v>1970</v>
      </c>
      <c r="D375" s="823" t="s">
        <v>3154</v>
      </c>
      <c r="E375" s="824" t="s">
        <v>1982</v>
      </c>
      <c r="F375" s="822" t="s">
        <v>1965</v>
      </c>
      <c r="G375" s="822" t="s">
        <v>2595</v>
      </c>
      <c r="H375" s="822" t="s">
        <v>619</v>
      </c>
      <c r="I375" s="822" t="s">
        <v>1914</v>
      </c>
      <c r="J375" s="822" t="s">
        <v>1673</v>
      </c>
      <c r="K375" s="822" t="s">
        <v>1915</v>
      </c>
      <c r="L375" s="825">
        <v>117.46</v>
      </c>
      <c r="M375" s="825">
        <v>117.46</v>
      </c>
      <c r="N375" s="822">
        <v>1</v>
      </c>
      <c r="O375" s="826">
        <v>0.5</v>
      </c>
      <c r="P375" s="825">
        <v>117.46</v>
      </c>
      <c r="Q375" s="827">
        <v>1</v>
      </c>
      <c r="R375" s="822">
        <v>1</v>
      </c>
      <c r="S375" s="827">
        <v>1</v>
      </c>
      <c r="T375" s="826">
        <v>0.5</v>
      </c>
      <c r="U375" s="828">
        <v>1</v>
      </c>
    </row>
    <row r="376" spans="1:21" ht="14.45" customHeight="1" x14ac:dyDescent="0.2">
      <c r="A376" s="821">
        <v>31</v>
      </c>
      <c r="B376" s="822" t="s">
        <v>1964</v>
      </c>
      <c r="C376" s="822" t="s">
        <v>1970</v>
      </c>
      <c r="D376" s="823" t="s">
        <v>3154</v>
      </c>
      <c r="E376" s="824" t="s">
        <v>1982</v>
      </c>
      <c r="F376" s="822" t="s">
        <v>1965</v>
      </c>
      <c r="G376" s="822" t="s">
        <v>2097</v>
      </c>
      <c r="H376" s="822" t="s">
        <v>329</v>
      </c>
      <c r="I376" s="822" t="s">
        <v>2513</v>
      </c>
      <c r="J376" s="822" t="s">
        <v>1049</v>
      </c>
      <c r="K376" s="822" t="s">
        <v>2514</v>
      </c>
      <c r="L376" s="825">
        <v>51.06</v>
      </c>
      <c r="M376" s="825">
        <v>51.06</v>
      </c>
      <c r="N376" s="822">
        <v>1</v>
      </c>
      <c r="O376" s="826">
        <v>1</v>
      </c>
      <c r="P376" s="825"/>
      <c r="Q376" s="827">
        <v>0</v>
      </c>
      <c r="R376" s="822"/>
      <c r="S376" s="827">
        <v>0</v>
      </c>
      <c r="T376" s="826"/>
      <c r="U376" s="828">
        <v>0</v>
      </c>
    </row>
    <row r="377" spans="1:21" ht="14.45" customHeight="1" x14ac:dyDescent="0.2">
      <c r="A377" s="821">
        <v>31</v>
      </c>
      <c r="B377" s="822" t="s">
        <v>1964</v>
      </c>
      <c r="C377" s="822" t="s">
        <v>1970</v>
      </c>
      <c r="D377" s="823" t="s">
        <v>3154</v>
      </c>
      <c r="E377" s="824" t="s">
        <v>1982</v>
      </c>
      <c r="F377" s="822" t="s">
        <v>1965</v>
      </c>
      <c r="G377" s="822" t="s">
        <v>2099</v>
      </c>
      <c r="H377" s="822" t="s">
        <v>329</v>
      </c>
      <c r="I377" s="822" t="s">
        <v>2596</v>
      </c>
      <c r="J377" s="822" t="s">
        <v>1079</v>
      </c>
      <c r="K377" s="822" t="s">
        <v>2597</v>
      </c>
      <c r="L377" s="825">
        <v>128.69999999999999</v>
      </c>
      <c r="M377" s="825">
        <v>128.69999999999999</v>
      </c>
      <c r="N377" s="822">
        <v>1</v>
      </c>
      <c r="O377" s="826">
        <v>1</v>
      </c>
      <c r="P377" s="825">
        <v>128.69999999999999</v>
      </c>
      <c r="Q377" s="827">
        <v>1</v>
      </c>
      <c r="R377" s="822">
        <v>1</v>
      </c>
      <c r="S377" s="827">
        <v>1</v>
      </c>
      <c r="T377" s="826">
        <v>1</v>
      </c>
      <c r="U377" s="828">
        <v>1</v>
      </c>
    </row>
    <row r="378" spans="1:21" ht="14.45" customHeight="1" x14ac:dyDescent="0.2">
      <c r="A378" s="821">
        <v>31</v>
      </c>
      <c r="B378" s="822" t="s">
        <v>1964</v>
      </c>
      <c r="C378" s="822" t="s">
        <v>1970</v>
      </c>
      <c r="D378" s="823" t="s">
        <v>3154</v>
      </c>
      <c r="E378" s="824" t="s">
        <v>1982</v>
      </c>
      <c r="F378" s="822" t="s">
        <v>1965</v>
      </c>
      <c r="G378" s="822" t="s">
        <v>2006</v>
      </c>
      <c r="H378" s="822" t="s">
        <v>619</v>
      </c>
      <c r="I378" s="822" t="s">
        <v>1814</v>
      </c>
      <c r="J378" s="822" t="s">
        <v>1005</v>
      </c>
      <c r="K378" s="822" t="s">
        <v>1006</v>
      </c>
      <c r="L378" s="825">
        <v>0</v>
      </c>
      <c r="M378" s="825">
        <v>0</v>
      </c>
      <c r="N378" s="822">
        <v>24</v>
      </c>
      <c r="O378" s="826">
        <v>19.5</v>
      </c>
      <c r="P378" s="825">
        <v>0</v>
      </c>
      <c r="Q378" s="827"/>
      <c r="R378" s="822">
        <v>15</v>
      </c>
      <c r="S378" s="827">
        <v>0.625</v>
      </c>
      <c r="T378" s="826">
        <v>12</v>
      </c>
      <c r="U378" s="828">
        <v>0.61538461538461542</v>
      </c>
    </row>
    <row r="379" spans="1:21" ht="14.45" customHeight="1" x14ac:dyDescent="0.2">
      <c r="A379" s="821">
        <v>31</v>
      </c>
      <c r="B379" s="822" t="s">
        <v>1964</v>
      </c>
      <c r="C379" s="822" t="s">
        <v>1970</v>
      </c>
      <c r="D379" s="823" t="s">
        <v>3154</v>
      </c>
      <c r="E379" s="824" t="s">
        <v>1982</v>
      </c>
      <c r="F379" s="822" t="s">
        <v>1965</v>
      </c>
      <c r="G379" s="822" t="s">
        <v>2006</v>
      </c>
      <c r="H379" s="822" t="s">
        <v>619</v>
      </c>
      <c r="I379" s="822" t="s">
        <v>1942</v>
      </c>
      <c r="J379" s="822" t="s">
        <v>1005</v>
      </c>
      <c r="K379" s="822" t="s">
        <v>1943</v>
      </c>
      <c r="L379" s="825">
        <v>61.49</v>
      </c>
      <c r="M379" s="825">
        <v>61.49</v>
      </c>
      <c r="N379" s="822">
        <v>1</v>
      </c>
      <c r="O379" s="826">
        <v>1</v>
      </c>
      <c r="P379" s="825">
        <v>61.49</v>
      </c>
      <c r="Q379" s="827">
        <v>1</v>
      </c>
      <c r="R379" s="822">
        <v>1</v>
      </c>
      <c r="S379" s="827">
        <v>1</v>
      </c>
      <c r="T379" s="826">
        <v>1</v>
      </c>
      <c r="U379" s="828">
        <v>1</v>
      </c>
    </row>
    <row r="380" spans="1:21" ht="14.45" customHeight="1" x14ac:dyDescent="0.2">
      <c r="A380" s="821">
        <v>31</v>
      </c>
      <c r="B380" s="822" t="s">
        <v>1964</v>
      </c>
      <c r="C380" s="822" t="s">
        <v>1970</v>
      </c>
      <c r="D380" s="823" t="s">
        <v>3154</v>
      </c>
      <c r="E380" s="824" t="s">
        <v>1982</v>
      </c>
      <c r="F380" s="822" t="s">
        <v>1965</v>
      </c>
      <c r="G380" s="822" t="s">
        <v>2102</v>
      </c>
      <c r="H380" s="822" t="s">
        <v>329</v>
      </c>
      <c r="I380" s="822" t="s">
        <v>2105</v>
      </c>
      <c r="J380" s="822" t="s">
        <v>683</v>
      </c>
      <c r="K380" s="822" t="s">
        <v>684</v>
      </c>
      <c r="L380" s="825">
        <v>59.56</v>
      </c>
      <c r="M380" s="825">
        <v>119.12</v>
      </c>
      <c r="N380" s="822">
        <v>2</v>
      </c>
      <c r="O380" s="826">
        <v>1</v>
      </c>
      <c r="P380" s="825">
        <v>119.12</v>
      </c>
      <c r="Q380" s="827">
        <v>1</v>
      </c>
      <c r="R380" s="822">
        <v>2</v>
      </c>
      <c r="S380" s="827">
        <v>1</v>
      </c>
      <c r="T380" s="826">
        <v>1</v>
      </c>
      <c r="U380" s="828">
        <v>1</v>
      </c>
    </row>
    <row r="381" spans="1:21" ht="14.45" customHeight="1" x14ac:dyDescent="0.2">
      <c r="A381" s="821">
        <v>31</v>
      </c>
      <c r="B381" s="822" t="s">
        <v>1964</v>
      </c>
      <c r="C381" s="822" t="s">
        <v>1970</v>
      </c>
      <c r="D381" s="823" t="s">
        <v>3154</v>
      </c>
      <c r="E381" s="824" t="s">
        <v>1982</v>
      </c>
      <c r="F381" s="822" t="s">
        <v>1965</v>
      </c>
      <c r="G381" s="822" t="s">
        <v>2106</v>
      </c>
      <c r="H381" s="822" t="s">
        <v>329</v>
      </c>
      <c r="I381" s="822" t="s">
        <v>2107</v>
      </c>
      <c r="J381" s="822" t="s">
        <v>1301</v>
      </c>
      <c r="K381" s="822" t="s">
        <v>2108</v>
      </c>
      <c r="L381" s="825">
        <v>219.37</v>
      </c>
      <c r="M381" s="825">
        <v>658.11</v>
      </c>
      <c r="N381" s="822">
        <v>3</v>
      </c>
      <c r="O381" s="826">
        <v>1.5</v>
      </c>
      <c r="P381" s="825">
        <v>438.74</v>
      </c>
      <c r="Q381" s="827">
        <v>0.66666666666666663</v>
      </c>
      <c r="R381" s="822">
        <v>2</v>
      </c>
      <c r="S381" s="827">
        <v>0.66666666666666663</v>
      </c>
      <c r="T381" s="826">
        <v>0.5</v>
      </c>
      <c r="U381" s="828">
        <v>0.33333333333333331</v>
      </c>
    </row>
    <row r="382" spans="1:21" ht="14.45" customHeight="1" x14ac:dyDescent="0.2">
      <c r="A382" s="821">
        <v>31</v>
      </c>
      <c r="B382" s="822" t="s">
        <v>1964</v>
      </c>
      <c r="C382" s="822" t="s">
        <v>1970</v>
      </c>
      <c r="D382" s="823" t="s">
        <v>3154</v>
      </c>
      <c r="E382" s="824" t="s">
        <v>1982</v>
      </c>
      <c r="F382" s="822" t="s">
        <v>1965</v>
      </c>
      <c r="G382" s="822" t="s">
        <v>2113</v>
      </c>
      <c r="H382" s="822" t="s">
        <v>329</v>
      </c>
      <c r="I382" s="822" t="s">
        <v>2114</v>
      </c>
      <c r="J382" s="822" t="s">
        <v>2115</v>
      </c>
      <c r="K382" s="822" t="s">
        <v>2116</v>
      </c>
      <c r="L382" s="825">
        <v>311.02</v>
      </c>
      <c r="M382" s="825">
        <v>2177.14</v>
      </c>
      <c r="N382" s="822">
        <v>7</v>
      </c>
      <c r="O382" s="826">
        <v>6</v>
      </c>
      <c r="P382" s="825">
        <v>1244.08</v>
      </c>
      <c r="Q382" s="827">
        <v>0.5714285714285714</v>
      </c>
      <c r="R382" s="822">
        <v>4</v>
      </c>
      <c r="S382" s="827">
        <v>0.5714285714285714</v>
      </c>
      <c r="T382" s="826">
        <v>4</v>
      </c>
      <c r="U382" s="828">
        <v>0.66666666666666663</v>
      </c>
    </row>
    <row r="383" spans="1:21" ht="14.45" customHeight="1" x14ac:dyDescent="0.2">
      <c r="A383" s="821">
        <v>31</v>
      </c>
      <c r="B383" s="822" t="s">
        <v>1964</v>
      </c>
      <c r="C383" s="822" t="s">
        <v>1970</v>
      </c>
      <c r="D383" s="823" t="s">
        <v>3154</v>
      </c>
      <c r="E383" s="824" t="s">
        <v>1982</v>
      </c>
      <c r="F383" s="822" t="s">
        <v>1965</v>
      </c>
      <c r="G383" s="822" t="s">
        <v>2113</v>
      </c>
      <c r="H383" s="822" t="s">
        <v>329</v>
      </c>
      <c r="I383" s="822" t="s">
        <v>2598</v>
      </c>
      <c r="J383" s="822" t="s">
        <v>702</v>
      </c>
      <c r="K383" s="822" t="s">
        <v>2599</v>
      </c>
      <c r="L383" s="825">
        <v>0</v>
      </c>
      <c r="M383" s="825">
        <v>0</v>
      </c>
      <c r="N383" s="822">
        <v>1</v>
      </c>
      <c r="O383" s="826">
        <v>1</v>
      </c>
      <c r="P383" s="825"/>
      <c r="Q383" s="827"/>
      <c r="R383" s="822"/>
      <c r="S383" s="827">
        <v>0</v>
      </c>
      <c r="T383" s="826"/>
      <c r="U383" s="828">
        <v>0</v>
      </c>
    </row>
    <row r="384" spans="1:21" ht="14.45" customHeight="1" x14ac:dyDescent="0.2">
      <c r="A384" s="821">
        <v>31</v>
      </c>
      <c r="B384" s="822" t="s">
        <v>1964</v>
      </c>
      <c r="C384" s="822" t="s">
        <v>1970</v>
      </c>
      <c r="D384" s="823" t="s">
        <v>3154</v>
      </c>
      <c r="E384" s="824" t="s">
        <v>1982</v>
      </c>
      <c r="F384" s="822" t="s">
        <v>1965</v>
      </c>
      <c r="G384" s="822" t="s">
        <v>2113</v>
      </c>
      <c r="H384" s="822" t="s">
        <v>329</v>
      </c>
      <c r="I384" s="822" t="s">
        <v>2600</v>
      </c>
      <c r="J384" s="822" t="s">
        <v>2115</v>
      </c>
      <c r="K384" s="822" t="s">
        <v>2601</v>
      </c>
      <c r="L384" s="825">
        <v>318.07</v>
      </c>
      <c r="M384" s="825">
        <v>636.14</v>
      </c>
      <c r="N384" s="822">
        <v>2</v>
      </c>
      <c r="O384" s="826">
        <v>2</v>
      </c>
      <c r="P384" s="825">
        <v>318.07</v>
      </c>
      <c r="Q384" s="827">
        <v>0.5</v>
      </c>
      <c r="R384" s="822">
        <v>1</v>
      </c>
      <c r="S384" s="827">
        <v>0.5</v>
      </c>
      <c r="T384" s="826">
        <v>1</v>
      </c>
      <c r="U384" s="828">
        <v>0.5</v>
      </c>
    </row>
    <row r="385" spans="1:21" ht="14.45" customHeight="1" x14ac:dyDescent="0.2">
      <c r="A385" s="821">
        <v>31</v>
      </c>
      <c r="B385" s="822" t="s">
        <v>1964</v>
      </c>
      <c r="C385" s="822" t="s">
        <v>1970</v>
      </c>
      <c r="D385" s="823" t="s">
        <v>3154</v>
      </c>
      <c r="E385" s="824" t="s">
        <v>1982</v>
      </c>
      <c r="F385" s="822" t="s">
        <v>1965</v>
      </c>
      <c r="G385" s="822" t="s">
        <v>2117</v>
      </c>
      <c r="H385" s="822" t="s">
        <v>329</v>
      </c>
      <c r="I385" s="822" t="s">
        <v>2118</v>
      </c>
      <c r="J385" s="822" t="s">
        <v>973</v>
      </c>
      <c r="K385" s="822" t="s">
        <v>2119</v>
      </c>
      <c r="L385" s="825">
        <v>0</v>
      </c>
      <c r="M385" s="825">
        <v>0</v>
      </c>
      <c r="N385" s="822">
        <v>6</v>
      </c>
      <c r="O385" s="826">
        <v>5.5</v>
      </c>
      <c r="P385" s="825">
        <v>0</v>
      </c>
      <c r="Q385" s="827"/>
      <c r="R385" s="822">
        <v>6</v>
      </c>
      <c r="S385" s="827">
        <v>1</v>
      </c>
      <c r="T385" s="826">
        <v>5.5</v>
      </c>
      <c r="U385" s="828">
        <v>1</v>
      </c>
    </row>
    <row r="386" spans="1:21" ht="14.45" customHeight="1" x14ac:dyDescent="0.2">
      <c r="A386" s="821">
        <v>31</v>
      </c>
      <c r="B386" s="822" t="s">
        <v>1964</v>
      </c>
      <c r="C386" s="822" t="s">
        <v>1970</v>
      </c>
      <c r="D386" s="823" t="s">
        <v>3154</v>
      </c>
      <c r="E386" s="824" t="s">
        <v>1982</v>
      </c>
      <c r="F386" s="822" t="s">
        <v>1965</v>
      </c>
      <c r="G386" s="822" t="s">
        <v>2117</v>
      </c>
      <c r="H386" s="822" t="s">
        <v>329</v>
      </c>
      <c r="I386" s="822" t="s">
        <v>2602</v>
      </c>
      <c r="J386" s="822" t="s">
        <v>973</v>
      </c>
      <c r="K386" s="822" t="s">
        <v>975</v>
      </c>
      <c r="L386" s="825">
        <v>0</v>
      </c>
      <c r="M386" s="825">
        <v>0</v>
      </c>
      <c r="N386" s="822">
        <v>4</v>
      </c>
      <c r="O386" s="826">
        <v>4</v>
      </c>
      <c r="P386" s="825">
        <v>0</v>
      </c>
      <c r="Q386" s="827"/>
      <c r="R386" s="822">
        <v>2</v>
      </c>
      <c r="S386" s="827">
        <v>0.5</v>
      </c>
      <c r="T386" s="826">
        <v>2</v>
      </c>
      <c r="U386" s="828">
        <v>0.5</v>
      </c>
    </row>
    <row r="387" spans="1:21" ht="14.45" customHeight="1" x14ac:dyDescent="0.2">
      <c r="A387" s="821">
        <v>31</v>
      </c>
      <c r="B387" s="822" t="s">
        <v>1964</v>
      </c>
      <c r="C387" s="822" t="s">
        <v>1970</v>
      </c>
      <c r="D387" s="823" t="s">
        <v>3154</v>
      </c>
      <c r="E387" s="824" t="s">
        <v>1982</v>
      </c>
      <c r="F387" s="822" t="s">
        <v>1965</v>
      </c>
      <c r="G387" s="822" t="s">
        <v>2000</v>
      </c>
      <c r="H387" s="822" t="s">
        <v>329</v>
      </c>
      <c r="I387" s="822" t="s">
        <v>2603</v>
      </c>
      <c r="J387" s="822" t="s">
        <v>2008</v>
      </c>
      <c r="K387" s="822" t="s">
        <v>2604</v>
      </c>
      <c r="L387" s="825">
        <v>33.31</v>
      </c>
      <c r="M387" s="825">
        <v>33.31</v>
      </c>
      <c r="N387" s="822">
        <v>1</v>
      </c>
      <c r="O387" s="826">
        <v>1</v>
      </c>
      <c r="P387" s="825">
        <v>33.31</v>
      </c>
      <c r="Q387" s="827">
        <v>1</v>
      </c>
      <c r="R387" s="822">
        <v>1</v>
      </c>
      <c r="S387" s="827">
        <v>1</v>
      </c>
      <c r="T387" s="826">
        <v>1</v>
      </c>
      <c r="U387" s="828">
        <v>1</v>
      </c>
    </row>
    <row r="388" spans="1:21" ht="14.45" customHeight="1" x14ac:dyDescent="0.2">
      <c r="A388" s="821">
        <v>31</v>
      </c>
      <c r="B388" s="822" t="s">
        <v>1964</v>
      </c>
      <c r="C388" s="822" t="s">
        <v>1970</v>
      </c>
      <c r="D388" s="823" t="s">
        <v>3154</v>
      </c>
      <c r="E388" s="824" t="s">
        <v>1982</v>
      </c>
      <c r="F388" s="822" t="s">
        <v>1965</v>
      </c>
      <c r="G388" s="822" t="s">
        <v>2000</v>
      </c>
      <c r="H388" s="822" t="s">
        <v>329</v>
      </c>
      <c r="I388" s="822" t="s">
        <v>2128</v>
      </c>
      <c r="J388" s="822" t="s">
        <v>2008</v>
      </c>
      <c r="K388" s="822" t="s">
        <v>2129</v>
      </c>
      <c r="L388" s="825">
        <v>99.94</v>
      </c>
      <c r="M388" s="825">
        <v>299.82</v>
      </c>
      <c r="N388" s="822">
        <v>3</v>
      </c>
      <c r="O388" s="826">
        <v>3</v>
      </c>
      <c r="P388" s="825">
        <v>199.88</v>
      </c>
      <c r="Q388" s="827">
        <v>0.66666666666666663</v>
      </c>
      <c r="R388" s="822">
        <v>2</v>
      </c>
      <c r="S388" s="827">
        <v>0.66666666666666663</v>
      </c>
      <c r="T388" s="826">
        <v>2</v>
      </c>
      <c r="U388" s="828">
        <v>0.66666666666666663</v>
      </c>
    </row>
    <row r="389" spans="1:21" ht="14.45" customHeight="1" x14ac:dyDescent="0.2">
      <c r="A389" s="821">
        <v>31</v>
      </c>
      <c r="B389" s="822" t="s">
        <v>1964</v>
      </c>
      <c r="C389" s="822" t="s">
        <v>1970</v>
      </c>
      <c r="D389" s="823" t="s">
        <v>3154</v>
      </c>
      <c r="E389" s="824" t="s">
        <v>1982</v>
      </c>
      <c r="F389" s="822" t="s">
        <v>1965</v>
      </c>
      <c r="G389" s="822" t="s">
        <v>2000</v>
      </c>
      <c r="H389" s="822" t="s">
        <v>329</v>
      </c>
      <c r="I389" s="822" t="s">
        <v>2001</v>
      </c>
      <c r="J389" s="822" t="s">
        <v>1161</v>
      </c>
      <c r="K389" s="822" t="s">
        <v>1163</v>
      </c>
      <c r="L389" s="825">
        <v>50.32</v>
      </c>
      <c r="M389" s="825">
        <v>251.6</v>
      </c>
      <c r="N389" s="822">
        <v>5</v>
      </c>
      <c r="O389" s="826">
        <v>5</v>
      </c>
      <c r="P389" s="825">
        <v>251.6</v>
      </c>
      <c r="Q389" s="827">
        <v>1</v>
      </c>
      <c r="R389" s="822">
        <v>5</v>
      </c>
      <c r="S389" s="827">
        <v>1</v>
      </c>
      <c r="T389" s="826">
        <v>5</v>
      </c>
      <c r="U389" s="828">
        <v>1</v>
      </c>
    </row>
    <row r="390" spans="1:21" ht="14.45" customHeight="1" x14ac:dyDescent="0.2">
      <c r="A390" s="821">
        <v>31</v>
      </c>
      <c r="B390" s="822" t="s">
        <v>1964</v>
      </c>
      <c r="C390" s="822" t="s">
        <v>1970</v>
      </c>
      <c r="D390" s="823" t="s">
        <v>3154</v>
      </c>
      <c r="E390" s="824" t="s">
        <v>1982</v>
      </c>
      <c r="F390" s="822" t="s">
        <v>1965</v>
      </c>
      <c r="G390" s="822" t="s">
        <v>2000</v>
      </c>
      <c r="H390" s="822" t="s">
        <v>329</v>
      </c>
      <c r="I390" s="822" t="s">
        <v>2007</v>
      </c>
      <c r="J390" s="822" t="s">
        <v>2008</v>
      </c>
      <c r="K390" s="822" t="s">
        <v>2009</v>
      </c>
      <c r="L390" s="825">
        <v>66.63</v>
      </c>
      <c r="M390" s="825">
        <v>66.63</v>
      </c>
      <c r="N390" s="822">
        <v>1</v>
      </c>
      <c r="O390" s="826">
        <v>1</v>
      </c>
      <c r="P390" s="825">
        <v>66.63</v>
      </c>
      <c r="Q390" s="827">
        <v>1</v>
      </c>
      <c r="R390" s="822">
        <v>1</v>
      </c>
      <c r="S390" s="827">
        <v>1</v>
      </c>
      <c r="T390" s="826">
        <v>1</v>
      </c>
      <c r="U390" s="828">
        <v>1</v>
      </c>
    </row>
    <row r="391" spans="1:21" ht="14.45" customHeight="1" x14ac:dyDescent="0.2">
      <c r="A391" s="821">
        <v>31</v>
      </c>
      <c r="B391" s="822" t="s">
        <v>1964</v>
      </c>
      <c r="C391" s="822" t="s">
        <v>1970</v>
      </c>
      <c r="D391" s="823" t="s">
        <v>3154</v>
      </c>
      <c r="E391" s="824" t="s">
        <v>1982</v>
      </c>
      <c r="F391" s="822" t="s">
        <v>1965</v>
      </c>
      <c r="G391" s="822" t="s">
        <v>2000</v>
      </c>
      <c r="H391" s="822" t="s">
        <v>329</v>
      </c>
      <c r="I391" s="822" t="s">
        <v>2023</v>
      </c>
      <c r="J391" s="822" t="s">
        <v>2491</v>
      </c>
      <c r="K391" s="822"/>
      <c r="L391" s="825">
        <v>50.32</v>
      </c>
      <c r="M391" s="825">
        <v>100.64</v>
      </c>
      <c r="N391" s="822">
        <v>2</v>
      </c>
      <c r="O391" s="826">
        <v>1.5</v>
      </c>
      <c r="P391" s="825">
        <v>100.64</v>
      </c>
      <c r="Q391" s="827">
        <v>1</v>
      </c>
      <c r="R391" s="822">
        <v>2</v>
      </c>
      <c r="S391" s="827">
        <v>1</v>
      </c>
      <c r="T391" s="826">
        <v>1.5</v>
      </c>
      <c r="U391" s="828">
        <v>1</v>
      </c>
    </row>
    <row r="392" spans="1:21" ht="14.45" customHeight="1" x14ac:dyDescent="0.2">
      <c r="A392" s="821">
        <v>31</v>
      </c>
      <c r="B392" s="822" t="s">
        <v>1964</v>
      </c>
      <c r="C392" s="822" t="s">
        <v>1970</v>
      </c>
      <c r="D392" s="823" t="s">
        <v>3154</v>
      </c>
      <c r="E392" s="824" t="s">
        <v>1982</v>
      </c>
      <c r="F392" s="822" t="s">
        <v>1965</v>
      </c>
      <c r="G392" s="822" t="s">
        <v>2000</v>
      </c>
      <c r="H392" s="822" t="s">
        <v>329</v>
      </c>
      <c r="I392" s="822" t="s">
        <v>2023</v>
      </c>
      <c r="J392" s="822" t="s">
        <v>1161</v>
      </c>
      <c r="K392" s="822" t="s">
        <v>2024</v>
      </c>
      <c r="L392" s="825">
        <v>50.32</v>
      </c>
      <c r="M392" s="825">
        <v>201.28</v>
      </c>
      <c r="N392" s="822">
        <v>4</v>
      </c>
      <c r="O392" s="826">
        <v>3.5</v>
      </c>
      <c r="P392" s="825">
        <v>150.96</v>
      </c>
      <c r="Q392" s="827">
        <v>0.75</v>
      </c>
      <c r="R392" s="822">
        <v>3</v>
      </c>
      <c r="S392" s="827">
        <v>0.75</v>
      </c>
      <c r="T392" s="826">
        <v>2.5</v>
      </c>
      <c r="U392" s="828">
        <v>0.7142857142857143</v>
      </c>
    </row>
    <row r="393" spans="1:21" ht="14.45" customHeight="1" x14ac:dyDescent="0.2">
      <c r="A393" s="821">
        <v>31</v>
      </c>
      <c r="B393" s="822" t="s">
        <v>1964</v>
      </c>
      <c r="C393" s="822" t="s">
        <v>1970</v>
      </c>
      <c r="D393" s="823" t="s">
        <v>3154</v>
      </c>
      <c r="E393" s="824" t="s">
        <v>1982</v>
      </c>
      <c r="F393" s="822" t="s">
        <v>1965</v>
      </c>
      <c r="G393" s="822" t="s">
        <v>2000</v>
      </c>
      <c r="H393" s="822" t="s">
        <v>329</v>
      </c>
      <c r="I393" s="822" t="s">
        <v>2344</v>
      </c>
      <c r="J393" s="822" t="s">
        <v>1161</v>
      </c>
      <c r="K393" s="822" t="s">
        <v>2345</v>
      </c>
      <c r="L393" s="825">
        <v>16.77</v>
      </c>
      <c r="M393" s="825">
        <v>50.31</v>
      </c>
      <c r="N393" s="822">
        <v>3</v>
      </c>
      <c r="O393" s="826">
        <v>3</v>
      </c>
      <c r="P393" s="825">
        <v>33.54</v>
      </c>
      <c r="Q393" s="827">
        <v>0.66666666666666663</v>
      </c>
      <c r="R393" s="822">
        <v>2</v>
      </c>
      <c r="S393" s="827">
        <v>0.66666666666666663</v>
      </c>
      <c r="T393" s="826">
        <v>2</v>
      </c>
      <c r="U393" s="828">
        <v>0.66666666666666663</v>
      </c>
    </row>
    <row r="394" spans="1:21" ht="14.45" customHeight="1" x14ac:dyDescent="0.2">
      <c r="A394" s="821">
        <v>31</v>
      </c>
      <c r="B394" s="822" t="s">
        <v>1964</v>
      </c>
      <c r="C394" s="822" t="s">
        <v>1970</v>
      </c>
      <c r="D394" s="823" t="s">
        <v>3154</v>
      </c>
      <c r="E394" s="824" t="s">
        <v>1982</v>
      </c>
      <c r="F394" s="822" t="s">
        <v>1965</v>
      </c>
      <c r="G394" s="822" t="s">
        <v>2000</v>
      </c>
      <c r="H394" s="822" t="s">
        <v>329</v>
      </c>
      <c r="I394" s="822" t="s">
        <v>2605</v>
      </c>
      <c r="J394" s="822" t="s">
        <v>2008</v>
      </c>
      <c r="K394" s="822" t="s">
        <v>2606</v>
      </c>
      <c r="L394" s="825">
        <v>16.77</v>
      </c>
      <c r="M394" s="825">
        <v>50.31</v>
      </c>
      <c r="N394" s="822">
        <v>3</v>
      </c>
      <c r="O394" s="826">
        <v>3</v>
      </c>
      <c r="P394" s="825">
        <v>50.31</v>
      </c>
      <c r="Q394" s="827">
        <v>1</v>
      </c>
      <c r="R394" s="822">
        <v>3</v>
      </c>
      <c r="S394" s="827">
        <v>1</v>
      </c>
      <c r="T394" s="826">
        <v>3</v>
      </c>
      <c r="U394" s="828">
        <v>1</v>
      </c>
    </row>
    <row r="395" spans="1:21" ht="14.45" customHeight="1" x14ac:dyDescent="0.2">
      <c r="A395" s="821">
        <v>31</v>
      </c>
      <c r="B395" s="822" t="s">
        <v>1964</v>
      </c>
      <c r="C395" s="822" t="s">
        <v>1970</v>
      </c>
      <c r="D395" s="823" t="s">
        <v>3154</v>
      </c>
      <c r="E395" s="824" t="s">
        <v>1982</v>
      </c>
      <c r="F395" s="822" t="s">
        <v>1965</v>
      </c>
      <c r="G395" s="822" t="s">
        <v>2132</v>
      </c>
      <c r="H395" s="822" t="s">
        <v>329</v>
      </c>
      <c r="I395" s="822" t="s">
        <v>2607</v>
      </c>
      <c r="J395" s="822" t="s">
        <v>2608</v>
      </c>
      <c r="K395" s="822" t="s">
        <v>2609</v>
      </c>
      <c r="L395" s="825">
        <v>154.36000000000001</v>
      </c>
      <c r="M395" s="825">
        <v>154.36000000000001</v>
      </c>
      <c r="N395" s="822">
        <v>1</v>
      </c>
      <c r="O395" s="826">
        <v>1</v>
      </c>
      <c r="P395" s="825">
        <v>154.36000000000001</v>
      </c>
      <c r="Q395" s="827">
        <v>1</v>
      </c>
      <c r="R395" s="822">
        <v>1</v>
      </c>
      <c r="S395" s="827">
        <v>1</v>
      </c>
      <c r="T395" s="826">
        <v>1</v>
      </c>
      <c r="U395" s="828">
        <v>1</v>
      </c>
    </row>
    <row r="396" spans="1:21" ht="14.45" customHeight="1" x14ac:dyDescent="0.2">
      <c r="A396" s="821">
        <v>31</v>
      </c>
      <c r="B396" s="822" t="s">
        <v>1964</v>
      </c>
      <c r="C396" s="822" t="s">
        <v>1970</v>
      </c>
      <c r="D396" s="823" t="s">
        <v>3154</v>
      </c>
      <c r="E396" s="824" t="s">
        <v>1982</v>
      </c>
      <c r="F396" s="822" t="s">
        <v>1965</v>
      </c>
      <c r="G396" s="822" t="s">
        <v>2132</v>
      </c>
      <c r="H396" s="822" t="s">
        <v>619</v>
      </c>
      <c r="I396" s="822" t="s">
        <v>1747</v>
      </c>
      <c r="J396" s="822" t="s">
        <v>1201</v>
      </c>
      <c r="K396" s="822" t="s">
        <v>1748</v>
      </c>
      <c r="L396" s="825">
        <v>154.36000000000001</v>
      </c>
      <c r="M396" s="825">
        <v>2006.6800000000003</v>
      </c>
      <c r="N396" s="822">
        <v>13</v>
      </c>
      <c r="O396" s="826">
        <v>7</v>
      </c>
      <c r="P396" s="825">
        <v>1852.3200000000002</v>
      </c>
      <c r="Q396" s="827">
        <v>0.92307692307692302</v>
      </c>
      <c r="R396" s="822">
        <v>12</v>
      </c>
      <c r="S396" s="827">
        <v>0.92307692307692313</v>
      </c>
      <c r="T396" s="826">
        <v>6</v>
      </c>
      <c r="U396" s="828">
        <v>0.8571428571428571</v>
      </c>
    </row>
    <row r="397" spans="1:21" ht="14.45" customHeight="1" x14ac:dyDescent="0.2">
      <c r="A397" s="821">
        <v>31</v>
      </c>
      <c r="B397" s="822" t="s">
        <v>1964</v>
      </c>
      <c r="C397" s="822" t="s">
        <v>1970</v>
      </c>
      <c r="D397" s="823" t="s">
        <v>3154</v>
      </c>
      <c r="E397" s="824" t="s">
        <v>1982</v>
      </c>
      <c r="F397" s="822" t="s">
        <v>1965</v>
      </c>
      <c r="G397" s="822" t="s">
        <v>2132</v>
      </c>
      <c r="H397" s="822" t="s">
        <v>619</v>
      </c>
      <c r="I397" s="822" t="s">
        <v>1749</v>
      </c>
      <c r="J397" s="822" t="s">
        <v>1750</v>
      </c>
      <c r="K397" s="822" t="s">
        <v>1751</v>
      </c>
      <c r="L397" s="825">
        <v>149.52000000000001</v>
      </c>
      <c r="M397" s="825">
        <v>149.52000000000001</v>
      </c>
      <c r="N397" s="822">
        <v>1</v>
      </c>
      <c r="O397" s="826">
        <v>1</v>
      </c>
      <c r="P397" s="825">
        <v>149.52000000000001</v>
      </c>
      <c r="Q397" s="827">
        <v>1</v>
      </c>
      <c r="R397" s="822">
        <v>1</v>
      </c>
      <c r="S397" s="827">
        <v>1</v>
      </c>
      <c r="T397" s="826">
        <v>1</v>
      </c>
      <c r="U397" s="828">
        <v>1</v>
      </c>
    </row>
    <row r="398" spans="1:21" ht="14.45" customHeight="1" x14ac:dyDescent="0.2">
      <c r="A398" s="821">
        <v>31</v>
      </c>
      <c r="B398" s="822" t="s">
        <v>1964</v>
      </c>
      <c r="C398" s="822" t="s">
        <v>1970</v>
      </c>
      <c r="D398" s="823" t="s">
        <v>3154</v>
      </c>
      <c r="E398" s="824" t="s">
        <v>1982</v>
      </c>
      <c r="F398" s="822" t="s">
        <v>1965</v>
      </c>
      <c r="G398" s="822" t="s">
        <v>2132</v>
      </c>
      <c r="H398" s="822" t="s">
        <v>619</v>
      </c>
      <c r="I398" s="822" t="s">
        <v>2610</v>
      </c>
      <c r="J398" s="822" t="s">
        <v>1199</v>
      </c>
      <c r="K398" s="822" t="s">
        <v>2611</v>
      </c>
      <c r="L398" s="825">
        <v>80.28</v>
      </c>
      <c r="M398" s="825">
        <v>160.56</v>
      </c>
      <c r="N398" s="822">
        <v>2</v>
      </c>
      <c r="O398" s="826">
        <v>1</v>
      </c>
      <c r="P398" s="825">
        <v>160.56</v>
      </c>
      <c r="Q398" s="827">
        <v>1</v>
      </c>
      <c r="R398" s="822">
        <v>2</v>
      </c>
      <c r="S398" s="827">
        <v>1</v>
      </c>
      <c r="T398" s="826">
        <v>1</v>
      </c>
      <c r="U398" s="828">
        <v>1</v>
      </c>
    </row>
    <row r="399" spans="1:21" ht="14.45" customHeight="1" x14ac:dyDescent="0.2">
      <c r="A399" s="821">
        <v>31</v>
      </c>
      <c r="B399" s="822" t="s">
        <v>1964</v>
      </c>
      <c r="C399" s="822" t="s">
        <v>1970</v>
      </c>
      <c r="D399" s="823" t="s">
        <v>3154</v>
      </c>
      <c r="E399" s="824" t="s">
        <v>1982</v>
      </c>
      <c r="F399" s="822" t="s">
        <v>1965</v>
      </c>
      <c r="G399" s="822" t="s">
        <v>2132</v>
      </c>
      <c r="H399" s="822" t="s">
        <v>329</v>
      </c>
      <c r="I399" s="822" t="s">
        <v>2612</v>
      </c>
      <c r="J399" s="822" t="s">
        <v>2608</v>
      </c>
      <c r="K399" s="822" t="s">
        <v>2613</v>
      </c>
      <c r="L399" s="825">
        <v>154.36000000000001</v>
      </c>
      <c r="M399" s="825">
        <v>154.36000000000001</v>
      </c>
      <c r="N399" s="822">
        <v>1</v>
      </c>
      <c r="O399" s="826">
        <v>1</v>
      </c>
      <c r="P399" s="825">
        <v>154.36000000000001</v>
      </c>
      <c r="Q399" s="827">
        <v>1</v>
      </c>
      <c r="R399" s="822">
        <v>1</v>
      </c>
      <c r="S399" s="827">
        <v>1</v>
      </c>
      <c r="T399" s="826">
        <v>1</v>
      </c>
      <c r="U399" s="828">
        <v>1</v>
      </c>
    </row>
    <row r="400" spans="1:21" ht="14.45" customHeight="1" x14ac:dyDescent="0.2">
      <c r="A400" s="821">
        <v>31</v>
      </c>
      <c r="B400" s="822" t="s">
        <v>1964</v>
      </c>
      <c r="C400" s="822" t="s">
        <v>1970</v>
      </c>
      <c r="D400" s="823" t="s">
        <v>3154</v>
      </c>
      <c r="E400" s="824" t="s">
        <v>1982</v>
      </c>
      <c r="F400" s="822" t="s">
        <v>1965</v>
      </c>
      <c r="G400" s="822" t="s">
        <v>2132</v>
      </c>
      <c r="H400" s="822" t="s">
        <v>329</v>
      </c>
      <c r="I400" s="822" t="s">
        <v>2136</v>
      </c>
      <c r="J400" s="822" t="s">
        <v>1201</v>
      </c>
      <c r="K400" s="822" t="s">
        <v>2137</v>
      </c>
      <c r="L400" s="825">
        <v>225.06</v>
      </c>
      <c r="M400" s="825">
        <v>225.06</v>
      </c>
      <c r="N400" s="822">
        <v>1</v>
      </c>
      <c r="O400" s="826">
        <v>1</v>
      </c>
      <c r="P400" s="825">
        <v>225.06</v>
      </c>
      <c r="Q400" s="827">
        <v>1</v>
      </c>
      <c r="R400" s="822">
        <v>1</v>
      </c>
      <c r="S400" s="827">
        <v>1</v>
      </c>
      <c r="T400" s="826">
        <v>1</v>
      </c>
      <c r="U400" s="828">
        <v>1</v>
      </c>
    </row>
    <row r="401" spans="1:21" ht="14.45" customHeight="1" x14ac:dyDescent="0.2">
      <c r="A401" s="821">
        <v>31</v>
      </c>
      <c r="B401" s="822" t="s">
        <v>1964</v>
      </c>
      <c r="C401" s="822" t="s">
        <v>1970</v>
      </c>
      <c r="D401" s="823" t="s">
        <v>3154</v>
      </c>
      <c r="E401" s="824" t="s">
        <v>1982</v>
      </c>
      <c r="F401" s="822" t="s">
        <v>1965</v>
      </c>
      <c r="G401" s="822" t="s">
        <v>2132</v>
      </c>
      <c r="H401" s="822" t="s">
        <v>329</v>
      </c>
      <c r="I401" s="822" t="s">
        <v>2614</v>
      </c>
      <c r="J401" s="822" t="s">
        <v>2608</v>
      </c>
      <c r="K401" s="822" t="s">
        <v>2609</v>
      </c>
      <c r="L401" s="825">
        <v>154.36000000000001</v>
      </c>
      <c r="M401" s="825">
        <v>154.36000000000001</v>
      </c>
      <c r="N401" s="822">
        <v>1</v>
      </c>
      <c r="O401" s="826">
        <v>1</v>
      </c>
      <c r="P401" s="825">
        <v>154.36000000000001</v>
      </c>
      <c r="Q401" s="827">
        <v>1</v>
      </c>
      <c r="R401" s="822">
        <v>1</v>
      </c>
      <c r="S401" s="827">
        <v>1</v>
      </c>
      <c r="T401" s="826">
        <v>1</v>
      </c>
      <c r="U401" s="828">
        <v>1</v>
      </c>
    </row>
    <row r="402" spans="1:21" ht="14.45" customHeight="1" x14ac:dyDescent="0.2">
      <c r="A402" s="821">
        <v>31</v>
      </c>
      <c r="B402" s="822" t="s">
        <v>1964</v>
      </c>
      <c r="C402" s="822" t="s">
        <v>1970</v>
      </c>
      <c r="D402" s="823" t="s">
        <v>3154</v>
      </c>
      <c r="E402" s="824" t="s">
        <v>1982</v>
      </c>
      <c r="F402" s="822" t="s">
        <v>1965</v>
      </c>
      <c r="G402" s="822" t="s">
        <v>2139</v>
      </c>
      <c r="H402" s="822" t="s">
        <v>329</v>
      </c>
      <c r="I402" s="822" t="s">
        <v>2140</v>
      </c>
      <c r="J402" s="822" t="s">
        <v>2141</v>
      </c>
      <c r="K402" s="822" t="s">
        <v>2142</v>
      </c>
      <c r="L402" s="825">
        <v>0</v>
      </c>
      <c r="M402" s="825">
        <v>0</v>
      </c>
      <c r="N402" s="822">
        <v>1</v>
      </c>
      <c r="O402" s="826">
        <v>1</v>
      </c>
      <c r="P402" s="825"/>
      <c r="Q402" s="827"/>
      <c r="R402" s="822"/>
      <c r="S402" s="827">
        <v>0</v>
      </c>
      <c r="T402" s="826"/>
      <c r="U402" s="828">
        <v>0</v>
      </c>
    </row>
    <row r="403" spans="1:21" ht="14.45" customHeight="1" x14ac:dyDescent="0.2">
      <c r="A403" s="821">
        <v>31</v>
      </c>
      <c r="B403" s="822" t="s">
        <v>1964</v>
      </c>
      <c r="C403" s="822" t="s">
        <v>1970</v>
      </c>
      <c r="D403" s="823" t="s">
        <v>3154</v>
      </c>
      <c r="E403" s="824" t="s">
        <v>1982</v>
      </c>
      <c r="F403" s="822" t="s">
        <v>1965</v>
      </c>
      <c r="G403" s="822" t="s">
        <v>2139</v>
      </c>
      <c r="H403" s="822" t="s">
        <v>329</v>
      </c>
      <c r="I403" s="822" t="s">
        <v>2143</v>
      </c>
      <c r="J403" s="822" t="s">
        <v>2141</v>
      </c>
      <c r="K403" s="822" t="s">
        <v>2144</v>
      </c>
      <c r="L403" s="825">
        <v>0</v>
      </c>
      <c r="M403" s="825">
        <v>0</v>
      </c>
      <c r="N403" s="822">
        <v>2</v>
      </c>
      <c r="O403" s="826">
        <v>2</v>
      </c>
      <c r="P403" s="825">
        <v>0</v>
      </c>
      <c r="Q403" s="827"/>
      <c r="R403" s="822">
        <v>1</v>
      </c>
      <c r="S403" s="827">
        <v>0.5</v>
      </c>
      <c r="T403" s="826">
        <v>1</v>
      </c>
      <c r="U403" s="828">
        <v>0.5</v>
      </c>
    </row>
    <row r="404" spans="1:21" ht="14.45" customHeight="1" x14ac:dyDescent="0.2">
      <c r="A404" s="821">
        <v>31</v>
      </c>
      <c r="B404" s="822" t="s">
        <v>1964</v>
      </c>
      <c r="C404" s="822" t="s">
        <v>1970</v>
      </c>
      <c r="D404" s="823" t="s">
        <v>3154</v>
      </c>
      <c r="E404" s="824" t="s">
        <v>1982</v>
      </c>
      <c r="F404" s="822" t="s">
        <v>1965</v>
      </c>
      <c r="G404" s="822" t="s">
        <v>2145</v>
      </c>
      <c r="H404" s="822" t="s">
        <v>329</v>
      </c>
      <c r="I404" s="822" t="s">
        <v>2146</v>
      </c>
      <c r="J404" s="822" t="s">
        <v>963</v>
      </c>
      <c r="K404" s="822" t="s">
        <v>964</v>
      </c>
      <c r="L404" s="825">
        <v>121.92</v>
      </c>
      <c r="M404" s="825">
        <v>121.92</v>
      </c>
      <c r="N404" s="822">
        <v>1</v>
      </c>
      <c r="O404" s="826">
        <v>1</v>
      </c>
      <c r="P404" s="825">
        <v>121.92</v>
      </c>
      <c r="Q404" s="827">
        <v>1</v>
      </c>
      <c r="R404" s="822">
        <v>1</v>
      </c>
      <c r="S404" s="827">
        <v>1</v>
      </c>
      <c r="T404" s="826">
        <v>1</v>
      </c>
      <c r="U404" s="828">
        <v>1</v>
      </c>
    </row>
    <row r="405" spans="1:21" ht="14.45" customHeight="1" x14ac:dyDescent="0.2">
      <c r="A405" s="821">
        <v>31</v>
      </c>
      <c r="B405" s="822" t="s">
        <v>1964</v>
      </c>
      <c r="C405" s="822" t="s">
        <v>1970</v>
      </c>
      <c r="D405" s="823" t="s">
        <v>3154</v>
      </c>
      <c r="E405" s="824" t="s">
        <v>1982</v>
      </c>
      <c r="F405" s="822" t="s">
        <v>1966</v>
      </c>
      <c r="G405" s="822" t="s">
        <v>2012</v>
      </c>
      <c r="H405" s="822" t="s">
        <v>329</v>
      </c>
      <c r="I405" s="822" t="s">
        <v>2607</v>
      </c>
      <c r="J405" s="822" t="s">
        <v>2491</v>
      </c>
      <c r="K405" s="822"/>
      <c r="L405" s="825">
        <v>154.36000000000001</v>
      </c>
      <c r="M405" s="825">
        <v>308.72000000000003</v>
      </c>
      <c r="N405" s="822">
        <v>2</v>
      </c>
      <c r="O405" s="826">
        <v>1</v>
      </c>
      <c r="P405" s="825"/>
      <c r="Q405" s="827">
        <v>0</v>
      </c>
      <c r="R405" s="822"/>
      <c r="S405" s="827">
        <v>0</v>
      </c>
      <c r="T405" s="826"/>
      <c r="U405" s="828">
        <v>0</v>
      </c>
    </row>
    <row r="406" spans="1:21" ht="14.45" customHeight="1" x14ac:dyDescent="0.2">
      <c r="A406" s="821">
        <v>31</v>
      </c>
      <c r="B406" s="822" t="s">
        <v>1964</v>
      </c>
      <c r="C406" s="822" t="s">
        <v>1970</v>
      </c>
      <c r="D406" s="823" t="s">
        <v>3154</v>
      </c>
      <c r="E406" s="824" t="s">
        <v>1982</v>
      </c>
      <c r="F406" s="822" t="s">
        <v>1966</v>
      </c>
      <c r="G406" s="822" t="s">
        <v>2012</v>
      </c>
      <c r="H406" s="822" t="s">
        <v>329</v>
      </c>
      <c r="I406" s="822" t="s">
        <v>2293</v>
      </c>
      <c r="J406" s="822" t="s">
        <v>2491</v>
      </c>
      <c r="K406" s="822"/>
      <c r="L406" s="825">
        <v>35.25</v>
      </c>
      <c r="M406" s="825">
        <v>35.25</v>
      </c>
      <c r="N406" s="822">
        <v>1</v>
      </c>
      <c r="O406" s="826">
        <v>1</v>
      </c>
      <c r="P406" s="825">
        <v>35.25</v>
      </c>
      <c r="Q406" s="827">
        <v>1</v>
      </c>
      <c r="R406" s="822">
        <v>1</v>
      </c>
      <c r="S406" s="827">
        <v>1</v>
      </c>
      <c r="T406" s="826">
        <v>1</v>
      </c>
      <c r="U406" s="828">
        <v>1</v>
      </c>
    </row>
    <row r="407" spans="1:21" ht="14.45" customHeight="1" x14ac:dyDescent="0.2">
      <c r="A407" s="821">
        <v>31</v>
      </c>
      <c r="B407" s="822" t="s">
        <v>1964</v>
      </c>
      <c r="C407" s="822" t="s">
        <v>1970</v>
      </c>
      <c r="D407" s="823" t="s">
        <v>3154</v>
      </c>
      <c r="E407" s="824" t="s">
        <v>1982</v>
      </c>
      <c r="F407" s="822" t="s">
        <v>1966</v>
      </c>
      <c r="G407" s="822" t="s">
        <v>2012</v>
      </c>
      <c r="H407" s="822" t="s">
        <v>329</v>
      </c>
      <c r="I407" s="822" t="s">
        <v>1613</v>
      </c>
      <c r="J407" s="822" t="s">
        <v>2491</v>
      </c>
      <c r="K407" s="822"/>
      <c r="L407" s="825">
        <v>736.33</v>
      </c>
      <c r="M407" s="825">
        <v>1472.66</v>
      </c>
      <c r="N407" s="822">
        <v>2</v>
      </c>
      <c r="O407" s="826">
        <v>1</v>
      </c>
      <c r="P407" s="825"/>
      <c r="Q407" s="827">
        <v>0</v>
      </c>
      <c r="R407" s="822"/>
      <c r="S407" s="827">
        <v>0</v>
      </c>
      <c r="T407" s="826"/>
      <c r="U407" s="828">
        <v>0</v>
      </c>
    </row>
    <row r="408" spans="1:21" ht="14.45" customHeight="1" x14ac:dyDescent="0.2">
      <c r="A408" s="821">
        <v>31</v>
      </c>
      <c r="B408" s="822" t="s">
        <v>1964</v>
      </c>
      <c r="C408" s="822" t="s">
        <v>1970</v>
      </c>
      <c r="D408" s="823" t="s">
        <v>3154</v>
      </c>
      <c r="E408" s="824" t="s">
        <v>1982</v>
      </c>
      <c r="F408" s="822" t="s">
        <v>1967</v>
      </c>
      <c r="G408" s="822" t="s">
        <v>2012</v>
      </c>
      <c r="H408" s="822" t="s">
        <v>329</v>
      </c>
      <c r="I408" s="822" t="s">
        <v>2615</v>
      </c>
      <c r="J408" s="822" t="s">
        <v>2616</v>
      </c>
      <c r="K408" s="822" t="s">
        <v>2617</v>
      </c>
      <c r="L408" s="825">
        <v>0</v>
      </c>
      <c r="M408" s="825">
        <v>0</v>
      </c>
      <c r="N408" s="822">
        <v>1</v>
      </c>
      <c r="O408" s="826">
        <v>1</v>
      </c>
      <c r="P408" s="825"/>
      <c r="Q408" s="827"/>
      <c r="R408" s="822"/>
      <c r="S408" s="827">
        <v>0</v>
      </c>
      <c r="T408" s="826"/>
      <c r="U408" s="828">
        <v>0</v>
      </c>
    </row>
    <row r="409" spans="1:21" ht="14.45" customHeight="1" x14ac:dyDescent="0.2">
      <c r="A409" s="821">
        <v>31</v>
      </c>
      <c r="B409" s="822" t="s">
        <v>1964</v>
      </c>
      <c r="C409" s="822" t="s">
        <v>1970</v>
      </c>
      <c r="D409" s="823" t="s">
        <v>3154</v>
      </c>
      <c r="E409" s="824" t="s">
        <v>1982</v>
      </c>
      <c r="F409" s="822" t="s">
        <v>1967</v>
      </c>
      <c r="G409" s="822" t="s">
        <v>2012</v>
      </c>
      <c r="H409" s="822" t="s">
        <v>329</v>
      </c>
      <c r="I409" s="822" t="s">
        <v>2147</v>
      </c>
      <c r="J409" s="822" t="s">
        <v>2148</v>
      </c>
      <c r="K409" s="822" t="s">
        <v>2149</v>
      </c>
      <c r="L409" s="825">
        <v>1018.15</v>
      </c>
      <c r="M409" s="825">
        <v>3054.45</v>
      </c>
      <c r="N409" s="822">
        <v>3</v>
      </c>
      <c r="O409" s="826">
        <v>2</v>
      </c>
      <c r="P409" s="825">
        <v>3054.45</v>
      </c>
      <c r="Q409" s="827">
        <v>1</v>
      </c>
      <c r="R409" s="822">
        <v>3</v>
      </c>
      <c r="S409" s="827">
        <v>1</v>
      </c>
      <c r="T409" s="826">
        <v>2</v>
      </c>
      <c r="U409" s="828">
        <v>1</v>
      </c>
    </row>
    <row r="410" spans="1:21" ht="14.45" customHeight="1" x14ac:dyDescent="0.2">
      <c r="A410" s="821">
        <v>31</v>
      </c>
      <c r="B410" s="822" t="s">
        <v>1964</v>
      </c>
      <c r="C410" s="822" t="s">
        <v>1970</v>
      </c>
      <c r="D410" s="823" t="s">
        <v>3154</v>
      </c>
      <c r="E410" s="824" t="s">
        <v>1982</v>
      </c>
      <c r="F410" s="822" t="s">
        <v>1967</v>
      </c>
      <c r="G410" s="822" t="s">
        <v>2012</v>
      </c>
      <c r="H410" s="822" t="s">
        <v>329</v>
      </c>
      <c r="I410" s="822" t="s">
        <v>2150</v>
      </c>
      <c r="J410" s="822" t="s">
        <v>2151</v>
      </c>
      <c r="K410" s="822" t="s">
        <v>2152</v>
      </c>
      <c r="L410" s="825">
        <v>99.99</v>
      </c>
      <c r="M410" s="825">
        <v>899.91</v>
      </c>
      <c r="N410" s="822">
        <v>9</v>
      </c>
      <c r="O410" s="826">
        <v>2</v>
      </c>
      <c r="P410" s="825">
        <v>499.95</v>
      </c>
      <c r="Q410" s="827">
        <v>0.55555555555555558</v>
      </c>
      <c r="R410" s="822">
        <v>5</v>
      </c>
      <c r="S410" s="827">
        <v>0.55555555555555558</v>
      </c>
      <c r="T410" s="826">
        <v>1</v>
      </c>
      <c r="U410" s="828">
        <v>0.5</v>
      </c>
    </row>
    <row r="411" spans="1:21" ht="14.45" customHeight="1" x14ac:dyDescent="0.2">
      <c r="A411" s="821">
        <v>31</v>
      </c>
      <c r="B411" s="822" t="s">
        <v>1964</v>
      </c>
      <c r="C411" s="822" t="s">
        <v>1970</v>
      </c>
      <c r="D411" s="823" t="s">
        <v>3154</v>
      </c>
      <c r="E411" s="824" t="s">
        <v>1982</v>
      </c>
      <c r="F411" s="822" t="s">
        <v>1967</v>
      </c>
      <c r="G411" s="822" t="s">
        <v>2012</v>
      </c>
      <c r="H411" s="822" t="s">
        <v>329</v>
      </c>
      <c r="I411" s="822" t="s">
        <v>2618</v>
      </c>
      <c r="J411" s="822" t="s">
        <v>2619</v>
      </c>
      <c r="K411" s="822" t="s">
        <v>2620</v>
      </c>
      <c r="L411" s="825">
        <v>1000.5</v>
      </c>
      <c r="M411" s="825">
        <v>1000.5</v>
      </c>
      <c r="N411" s="822">
        <v>1</v>
      </c>
      <c r="O411" s="826">
        <v>1</v>
      </c>
      <c r="P411" s="825">
        <v>1000.5</v>
      </c>
      <c r="Q411" s="827">
        <v>1</v>
      </c>
      <c r="R411" s="822">
        <v>1</v>
      </c>
      <c r="S411" s="827">
        <v>1</v>
      </c>
      <c r="T411" s="826">
        <v>1</v>
      </c>
      <c r="U411" s="828">
        <v>1</v>
      </c>
    </row>
    <row r="412" spans="1:21" ht="14.45" customHeight="1" x14ac:dyDescent="0.2">
      <c r="A412" s="821">
        <v>31</v>
      </c>
      <c r="B412" s="822" t="s">
        <v>1964</v>
      </c>
      <c r="C412" s="822" t="s">
        <v>1970</v>
      </c>
      <c r="D412" s="823" t="s">
        <v>3154</v>
      </c>
      <c r="E412" s="824" t="s">
        <v>1982</v>
      </c>
      <c r="F412" s="822" t="s">
        <v>1967</v>
      </c>
      <c r="G412" s="822" t="s">
        <v>2012</v>
      </c>
      <c r="H412" s="822" t="s">
        <v>329</v>
      </c>
      <c r="I412" s="822" t="s">
        <v>2621</v>
      </c>
      <c r="J412" s="822" t="s">
        <v>2622</v>
      </c>
      <c r="K412" s="822" t="s">
        <v>2623</v>
      </c>
      <c r="L412" s="825">
        <v>260.42</v>
      </c>
      <c r="M412" s="825">
        <v>260.42</v>
      </c>
      <c r="N412" s="822">
        <v>1</v>
      </c>
      <c r="O412" s="826">
        <v>1</v>
      </c>
      <c r="P412" s="825"/>
      <c r="Q412" s="827">
        <v>0</v>
      </c>
      <c r="R412" s="822"/>
      <c r="S412" s="827">
        <v>0</v>
      </c>
      <c r="T412" s="826"/>
      <c r="U412" s="828">
        <v>0</v>
      </c>
    </row>
    <row r="413" spans="1:21" ht="14.45" customHeight="1" x14ac:dyDescent="0.2">
      <c r="A413" s="821">
        <v>31</v>
      </c>
      <c r="B413" s="822" t="s">
        <v>1964</v>
      </c>
      <c r="C413" s="822" t="s">
        <v>1970</v>
      </c>
      <c r="D413" s="823" t="s">
        <v>3154</v>
      </c>
      <c r="E413" s="824" t="s">
        <v>1982</v>
      </c>
      <c r="F413" s="822" t="s">
        <v>1967</v>
      </c>
      <c r="G413" s="822" t="s">
        <v>2012</v>
      </c>
      <c r="H413" s="822" t="s">
        <v>329</v>
      </c>
      <c r="I413" s="822" t="s">
        <v>2153</v>
      </c>
      <c r="J413" s="822" t="s">
        <v>2154</v>
      </c>
      <c r="K413" s="822" t="s">
        <v>2155</v>
      </c>
      <c r="L413" s="825">
        <v>492.19</v>
      </c>
      <c r="M413" s="825">
        <v>984.38</v>
      </c>
      <c r="N413" s="822">
        <v>2</v>
      </c>
      <c r="O413" s="826">
        <v>2</v>
      </c>
      <c r="P413" s="825">
        <v>984.38</v>
      </c>
      <c r="Q413" s="827">
        <v>1</v>
      </c>
      <c r="R413" s="822">
        <v>2</v>
      </c>
      <c r="S413" s="827">
        <v>1</v>
      </c>
      <c r="T413" s="826">
        <v>2</v>
      </c>
      <c r="U413" s="828">
        <v>1</v>
      </c>
    </row>
    <row r="414" spans="1:21" ht="14.45" customHeight="1" x14ac:dyDescent="0.2">
      <c r="A414" s="821">
        <v>31</v>
      </c>
      <c r="B414" s="822" t="s">
        <v>1964</v>
      </c>
      <c r="C414" s="822" t="s">
        <v>1970</v>
      </c>
      <c r="D414" s="823" t="s">
        <v>3154</v>
      </c>
      <c r="E414" s="824" t="s">
        <v>1982</v>
      </c>
      <c r="F414" s="822" t="s">
        <v>1967</v>
      </c>
      <c r="G414" s="822" t="s">
        <v>2012</v>
      </c>
      <c r="H414" s="822" t="s">
        <v>329</v>
      </c>
      <c r="I414" s="822" t="s">
        <v>2029</v>
      </c>
      <c r="J414" s="822" t="s">
        <v>2030</v>
      </c>
      <c r="K414" s="822" t="s">
        <v>2031</v>
      </c>
      <c r="L414" s="825">
        <v>971.25</v>
      </c>
      <c r="M414" s="825">
        <v>971.25</v>
      </c>
      <c r="N414" s="822">
        <v>1</v>
      </c>
      <c r="O414" s="826">
        <v>1</v>
      </c>
      <c r="P414" s="825">
        <v>971.25</v>
      </c>
      <c r="Q414" s="827">
        <v>1</v>
      </c>
      <c r="R414" s="822">
        <v>1</v>
      </c>
      <c r="S414" s="827">
        <v>1</v>
      </c>
      <c r="T414" s="826">
        <v>1</v>
      </c>
      <c r="U414" s="828">
        <v>1</v>
      </c>
    </row>
    <row r="415" spans="1:21" ht="14.45" customHeight="1" x14ac:dyDescent="0.2">
      <c r="A415" s="821">
        <v>31</v>
      </c>
      <c r="B415" s="822" t="s">
        <v>1964</v>
      </c>
      <c r="C415" s="822" t="s">
        <v>1970</v>
      </c>
      <c r="D415" s="823" t="s">
        <v>3154</v>
      </c>
      <c r="E415" s="824" t="s">
        <v>1982</v>
      </c>
      <c r="F415" s="822" t="s">
        <v>1967</v>
      </c>
      <c r="G415" s="822" t="s">
        <v>2012</v>
      </c>
      <c r="H415" s="822" t="s">
        <v>329</v>
      </c>
      <c r="I415" s="822" t="s">
        <v>2454</v>
      </c>
      <c r="J415" s="822" t="s">
        <v>2392</v>
      </c>
      <c r="K415" s="822" t="s">
        <v>2455</v>
      </c>
      <c r="L415" s="825">
        <v>400.2</v>
      </c>
      <c r="M415" s="825">
        <v>400.2</v>
      </c>
      <c r="N415" s="822">
        <v>1</v>
      </c>
      <c r="O415" s="826">
        <v>1</v>
      </c>
      <c r="P415" s="825">
        <v>400.2</v>
      </c>
      <c r="Q415" s="827">
        <v>1</v>
      </c>
      <c r="R415" s="822">
        <v>1</v>
      </c>
      <c r="S415" s="827">
        <v>1</v>
      </c>
      <c r="T415" s="826">
        <v>1</v>
      </c>
      <c r="U415" s="828">
        <v>1</v>
      </c>
    </row>
    <row r="416" spans="1:21" ht="14.45" customHeight="1" x14ac:dyDescent="0.2">
      <c r="A416" s="821">
        <v>31</v>
      </c>
      <c r="B416" s="822" t="s">
        <v>1964</v>
      </c>
      <c r="C416" s="822" t="s">
        <v>1970</v>
      </c>
      <c r="D416" s="823" t="s">
        <v>3154</v>
      </c>
      <c r="E416" s="824" t="s">
        <v>1982</v>
      </c>
      <c r="F416" s="822" t="s">
        <v>1967</v>
      </c>
      <c r="G416" s="822" t="s">
        <v>2012</v>
      </c>
      <c r="H416" s="822" t="s">
        <v>329</v>
      </c>
      <c r="I416" s="822" t="s">
        <v>2162</v>
      </c>
      <c r="J416" s="822" t="s">
        <v>2163</v>
      </c>
      <c r="K416" s="822" t="s">
        <v>2164</v>
      </c>
      <c r="L416" s="825">
        <v>245.42</v>
      </c>
      <c r="M416" s="825">
        <v>245.42</v>
      </c>
      <c r="N416" s="822">
        <v>1</v>
      </c>
      <c r="O416" s="826">
        <v>1</v>
      </c>
      <c r="P416" s="825"/>
      <c r="Q416" s="827">
        <v>0</v>
      </c>
      <c r="R416" s="822"/>
      <c r="S416" s="827">
        <v>0</v>
      </c>
      <c r="T416" s="826"/>
      <c r="U416" s="828">
        <v>0</v>
      </c>
    </row>
    <row r="417" spans="1:21" ht="14.45" customHeight="1" x14ac:dyDescent="0.2">
      <c r="A417" s="821">
        <v>31</v>
      </c>
      <c r="B417" s="822" t="s">
        <v>1964</v>
      </c>
      <c r="C417" s="822" t="s">
        <v>1970</v>
      </c>
      <c r="D417" s="823" t="s">
        <v>3154</v>
      </c>
      <c r="E417" s="824" t="s">
        <v>1982</v>
      </c>
      <c r="F417" s="822" t="s">
        <v>1967</v>
      </c>
      <c r="G417" s="822" t="s">
        <v>2012</v>
      </c>
      <c r="H417" s="822" t="s">
        <v>329</v>
      </c>
      <c r="I417" s="822" t="s">
        <v>2165</v>
      </c>
      <c r="J417" s="822" t="s">
        <v>2166</v>
      </c>
      <c r="K417" s="822" t="s">
        <v>2167</v>
      </c>
      <c r="L417" s="825">
        <v>36.18</v>
      </c>
      <c r="M417" s="825">
        <v>1230.1199999999999</v>
      </c>
      <c r="N417" s="822">
        <v>34</v>
      </c>
      <c r="O417" s="826">
        <v>17</v>
      </c>
      <c r="P417" s="825">
        <v>1230.1199999999999</v>
      </c>
      <c r="Q417" s="827">
        <v>1</v>
      </c>
      <c r="R417" s="822">
        <v>34</v>
      </c>
      <c r="S417" s="827">
        <v>1</v>
      </c>
      <c r="T417" s="826">
        <v>17</v>
      </c>
      <c r="U417" s="828">
        <v>1</v>
      </c>
    </row>
    <row r="418" spans="1:21" ht="14.45" customHeight="1" x14ac:dyDescent="0.2">
      <c r="A418" s="821">
        <v>31</v>
      </c>
      <c r="B418" s="822" t="s">
        <v>1964</v>
      </c>
      <c r="C418" s="822" t="s">
        <v>1970</v>
      </c>
      <c r="D418" s="823" t="s">
        <v>3154</v>
      </c>
      <c r="E418" s="824" t="s">
        <v>1982</v>
      </c>
      <c r="F418" s="822" t="s">
        <v>1967</v>
      </c>
      <c r="G418" s="822" t="s">
        <v>2012</v>
      </c>
      <c r="H418" s="822" t="s">
        <v>329</v>
      </c>
      <c r="I418" s="822" t="s">
        <v>2174</v>
      </c>
      <c r="J418" s="822" t="s">
        <v>2175</v>
      </c>
      <c r="K418" s="822" t="s">
        <v>2176</v>
      </c>
      <c r="L418" s="825">
        <v>399.63</v>
      </c>
      <c r="M418" s="825">
        <v>3197.04</v>
      </c>
      <c r="N418" s="822">
        <v>8</v>
      </c>
      <c r="O418" s="826">
        <v>8</v>
      </c>
      <c r="P418" s="825">
        <v>2397.7800000000002</v>
      </c>
      <c r="Q418" s="827">
        <v>0.75000000000000011</v>
      </c>
      <c r="R418" s="822">
        <v>6</v>
      </c>
      <c r="S418" s="827">
        <v>0.75</v>
      </c>
      <c r="T418" s="826">
        <v>6</v>
      </c>
      <c r="U418" s="828">
        <v>0.75</v>
      </c>
    </row>
    <row r="419" spans="1:21" ht="14.45" customHeight="1" x14ac:dyDescent="0.2">
      <c r="A419" s="821">
        <v>31</v>
      </c>
      <c r="B419" s="822" t="s">
        <v>1964</v>
      </c>
      <c r="C419" s="822" t="s">
        <v>1970</v>
      </c>
      <c r="D419" s="823" t="s">
        <v>3154</v>
      </c>
      <c r="E419" s="824" t="s">
        <v>1982</v>
      </c>
      <c r="F419" s="822" t="s">
        <v>1967</v>
      </c>
      <c r="G419" s="822" t="s">
        <v>2012</v>
      </c>
      <c r="H419" s="822" t="s">
        <v>329</v>
      </c>
      <c r="I419" s="822" t="s">
        <v>2177</v>
      </c>
      <c r="J419" s="822" t="s">
        <v>2178</v>
      </c>
      <c r="K419" s="822" t="s">
        <v>2179</v>
      </c>
      <c r="L419" s="825">
        <v>80.36</v>
      </c>
      <c r="M419" s="825">
        <v>80.36</v>
      </c>
      <c r="N419" s="822">
        <v>1</v>
      </c>
      <c r="O419" s="826">
        <v>1</v>
      </c>
      <c r="P419" s="825">
        <v>80.36</v>
      </c>
      <c r="Q419" s="827">
        <v>1</v>
      </c>
      <c r="R419" s="822">
        <v>1</v>
      </c>
      <c r="S419" s="827">
        <v>1</v>
      </c>
      <c r="T419" s="826">
        <v>1</v>
      </c>
      <c r="U419" s="828">
        <v>1</v>
      </c>
    </row>
    <row r="420" spans="1:21" ht="14.45" customHeight="1" x14ac:dyDescent="0.2">
      <c r="A420" s="821">
        <v>31</v>
      </c>
      <c r="B420" s="822" t="s">
        <v>1964</v>
      </c>
      <c r="C420" s="822" t="s">
        <v>1970</v>
      </c>
      <c r="D420" s="823" t="s">
        <v>3154</v>
      </c>
      <c r="E420" s="824" t="s">
        <v>1982</v>
      </c>
      <c r="F420" s="822" t="s">
        <v>1967</v>
      </c>
      <c r="G420" s="822" t="s">
        <v>2012</v>
      </c>
      <c r="H420" s="822" t="s">
        <v>329</v>
      </c>
      <c r="I420" s="822" t="s">
        <v>2183</v>
      </c>
      <c r="J420" s="822" t="s">
        <v>2184</v>
      </c>
      <c r="K420" s="822" t="s">
        <v>2185</v>
      </c>
      <c r="L420" s="825">
        <v>1392.62</v>
      </c>
      <c r="M420" s="825">
        <v>1392.62</v>
      </c>
      <c r="N420" s="822">
        <v>1</v>
      </c>
      <c r="O420" s="826">
        <v>1</v>
      </c>
      <c r="P420" s="825"/>
      <c r="Q420" s="827">
        <v>0</v>
      </c>
      <c r="R420" s="822"/>
      <c r="S420" s="827">
        <v>0</v>
      </c>
      <c r="T420" s="826"/>
      <c r="U420" s="828">
        <v>0</v>
      </c>
    </row>
    <row r="421" spans="1:21" ht="14.45" customHeight="1" x14ac:dyDescent="0.2">
      <c r="A421" s="821">
        <v>31</v>
      </c>
      <c r="B421" s="822" t="s">
        <v>1964</v>
      </c>
      <c r="C421" s="822" t="s">
        <v>1970</v>
      </c>
      <c r="D421" s="823" t="s">
        <v>3154</v>
      </c>
      <c r="E421" s="824" t="s">
        <v>1982</v>
      </c>
      <c r="F421" s="822" t="s">
        <v>1967</v>
      </c>
      <c r="G421" s="822" t="s">
        <v>2012</v>
      </c>
      <c r="H421" s="822" t="s">
        <v>329</v>
      </c>
      <c r="I421" s="822" t="s">
        <v>2186</v>
      </c>
      <c r="J421" s="822" t="s">
        <v>2187</v>
      </c>
      <c r="K421" s="822" t="s">
        <v>2188</v>
      </c>
      <c r="L421" s="825">
        <v>749.8</v>
      </c>
      <c r="M421" s="825">
        <v>2249.3999999999996</v>
      </c>
      <c r="N421" s="822">
        <v>3</v>
      </c>
      <c r="O421" s="826">
        <v>3</v>
      </c>
      <c r="P421" s="825">
        <v>2249.3999999999996</v>
      </c>
      <c r="Q421" s="827">
        <v>1</v>
      </c>
      <c r="R421" s="822">
        <v>3</v>
      </c>
      <c r="S421" s="827">
        <v>1</v>
      </c>
      <c r="T421" s="826">
        <v>3</v>
      </c>
      <c r="U421" s="828">
        <v>1</v>
      </c>
    </row>
    <row r="422" spans="1:21" ht="14.45" customHeight="1" x14ac:dyDescent="0.2">
      <c r="A422" s="821">
        <v>31</v>
      </c>
      <c r="B422" s="822" t="s">
        <v>1964</v>
      </c>
      <c r="C422" s="822" t="s">
        <v>1970</v>
      </c>
      <c r="D422" s="823" t="s">
        <v>3154</v>
      </c>
      <c r="E422" s="824" t="s">
        <v>1982</v>
      </c>
      <c r="F422" s="822" t="s">
        <v>1967</v>
      </c>
      <c r="G422" s="822" t="s">
        <v>2012</v>
      </c>
      <c r="H422" s="822" t="s">
        <v>329</v>
      </c>
      <c r="I422" s="822" t="s">
        <v>2192</v>
      </c>
      <c r="J422" s="822" t="s">
        <v>2193</v>
      </c>
      <c r="K422" s="822" t="s">
        <v>2194</v>
      </c>
      <c r="L422" s="825">
        <v>249.55</v>
      </c>
      <c r="M422" s="825">
        <v>998.2</v>
      </c>
      <c r="N422" s="822">
        <v>4</v>
      </c>
      <c r="O422" s="826">
        <v>2</v>
      </c>
      <c r="P422" s="825">
        <v>499.1</v>
      </c>
      <c r="Q422" s="827">
        <v>0.5</v>
      </c>
      <c r="R422" s="822">
        <v>2</v>
      </c>
      <c r="S422" s="827">
        <v>0.5</v>
      </c>
      <c r="T422" s="826">
        <v>1</v>
      </c>
      <c r="U422" s="828">
        <v>0.5</v>
      </c>
    </row>
    <row r="423" spans="1:21" ht="14.45" customHeight="1" x14ac:dyDescent="0.2">
      <c r="A423" s="821">
        <v>31</v>
      </c>
      <c r="B423" s="822" t="s">
        <v>1964</v>
      </c>
      <c r="C423" s="822" t="s">
        <v>1970</v>
      </c>
      <c r="D423" s="823" t="s">
        <v>3154</v>
      </c>
      <c r="E423" s="824" t="s">
        <v>1982</v>
      </c>
      <c r="F423" s="822" t="s">
        <v>1967</v>
      </c>
      <c r="G423" s="822" t="s">
        <v>2012</v>
      </c>
      <c r="H423" s="822" t="s">
        <v>329</v>
      </c>
      <c r="I423" s="822" t="s">
        <v>2195</v>
      </c>
      <c r="J423" s="822" t="s">
        <v>2196</v>
      </c>
      <c r="K423" s="822" t="s">
        <v>2197</v>
      </c>
      <c r="L423" s="825">
        <v>2296.87</v>
      </c>
      <c r="M423" s="825">
        <v>36749.919999999991</v>
      </c>
      <c r="N423" s="822">
        <v>16</v>
      </c>
      <c r="O423" s="826">
        <v>16</v>
      </c>
      <c r="P423" s="825">
        <v>36749.919999999991</v>
      </c>
      <c r="Q423" s="827">
        <v>1</v>
      </c>
      <c r="R423" s="822">
        <v>16</v>
      </c>
      <c r="S423" s="827">
        <v>1</v>
      </c>
      <c r="T423" s="826">
        <v>16</v>
      </c>
      <c r="U423" s="828">
        <v>1</v>
      </c>
    </row>
    <row r="424" spans="1:21" ht="14.45" customHeight="1" x14ac:dyDescent="0.2">
      <c r="A424" s="821">
        <v>31</v>
      </c>
      <c r="B424" s="822" t="s">
        <v>1964</v>
      </c>
      <c r="C424" s="822" t="s">
        <v>1970</v>
      </c>
      <c r="D424" s="823" t="s">
        <v>3154</v>
      </c>
      <c r="E424" s="824" t="s">
        <v>1982</v>
      </c>
      <c r="F424" s="822" t="s">
        <v>1967</v>
      </c>
      <c r="G424" s="822" t="s">
        <v>2012</v>
      </c>
      <c r="H424" s="822" t="s">
        <v>329</v>
      </c>
      <c r="I424" s="822" t="s">
        <v>2198</v>
      </c>
      <c r="J424" s="822" t="s">
        <v>2199</v>
      </c>
      <c r="K424" s="822" t="s">
        <v>2200</v>
      </c>
      <c r="L424" s="825">
        <v>320.25</v>
      </c>
      <c r="M424" s="825">
        <v>2562</v>
      </c>
      <c r="N424" s="822">
        <v>8</v>
      </c>
      <c r="O424" s="826">
        <v>8</v>
      </c>
      <c r="P424" s="825">
        <v>2241.75</v>
      </c>
      <c r="Q424" s="827">
        <v>0.875</v>
      </c>
      <c r="R424" s="822">
        <v>7</v>
      </c>
      <c r="S424" s="827">
        <v>0.875</v>
      </c>
      <c r="T424" s="826">
        <v>7</v>
      </c>
      <c r="U424" s="828">
        <v>0.875</v>
      </c>
    </row>
    <row r="425" spans="1:21" ht="14.45" customHeight="1" x14ac:dyDescent="0.2">
      <c r="A425" s="821">
        <v>31</v>
      </c>
      <c r="B425" s="822" t="s">
        <v>1964</v>
      </c>
      <c r="C425" s="822" t="s">
        <v>1970</v>
      </c>
      <c r="D425" s="823" t="s">
        <v>3154</v>
      </c>
      <c r="E425" s="824" t="s">
        <v>1982</v>
      </c>
      <c r="F425" s="822" t="s">
        <v>1967</v>
      </c>
      <c r="G425" s="822" t="s">
        <v>2012</v>
      </c>
      <c r="H425" s="822" t="s">
        <v>329</v>
      </c>
      <c r="I425" s="822" t="s">
        <v>2204</v>
      </c>
      <c r="J425" s="822" t="s">
        <v>2166</v>
      </c>
      <c r="K425" s="822" t="s">
        <v>2205</v>
      </c>
      <c r="L425" s="825">
        <v>25.5</v>
      </c>
      <c r="M425" s="825">
        <v>51</v>
      </c>
      <c r="N425" s="822">
        <v>2</v>
      </c>
      <c r="O425" s="826">
        <v>2</v>
      </c>
      <c r="P425" s="825">
        <v>51</v>
      </c>
      <c r="Q425" s="827">
        <v>1</v>
      </c>
      <c r="R425" s="822">
        <v>2</v>
      </c>
      <c r="S425" s="827">
        <v>1</v>
      </c>
      <c r="T425" s="826">
        <v>2</v>
      </c>
      <c r="U425" s="828">
        <v>1</v>
      </c>
    </row>
    <row r="426" spans="1:21" ht="14.45" customHeight="1" x14ac:dyDescent="0.2">
      <c r="A426" s="821">
        <v>31</v>
      </c>
      <c r="B426" s="822" t="s">
        <v>1964</v>
      </c>
      <c r="C426" s="822" t="s">
        <v>1970</v>
      </c>
      <c r="D426" s="823" t="s">
        <v>3154</v>
      </c>
      <c r="E426" s="824" t="s">
        <v>1982</v>
      </c>
      <c r="F426" s="822" t="s">
        <v>1967</v>
      </c>
      <c r="G426" s="822" t="s">
        <v>2012</v>
      </c>
      <c r="H426" s="822" t="s">
        <v>329</v>
      </c>
      <c r="I426" s="822" t="s">
        <v>2206</v>
      </c>
      <c r="J426" s="822" t="s">
        <v>2166</v>
      </c>
      <c r="K426" s="822" t="s">
        <v>2207</v>
      </c>
      <c r="L426" s="825">
        <v>39.369999999999997</v>
      </c>
      <c r="M426" s="825">
        <v>629.91999999999996</v>
      </c>
      <c r="N426" s="822">
        <v>16</v>
      </c>
      <c r="O426" s="826">
        <v>13</v>
      </c>
      <c r="P426" s="825">
        <v>551.17999999999995</v>
      </c>
      <c r="Q426" s="827">
        <v>0.875</v>
      </c>
      <c r="R426" s="822">
        <v>14</v>
      </c>
      <c r="S426" s="827">
        <v>0.875</v>
      </c>
      <c r="T426" s="826">
        <v>12</v>
      </c>
      <c r="U426" s="828">
        <v>0.92307692307692313</v>
      </c>
    </row>
    <row r="427" spans="1:21" ht="14.45" customHeight="1" x14ac:dyDescent="0.2">
      <c r="A427" s="821">
        <v>31</v>
      </c>
      <c r="B427" s="822" t="s">
        <v>1964</v>
      </c>
      <c r="C427" s="822" t="s">
        <v>1970</v>
      </c>
      <c r="D427" s="823" t="s">
        <v>3154</v>
      </c>
      <c r="E427" s="824" t="s">
        <v>1982</v>
      </c>
      <c r="F427" s="822" t="s">
        <v>1967</v>
      </c>
      <c r="G427" s="822" t="s">
        <v>2012</v>
      </c>
      <c r="H427" s="822" t="s">
        <v>329</v>
      </c>
      <c r="I427" s="822" t="s">
        <v>2208</v>
      </c>
      <c r="J427" s="822" t="s">
        <v>2209</v>
      </c>
      <c r="K427" s="822" t="s">
        <v>2210</v>
      </c>
      <c r="L427" s="825">
        <v>249.55</v>
      </c>
      <c r="M427" s="825">
        <v>249.55</v>
      </c>
      <c r="N427" s="822">
        <v>1</v>
      </c>
      <c r="O427" s="826">
        <v>1</v>
      </c>
      <c r="P427" s="825">
        <v>249.55</v>
      </c>
      <c r="Q427" s="827">
        <v>1</v>
      </c>
      <c r="R427" s="822">
        <v>1</v>
      </c>
      <c r="S427" s="827">
        <v>1</v>
      </c>
      <c r="T427" s="826">
        <v>1</v>
      </c>
      <c r="U427" s="828">
        <v>1</v>
      </c>
    </row>
    <row r="428" spans="1:21" ht="14.45" customHeight="1" x14ac:dyDescent="0.2">
      <c r="A428" s="821">
        <v>31</v>
      </c>
      <c r="B428" s="822" t="s">
        <v>1964</v>
      </c>
      <c r="C428" s="822" t="s">
        <v>1970</v>
      </c>
      <c r="D428" s="823" t="s">
        <v>3154</v>
      </c>
      <c r="E428" s="824" t="s">
        <v>1982</v>
      </c>
      <c r="F428" s="822" t="s">
        <v>1967</v>
      </c>
      <c r="G428" s="822" t="s">
        <v>2012</v>
      </c>
      <c r="H428" s="822" t="s">
        <v>329</v>
      </c>
      <c r="I428" s="822" t="s">
        <v>2378</v>
      </c>
      <c r="J428" s="822" t="s">
        <v>2379</v>
      </c>
      <c r="K428" s="822" t="s">
        <v>2155</v>
      </c>
      <c r="L428" s="825">
        <v>347.8</v>
      </c>
      <c r="M428" s="825">
        <v>695.6</v>
      </c>
      <c r="N428" s="822">
        <v>2</v>
      </c>
      <c r="O428" s="826">
        <v>2</v>
      </c>
      <c r="P428" s="825">
        <v>695.6</v>
      </c>
      <c r="Q428" s="827">
        <v>1</v>
      </c>
      <c r="R428" s="822">
        <v>2</v>
      </c>
      <c r="S428" s="827">
        <v>1</v>
      </c>
      <c r="T428" s="826">
        <v>2</v>
      </c>
      <c r="U428" s="828">
        <v>1</v>
      </c>
    </row>
    <row r="429" spans="1:21" ht="14.45" customHeight="1" x14ac:dyDescent="0.2">
      <c r="A429" s="821">
        <v>31</v>
      </c>
      <c r="B429" s="822" t="s">
        <v>1964</v>
      </c>
      <c r="C429" s="822" t="s">
        <v>1970</v>
      </c>
      <c r="D429" s="823" t="s">
        <v>3154</v>
      </c>
      <c r="E429" s="824" t="s">
        <v>1982</v>
      </c>
      <c r="F429" s="822" t="s">
        <v>1967</v>
      </c>
      <c r="G429" s="822" t="s">
        <v>2012</v>
      </c>
      <c r="H429" s="822" t="s">
        <v>329</v>
      </c>
      <c r="I429" s="822" t="s">
        <v>2624</v>
      </c>
      <c r="J429" s="822" t="s">
        <v>2625</v>
      </c>
      <c r="K429" s="822" t="s">
        <v>2626</v>
      </c>
      <c r="L429" s="825">
        <v>2519.9899999999998</v>
      </c>
      <c r="M429" s="825">
        <v>2519.9899999999998</v>
      </c>
      <c r="N429" s="822">
        <v>1</v>
      </c>
      <c r="O429" s="826">
        <v>1</v>
      </c>
      <c r="P429" s="825"/>
      <c r="Q429" s="827">
        <v>0</v>
      </c>
      <c r="R429" s="822"/>
      <c r="S429" s="827">
        <v>0</v>
      </c>
      <c r="T429" s="826"/>
      <c r="U429" s="828">
        <v>0</v>
      </c>
    </row>
    <row r="430" spans="1:21" ht="14.45" customHeight="1" x14ac:dyDescent="0.2">
      <c r="A430" s="821">
        <v>31</v>
      </c>
      <c r="B430" s="822" t="s">
        <v>1964</v>
      </c>
      <c r="C430" s="822" t="s">
        <v>1970</v>
      </c>
      <c r="D430" s="823" t="s">
        <v>3154</v>
      </c>
      <c r="E430" s="824" t="s">
        <v>1982</v>
      </c>
      <c r="F430" s="822" t="s">
        <v>1967</v>
      </c>
      <c r="G430" s="822" t="s">
        <v>2012</v>
      </c>
      <c r="H430" s="822" t="s">
        <v>329</v>
      </c>
      <c r="I430" s="822" t="s">
        <v>2211</v>
      </c>
      <c r="J430" s="822" t="s">
        <v>2212</v>
      </c>
      <c r="K430" s="822" t="s">
        <v>2213</v>
      </c>
      <c r="L430" s="825">
        <v>29.89</v>
      </c>
      <c r="M430" s="825">
        <v>29.89</v>
      </c>
      <c r="N430" s="822">
        <v>1</v>
      </c>
      <c r="O430" s="826">
        <v>1</v>
      </c>
      <c r="P430" s="825">
        <v>29.89</v>
      </c>
      <c r="Q430" s="827">
        <v>1</v>
      </c>
      <c r="R430" s="822">
        <v>1</v>
      </c>
      <c r="S430" s="827">
        <v>1</v>
      </c>
      <c r="T430" s="826">
        <v>1</v>
      </c>
      <c r="U430" s="828">
        <v>1</v>
      </c>
    </row>
    <row r="431" spans="1:21" ht="14.45" customHeight="1" x14ac:dyDescent="0.2">
      <c r="A431" s="821">
        <v>31</v>
      </c>
      <c r="B431" s="822" t="s">
        <v>1964</v>
      </c>
      <c r="C431" s="822" t="s">
        <v>1970</v>
      </c>
      <c r="D431" s="823" t="s">
        <v>3154</v>
      </c>
      <c r="E431" s="824" t="s">
        <v>1982</v>
      </c>
      <c r="F431" s="822" t="s">
        <v>1967</v>
      </c>
      <c r="G431" s="822" t="s">
        <v>2012</v>
      </c>
      <c r="H431" s="822" t="s">
        <v>329</v>
      </c>
      <c r="I431" s="822" t="s">
        <v>2013</v>
      </c>
      <c r="J431" s="822" t="s">
        <v>2014</v>
      </c>
      <c r="K431" s="822" t="s">
        <v>2015</v>
      </c>
      <c r="L431" s="825">
        <v>2808.44</v>
      </c>
      <c r="M431" s="825">
        <v>2808.44</v>
      </c>
      <c r="N431" s="822">
        <v>1</v>
      </c>
      <c r="O431" s="826">
        <v>1</v>
      </c>
      <c r="P431" s="825">
        <v>2808.44</v>
      </c>
      <c r="Q431" s="827">
        <v>1</v>
      </c>
      <c r="R431" s="822">
        <v>1</v>
      </c>
      <c r="S431" s="827">
        <v>1</v>
      </c>
      <c r="T431" s="826">
        <v>1</v>
      </c>
      <c r="U431" s="828">
        <v>1</v>
      </c>
    </row>
    <row r="432" spans="1:21" ht="14.45" customHeight="1" x14ac:dyDescent="0.2">
      <c r="A432" s="821">
        <v>31</v>
      </c>
      <c r="B432" s="822" t="s">
        <v>1964</v>
      </c>
      <c r="C432" s="822" t="s">
        <v>1970</v>
      </c>
      <c r="D432" s="823" t="s">
        <v>3154</v>
      </c>
      <c r="E432" s="824" t="s">
        <v>1982</v>
      </c>
      <c r="F432" s="822" t="s">
        <v>1967</v>
      </c>
      <c r="G432" s="822" t="s">
        <v>2012</v>
      </c>
      <c r="H432" s="822" t="s">
        <v>329</v>
      </c>
      <c r="I432" s="822" t="s">
        <v>2013</v>
      </c>
      <c r="J432" s="822" t="s">
        <v>2014</v>
      </c>
      <c r="K432" s="822" t="s">
        <v>2015</v>
      </c>
      <c r="L432" s="825">
        <v>2892.69</v>
      </c>
      <c r="M432" s="825">
        <v>8678.07</v>
      </c>
      <c r="N432" s="822">
        <v>3</v>
      </c>
      <c r="O432" s="826">
        <v>3</v>
      </c>
      <c r="P432" s="825">
        <v>5785.38</v>
      </c>
      <c r="Q432" s="827">
        <v>0.66666666666666674</v>
      </c>
      <c r="R432" s="822">
        <v>2</v>
      </c>
      <c r="S432" s="827">
        <v>0.66666666666666663</v>
      </c>
      <c r="T432" s="826">
        <v>2</v>
      </c>
      <c r="U432" s="828">
        <v>0.66666666666666663</v>
      </c>
    </row>
    <row r="433" spans="1:21" ht="14.45" customHeight="1" x14ac:dyDescent="0.2">
      <c r="A433" s="821">
        <v>31</v>
      </c>
      <c r="B433" s="822" t="s">
        <v>1964</v>
      </c>
      <c r="C433" s="822" t="s">
        <v>1970</v>
      </c>
      <c r="D433" s="823" t="s">
        <v>3154</v>
      </c>
      <c r="E433" s="824" t="s">
        <v>1982</v>
      </c>
      <c r="F433" s="822" t="s">
        <v>1967</v>
      </c>
      <c r="G433" s="822" t="s">
        <v>2012</v>
      </c>
      <c r="H433" s="822" t="s">
        <v>329</v>
      </c>
      <c r="I433" s="822" t="s">
        <v>2386</v>
      </c>
      <c r="J433" s="822" t="s">
        <v>2229</v>
      </c>
      <c r="K433" s="822" t="s">
        <v>2387</v>
      </c>
      <c r="L433" s="825">
        <v>1500.75</v>
      </c>
      <c r="M433" s="825">
        <v>1500.75</v>
      </c>
      <c r="N433" s="822">
        <v>1</v>
      </c>
      <c r="O433" s="826">
        <v>1</v>
      </c>
      <c r="P433" s="825"/>
      <c r="Q433" s="827">
        <v>0</v>
      </c>
      <c r="R433" s="822"/>
      <c r="S433" s="827">
        <v>0</v>
      </c>
      <c r="T433" s="826"/>
      <c r="U433" s="828">
        <v>0</v>
      </c>
    </row>
    <row r="434" spans="1:21" ht="14.45" customHeight="1" x14ac:dyDescent="0.2">
      <c r="A434" s="821">
        <v>31</v>
      </c>
      <c r="B434" s="822" t="s">
        <v>1964</v>
      </c>
      <c r="C434" s="822" t="s">
        <v>1970</v>
      </c>
      <c r="D434" s="823" t="s">
        <v>3154</v>
      </c>
      <c r="E434" s="824" t="s">
        <v>1982</v>
      </c>
      <c r="F434" s="822" t="s">
        <v>1967</v>
      </c>
      <c r="G434" s="822" t="s">
        <v>2012</v>
      </c>
      <c r="H434" s="822" t="s">
        <v>329</v>
      </c>
      <c r="I434" s="822" t="s">
        <v>2391</v>
      </c>
      <c r="J434" s="822" t="s">
        <v>2392</v>
      </c>
      <c r="K434" s="822" t="s">
        <v>2393</v>
      </c>
      <c r="L434" s="825">
        <v>2400.0500000000002</v>
      </c>
      <c r="M434" s="825">
        <v>4800.1000000000004</v>
      </c>
      <c r="N434" s="822">
        <v>2</v>
      </c>
      <c r="O434" s="826">
        <v>2</v>
      </c>
      <c r="P434" s="825">
        <v>4800.1000000000004</v>
      </c>
      <c r="Q434" s="827">
        <v>1</v>
      </c>
      <c r="R434" s="822">
        <v>2</v>
      </c>
      <c r="S434" s="827">
        <v>1</v>
      </c>
      <c r="T434" s="826">
        <v>2</v>
      </c>
      <c r="U434" s="828">
        <v>1</v>
      </c>
    </row>
    <row r="435" spans="1:21" ht="14.45" customHeight="1" x14ac:dyDescent="0.2">
      <c r="A435" s="821">
        <v>31</v>
      </c>
      <c r="B435" s="822" t="s">
        <v>1964</v>
      </c>
      <c r="C435" s="822" t="s">
        <v>1970</v>
      </c>
      <c r="D435" s="823" t="s">
        <v>3154</v>
      </c>
      <c r="E435" s="824" t="s">
        <v>1982</v>
      </c>
      <c r="F435" s="822" t="s">
        <v>1967</v>
      </c>
      <c r="G435" s="822" t="s">
        <v>2012</v>
      </c>
      <c r="H435" s="822" t="s">
        <v>329</v>
      </c>
      <c r="I435" s="822" t="s">
        <v>2627</v>
      </c>
      <c r="J435" s="822" t="s">
        <v>2628</v>
      </c>
      <c r="K435" s="822" t="s">
        <v>2629</v>
      </c>
      <c r="L435" s="825">
        <v>1591.57</v>
      </c>
      <c r="M435" s="825">
        <v>1591.57</v>
      </c>
      <c r="N435" s="822">
        <v>1</v>
      </c>
      <c r="O435" s="826">
        <v>1</v>
      </c>
      <c r="P435" s="825"/>
      <c r="Q435" s="827">
        <v>0</v>
      </c>
      <c r="R435" s="822"/>
      <c r="S435" s="827">
        <v>0</v>
      </c>
      <c r="T435" s="826"/>
      <c r="U435" s="828">
        <v>0</v>
      </c>
    </row>
    <row r="436" spans="1:21" ht="14.45" customHeight="1" x14ac:dyDescent="0.2">
      <c r="A436" s="821">
        <v>31</v>
      </c>
      <c r="B436" s="822" t="s">
        <v>1964</v>
      </c>
      <c r="C436" s="822" t="s">
        <v>1970</v>
      </c>
      <c r="D436" s="823" t="s">
        <v>3154</v>
      </c>
      <c r="E436" s="824" t="s">
        <v>1982</v>
      </c>
      <c r="F436" s="822" t="s">
        <v>1967</v>
      </c>
      <c r="G436" s="822" t="s">
        <v>2012</v>
      </c>
      <c r="H436" s="822" t="s">
        <v>329</v>
      </c>
      <c r="I436" s="822" t="s">
        <v>2630</v>
      </c>
      <c r="J436" s="822" t="s">
        <v>2631</v>
      </c>
      <c r="K436" s="822" t="s">
        <v>2632</v>
      </c>
      <c r="L436" s="825">
        <v>3000.35</v>
      </c>
      <c r="M436" s="825">
        <v>6000.7</v>
      </c>
      <c r="N436" s="822">
        <v>2</v>
      </c>
      <c r="O436" s="826">
        <v>2</v>
      </c>
      <c r="P436" s="825">
        <v>6000.7</v>
      </c>
      <c r="Q436" s="827">
        <v>1</v>
      </c>
      <c r="R436" s="822">
        <v>2</v>
      </c>
      <c r="S436" s="827">
        <v>1</v>
      </c>
      <c r="T436" s="826">
        <v>2</v>
      </c>
      <c r="U436" s="828">
        <v>1</v>
      </c>
    </row>
    <row r="437" spans="1:21" ht="14.45" customHeight="1" x14ac:dyDescent="0.2">
      <c r="A437" s="821">
        <v>31</v>
      </c>
      <c r="B437" s="822" t="s">
        <v>1964</v>
      </c>
      <c r="C437" s="822" t="s">
        <v>1970</v>
      </c>
      <c r="D437" s="823" t="s">
        <v>3154</v>
      </c>
      <c r="E437" s="824" t="s">
        <v>1982</v>
      </c>
      <c r="F437" s="822" t="s">
        <v>1967</v>
      </c>
      <c r="G437" s="822" t="s">
        <v>2012</v>
      </c>
      <c r="H437" s="822" t="s">
        <v>329</v>
      </c>
      <c r="I437" s="822" t="s">
        <v>2397</v>
      </c>
      <c r="J437" s="822" t="s">
        <v>2398</v>
      </c>
      <c r="K437" s="822" t="s">
        <v>2399</v>
      </c>
      <c r="L437" s="825">
        <v>2337</v>
      </c>
      <c r="M437" s="825">
        <v>2337</v>
      </c>
      <c r="N437" s="822">
        <v>1</v>
      </c>
      <c r="O437" s="826">
        <v>1</v>
      </c>
      <c r="P437" s="825">
        <v>2337</v>
      </c>
      <c r="Q437" s="827">
        <v>1</v>
      </c>
      <c r="R437" s="822">
        <v>1</v>
      </c>
      <c r="S437" s="827">
        <v>1</v>
      </c>
      <c r="T437" s="826">
        <v>1</v>
      </c>
      <c r="U437" s="828">
        <v>1</v>
      </c>
    </row>
    <row r="438" spans="1:21" ht="14.45" customHeight="1" x14ac:dyDescent="0.2">
      <c r="A438" s="821">
        <v>31</v>
      </c>
      <c r="B438" s="822" t="s">
        <v>1964</v>
      </c>
      <c r="C438" s="822" t="s">
        <v>1970</v>
      </c>
      <c r="D438" s="823" t="s">
        <v>3154</v>
      </c>
      <c r="E438" s="824" t="s">
        <v>1982</v>
      </c>
      <c r="F438" s="822" t="s">
        <v>1967</v>
      </c>
      <c r="G438" s="822" t="s">
        <v>2012</v>
      </c>
      <c r="H438" s="822" t="s">
        <v>329</v>
      </c>
      <c r="I438" s="822" t="s">
        <v>2220</v>
      </c>
      <c r="J438" s="822" t="s">
        <v>2221</v>
      </c>
      <c r="K438" s="822" t="s">
        <v>2222</v>
      </c>
      <c r="L438" s="825">
        <v>1499.6</v>
      </c>
      <c r="M438" s="825">
        <v>1499.6</v>
      </c>
      <c r="N438" s="822">
        <v>1</v>
      </c>
      <c r="O438" s="826">
        <v>1</v>
      </c>
      <c r="P438" s="825"/>
      <c r="Q438" s="827">
        <v>0</v>
      </c>
      <c r="R438" s="822"/>
      <c r="S438" s="827">
        <v>0</v>
      </c>
      <c r="T438" s="826"/>
      <c r="U438" s="828">
        <v>0</v>
      </c>
    </row>
    <row r="439" spans="1:21" ht="14.45" customHeight="1" x14ac:dyDescent="0.2">
      <c r="A439" s="821">
        <v>31</v>
      </c>
      <c r="B439" s="822" t="s">
        <v>1964</v>
      </c>
      <c r="C439" s="822" t="s">
        <v>1970</v>
      </c>
      <c r="D439" s="823" t="s">
        <v>3154</v>
      </c>
      <c r="E439" s="824" t="s">
        <v>1982</v>
      </c>
      <c r="F439" s="822" t="s">
        <v>1967</v>
      </c>
      <c r="G439" s="822" t="s">
        <v>2012</v>
      </c>
      <c r="H439" s="822" t="s">
        <v>329</v>
      </c>
      <c r="I439" s="822" t="s">
        <v>2633</v>
      </c>
      <c r="J439" s="822" t="s">
        <v>2212</v>
      </c>
      <c r="K439" s="822" t="s">
        <v>2634</v>
      </c>
      <c r="L439" s="825">
        <v>35.22</v>
      </c>
      <c r="M439" s="825">
        <v>70.44</v>
      </c>
      <c r="N439" s="822">
        <v>2</v>
      </c>
      <c r="O439" s="826">
        <v>1</v>
      </c>
      <c r="P439" s="825">
        <v>70.44</v>
      </c>
      <c r="Q439" s="827">
        <v>1</v>
      </c>
      <c r="R439" s="822">
        <v>2</v>
      </c>
      <c r="S439" s="827">
        <v>1</v>
      </c>
      <c r="T439" s="826">
        <v>1</v>
      </c>
      <c r="U439" s="828">
        <v>1</v>
      </c>
    </row>
    <row r="440" spans="1:21" ht="14.45" customHeight="1" x14ac:dyDescent="0.2">
      <c r="A440" s="821">
        <v>31</v>
      </c>
      <c r="B440" s="822" t="s">
        <v>1964</v>
      </c>
      <c r="C440" s="822" t="s">
        <v>1970</v>
      </c>
      <c r="D440" s="823" t="s">
        <v>3154</v>
      </c>
      <c r="E440" s="824" t="s">
        <v>1982</v>
      </c>
      <c r="F440" s="822" t="s">
        <v>1967</v>
      </c>
      <c r="G440" s="822" t="s">
        <v>2012</v>
      </c>
      <c r="H440" s="822" t="s">
        <v>329</v>
      </c>
      <c r="I440" s="822" t="s">
        <v>2635</v>
      </c>
      <c r="J440" s="822" t="s">
        <v>2212</v>
      </c>
      <c r="K440" s="822" t="s">
        <v>2636</v>
      </c>
      <c r="L440" s="825">
        <v>33.090000000000003</v>
      </c>
      <c r="M440" s="825">
        <v>33.090000000000003</v>
      </c>
      <c r="N440" s="822">
        <v>1</v>
      </c>
      <c r="O440" s="826">
        <v>1</v>
      </c>
      <c r="P440" s="825">
        <v>33.090000000000003</v>
      </c>
      <c r="Q440" s="827">
        <v>1</v>
      </c>
      <c r="R440" s="822">
        <v>1</v>
      </c>
      <c r="S440" s="827">
        <v>1</v>
      </c>
      <c r="T440" s="826">
        <v>1</v>
      </c>
      <c r="U440" s="828">
        <v>1</v>
      </c>
    </row>
    <row r="441" spans="1:21" ht="14.45" customHeight="1" x14ac:dyDescent="0.2">
      <c r="A441" s="821">
        <v>31</v>
      </c>
      <c r="B441" s="822" t="s">
        <v>1964</v>
      </c>
      <c r="C441" s="822" t="s">
        <v>1970</v>
      </c>
      <c r="D441" s="823" t="s">
        <v>3154</v>
      </c>
      <c r="E441" s="824" t="s">
        <v>1982</v>
      </c>
      <c r="F441" s="822" t="s">
        <v>1967</v>
      </c>
      <c r="G441" s="822" t="s">
        <v>2012</v>
      </c>
      <c r="H441" s="822" t="s">
        <v>329</v>
      </c>
      <c r="I441" s="822" t="s">
        <v>2637</v>
      </c>
      <c r="J441" s="822" t="s">
        <v>2638</v>
      </c>
      <c r="K441" s="822" t="s">
        <v>2639</v>
      </c>
      <c r="L441" s="825">
        <v>732.48</v>
      </c>
      <c r="M441" s="825">
        <v>732.48</v>
      </c>
      <c r="N441" s="822">
        <v>1</v>
      </c>
      <c r="O441" s="826">
        <v>1</v>
      </c>
      <c r="P441" s="825">
        <v>732.48</v>
      </c>
      <c r="Q441" s="827">
        <v>1</v>
      </c>
      <c r="R441" s="822">
        <v>1</v>
      </c>
      <c r="S441" s="827">
        <v>1</v>
      </c>
      <c r="T441" s="826">
        <v>1</v>
      </c>
      <c r="U441" s="828">
        <v>1</v>
      </c>
    </row>
    <row r="442" spans="1:21" ht="14.45" customHeight="1" x14ac:dyDescent="0.2">
      <c r="A442" s="821">
        <v>31</v>
      </c>
      <c r="B442" s="822" t="s">
        <v>1964</v>
      </c>
      <c r="C442" s="822" t="s">
        <v>1970</v>
      </c>
      <c r="D442" s="823" t="s">
        <v>3154</v>
      </c>
      <c r="E442" s="824" t="s">
        <v>1982</v>
      </c>
      <c r="F442" s="822" t="s">
        <v>1967</v>
      </c>
      <c r="G442" s="822" t="s">
        <v>2012</v>
      </c>
      <c r="H442" s="822" t="s">
        <v>329</v>
      </c>
      <c r="I442" s="822" t="s">
        <v>2640</v>
      </c>
      <c r="J442" s="822" t="s">
        <v>2641</v>
      </c>
      <c r="K442" s="822" t="s">
        <v>2642</v>
      </c>
      <c r="L442" s="825">
        <v>600</v>
      </c>
      <c r="M442" s="825">
        <v>600</v>
      </c>
      <c r="N442" s="822">
        <v>1</v>
      </c>
      <c r="O442" s="826">
        <v>1</v>
      </c>
      <c r="P442" s="825"/>
      <c r="Q442" s="827">
        <v>0</v>
      </c>
      <c r="R442" s="822"/>
      <c r="S442" s="827">
        <v>0</v>
      </c>
      <c r="T442" s="826"/>
      <c r="U442" s="828">
        <v>0</v>
      </c>
    </row>
    <row r="443" spans="1:21" ht="14.45" customHeight="1" x14ac:dyDescent="0.2">
      <c r="A443" s="821">
        <v>31</v>
      </c>
      <c r="B443" s="822" t="s">
        <v>1964</v>
      </c>
      <c r="C443" s="822" t="s">
        <v>1970</v>
      </c>
      <c r="D443" s="823" t="s">
        <v>3154</v>
      </c>
      <c r="E443" s="824" t="s">
        <v>1982</v>
      </c>
      <c r="F443" s="822" t="s">
        <v>1967</v>
      </c>
      <c r="G443" s="822" t="s">
        <v>2012</v>
      </c>
      <c r="H443" s="822" t="s">
        <v>329</v>
      </c>
      <c r="I443" s="822" t="s">
        <v>2643</v>
      </c>
      <c r="J443" s="822" t="s">
        <v>2644</v>
      </c>
      <c r="K443" s="822" t="s">
        <v>2645</v>
      </c>
      <c r="L443" s="825">
        <v>342.96</v>
      </c>
      <c r="M443" s="825">
        <v>342.96</v>
      </c>
      <c r="N443" s="822">
        <v>1</v>
      </c>
      <c r="O443" s="826">
        <v>1</v>
      </c>
      <c r="P443" s="825">
        <v>342.96</v>
      </c>
      <c r="Q443" s="827">
        <v>1</v>
      </c>
      <c r="R443" s="822">
        <v>1</v>
      </c>
      <c r="S443" s="827">
        <v>1</v>
      </c>
      <c r="T443" s="826">
        <v>1</v>
      </c>
      <c r="U443" s="828">
        <v>1</v>
      </c>
    </row>
    <row r="444" spans="1:21" ht="14.45" customHeight="1" x14ac:dyDescent="0.2">
      <c r="A444" s="821">
        <v>31</v>
      </c>
      <c r="B444" s="822" t="s">
        <v>1964</v>
      </c>
      <c r="C444" s="822" t="s">
        <v>1970</v>
      </c>
      <c r="D444" s="823" t="s">
        <v>3154</v>
      </c>
      <c r="E444" s="824" t="s">
        <v>1985</v>
      </c>
      <c r="F444" s="822" t="s">
        <v>1965</v>
      </c>
      <c r="G444" s="822" t="s">
        <v>2234</v>
      </c>
      <c r="H444" s="822" t="s">
        <v>329</v>
      </c>
      <c r="I444" s="822" t="s">
        <v>2646</v>
      </c>
      <c r="J444" s="822" t="s">
        <v>2236</v>
      </c>
      <c r="K444" s="822" t="s">
        <v>2647</v>
      </c>
      <c r="L444" s="825">
        <v>0</v>
      </c>
      <c r="M444" s="825">
        <v>0</v>
      </c>
      <c r="N444" s="822">
        <v>4</v>
      </c>
      <c r="O444" s="826">
        <v>2</v>
      </c>
      <c r="P444" s="825">
        <v>0</v>
      </c>
      <c r="Q444" s="827"/>
      <c r="R444" s="822">
        <v>2</v>
      </c>
      <c r="S444" s="827">
        <v>0.5</v>
      </c>
      <c r="T444" s="826">
        <v>1</v>
      </c>
      <c r="U444" s="828">
        <v>0.5</v>
      </c>
    </row>
    <row r="445" spans="1:21" ht="14.45" customHeight="1" x14ac:dyDescent="0.2">
      <c r="A445" s="821">
        <v>31</v>
      </c>
      <c r="B445" s="822" t="s">
        <v>1964</v>
      </c>
      <c r="C445" s="822" t="s">
        <v>1970</v>
      </c>
      <c r="D445" s="823" t="s">
        <v>3154</v>
      </c>
      <c r="E445" s="824" t="s">
        <v>1985</v>
      </c>
      <c r="F445" s="822" t="s">
        <v>1965</v>
      </c>
      <c r="G445" s="822" t="s">
        <v>2039</v>
      </c>
      <c r="H445" s="822" t="s">
        <v>329</v>
      </c>
      <c r="I445" s="822" t="s">
        <v>2040</v>
      </c>
      <c r="J445" s="822" t="s">
        <v>2041</v>
      </c>
      <c r="K445" s="822" t="s">
        <v>716</v>
      </c>
      <c r="L445" s="825">
        <v>78.33</v>
      </c>
      <c r="M445" s="825">
        <v>391.65</v>
      </c>
      <c r="N445" s="822">
        <v>5</v>
      </c>
      <c r="O445" s="826">
        <v>4</v>
      </c>
      <c r="P445" s="825">
        <v>391.65</v>
      </c>
      <c r="Q445" s="827">
        <v>1</v>
      </c>
      <c r="R445" s="822">
        <v>5</v>
      </c>
      <c r="S445" s="827">
        <v>1</v>
      </c>
      <c r="T445" s="826">
        <v>4</v>
      </c>
      <c r="U445" s="828">
        <v>1</v>
      </c>
    </row>
    <row r="446" spans="1:21" ht="14.45" customHeight="1" x14ac:dyDescent="0.2">
      <c r="A446" s="821">
        <v>31</v>
      </c>
      <c r="B446" s="822" t="s">
        <v>1964</v>
      </c>
      <c r="C446" s="822" t="s">
        <v>1970</v>
      </c>
      <c r="D446" s="823" t="s">
        <v>3154</v>
      </c>
      <c r="E446" s="824" t="s">
        <v>1985</v>
      </c>
      <c r="F446" s="822" t="s">
        <v>1965</v>
      </c>
      <c r="G446" s="822" t="s">
        <v>2039</v>
      </c>
      <c r="H446" s="822" t="s">
        <v>329</v>
      </c>
      <c r="I446" s="822" t="s">
        <v>2042</v>
      </c>
      <c r="J446" s="822" t="s">
        <v>2041</v>
      </c>
      <c r="K446" s="822" t="s">
        <v>716</v>
      </c>
      <c r="L446" s="825">
        <v>78.33</v>
      </c>
      <c r="M446" s="825">
        <v>313.32</v>
      </c>
      <c r="N446" s="822">
        <v>4</v>
      </c>
      <c r="O446" s="826">
        <v>3</v>
      </c>
      <c r="P446" s="825">
        <v>156.66</v>
      </c>
      <c r="Q446" s="827">
        <v>0.5</v>
      </c>
      <c r="R446" s="822">
        <v>2</v>
      </c>
      <c r="S446" s="827">
        <v>0.5</v>
      </c>
      <c r="T446" s="826">
        <v>2</v>
      </c>
      <c r="U446" s="828">
        <v>0.66666666666666663</v>
      </c>
    </row>
    <row r="447" spans="1:21" ht="14.45" customHeight="1" x14ac:dyDescent="0.2">
      <c r="A447" s="821">
        <v>31</v>
      </c>
      <c r="B447" s="822" t="s">
        <v>1964</v>
      </c>
      <c r="C447" s="822" t="s">
        <v>1970</v>
      </c>
      <c r="D447" s="823" t="s">
        <v>3154</v>
      </c>
      <c r="E447" s="824" t="s">
        <v>1985</v>
      </c>
      <c r="F447" s="822" t="s">
        <v>1965</v>
      </c>
      <c r="G447" s="822" t="s">
        <v>2648</v>
      </c>
      <c r="H447" s="822" t="s">
        <v>619</v>
      </c>
      <c r="I447" s="822" t="s">
        <v>2649</v>
      </c>
      <c r="J447" s="822" t="s">
        <v>2650</v>
      </c>
      <c r="K447" s="822" t="s">
        <v>2651</v>
      </c>
      <c r="L447" s="825">
        <v>264</v>
      </c>
      <c r="M447" s="825">
        <v>264</v>
      </c>
      <c r="N447" s="822">
        <v>1</v>
      </c>
      <c r="O447" s="826">
        <v>1</v>
      </c>
      <c r="P447" s="825"/>
      <c r="Q447" s="827">
        <v>0</v>
      </c>
      <c r="R447" s="822"/>
      <c r="S447" s="827">
        <v>0</v>
      </c>
      <c r="T447" s="826"/>
      <c r="U447" s="828">
        <v>0</v>
      </c>
    </row>
    <row r="448" spans="1:21" ht="14.45" customHeight="1" x14ac:dyDescent="0.2">
      <c r="A448" s="821">
        <v>31</v>
      </c>
      <c r="B448" s="822" t="s">
        <v>1964</v>
      </c>
      <c r="C448" s="822" t="s">
        <v>1970</v>
      </c>
      <c r="D448" s="823" t="s">
        <v>3154</v>
      </c>
      <c r="E448" s="824" t="s">
        <v>1985</v>
      </c>
      <c r="F448" s="822" t="s">
        <v>1965</v>
      </c>
      <c r="G448" s="822" t="s">
        <v>2648</v>
      </c>
      <c r="H448" s="822" t="s">
        <v>619</v>
      </c>
      <c r="I448" s="822" t="s">
        <v>2652</v>
      </c>
      <c r="J448" s="822" t="s">
        <v>717</v>
      </c>
      <c r="K448" s="822" t="s">
        <v>2651</v>
      </c>
      <c r="L448" s="825">
        <v>264</v>
      </c>
      <c r="M448" s="825">
        <v>1056</v>
      </c>
      <c r="N448" s="822">
        <v>4</v>
      </c>
      <c r="O448" s="826">
        <v>4</v>
      </c>
      <c r="P448" s="825"/>
      <c r="Q448" s="827">
        <v>0</v>
      </c>
      <c r="R448" s="822"/>
      <c r="S448" s="827">
        <v>0</v>
      </c>
      <c r="T448" s="826"/>
      <c r="U448" s="828">
        <v>0</v>
      </c>
    </row>
    <row r="449" spans="1:21" ht="14.45" customHeight="1" x14ac:dyDescent="0.2">
      <c r="A449" s="821">
        <v>31</v>
      </c>
      <c r="B449" s="822" t="s">
        <v>1964</v>
      </c>
      <c r="C449" s="822" t="s">
        <v>1970</v>
      </c>
      <c r="D449" s="823" t="s">
        <v>3154</v>
      </c>
      <c r="E449" s="824" t="s">
        <v>1985</v>
      </c>
      <c r="F449" s="822" t="s">
        <v>1965</v>
      </c>
      <c r="G449" s="822" t="s">
        <v>2648</v>
      </c>
      <c r="H449" s="822" t="s">
        <v>329</v>
      </c>
      <c r="I449" s="822" t="s">
        <v>2653</v>
      </c>
      <c r="J449" s="822" t="s">
        <v>2650</v>
      </c>
      <c r="K449" s="822" t="s">
        <v>1662</v>
      </c>
      <c r="L449" s="825">
        <v>65.989999999999995</v>
      </c>
      <c r="M449" s="825">
        <v>131.97999999999999</v>
      </c>
      <c r="N449" s="822">
        <v>2</v>
      </c>
      <c r="O449" s="826">
        <v>1</v>
      </c>
      <c r="P449" s="825"/>
      <c r="Q449" s="827">
        <v>0</v>
      </c>
      <c r="R449" s="822"/>
      <c r="S449" s="827">
        <v>0</v>
      </c>
      <c r="T449" s="826"/>
      <c r="U449" s="828">
        <v>0</v>
      </c>
    </row>
    <row r="450" spans="1:21" ht="14.45" customHeight="1" x14ac:dyDescent="0.2">
      <c r="A450" s="821">
        <v>31</v>
      </c>
      <c r="B450" s="822" t="s">
        <v>1964</v>
      </c>
      <c r="C450" s="822" t="s">
        <v>1970</v>
      </c>
      <c r="D450" s="823" t="s">
        <v>3154</v>
      </c>
      <c r="E450" s="824" t="s">
        <v>1985</v>
      </c>
      <c r="F450" s="822" t="s">
        <v>1965</v>
      </c>
      <c r="G450" s="822" t="s">
        <v>2648</v>
      </c>
      <c r="H450" s="822" t="s">
        <v>329</v>
      </c>
      <c r="I450" s="822" t="s">
        <v>2654</v>
      </c>
      <c r="J450" s="822" t="s">
        <v>2650</v>
      </c>
      <c r="K450" s="822" t="s">
        <v>2651</v>
      </c>
      <c r="L450" s="825">
        <v>264</v>
      </c>
      <c r="M450" s="825">
        <v>1056</v>
      </c>
      <c r="N450" s="822">
        <v>4</v>
      </c>
      <c r="O450" s="826">
        <v>1</v>
      </c>
      <c r="P450" s="825">
        <v>1056</v>
      </c>
      <c r="Q450" s="827">
        <v>1</v>
      </c>
      <c r="R450" s="822">
        <v>4</v>
      </c>
      <c r="S450" s="827">
        <v>1</v>
      </c>
      <c r="T450" s="826">
        <v>1</v>
      </c>
      <c r="U450" s="828">
        <v>1</v>
      </c>
    </row>
    <row r="451" spans="1:21" ht="14.45" customHeight="1" x14ac:dyDescent="0.2">
      <c r="A451" s="821">
        <v>31</v>
      </c>
      <c r="B451" s="822" t="s">
        <v>1964</v>
      </c>
      <c r="C451" s="822" t="s">
        <v>1970</v>
      </c>
      <c r="D451" s="823" t="s">
        <v>3154</v>
      </c>
      <c r="E451" s="824" t="s">
        <v>1985</v>
      </c>
      <c r="F451" s="822" t="s">
        <v>1965</v>
      </c>
      <c r="G451" s="822" t="s">
        <v>2648</v>
      </c>
      <c r="H451" s="822" t="s">
        <v>329</v>
      </c>
      <c r="I451" s="822" t="s">
        <v>2655</v>
      </c>
      <c r="J451" s="822" t="s">
        <v>717</v>
      </c>
      <c r="K451" s="822" t="s">
        <v>2651</v>
      </c>
      <c r="L451" s="825">
        <v>264</v>
      </c>
      <c r="M451" s="825">
        <v>264</v>
      </c>
      <c r="N451" s="822">
        <v>1</v>
      </c>
      <c r="O451" s="826">
        <v>1</v>
      </c>
      <c r="P451" s="825"/>
      <c r="Q451" s="827">
        <v>0</v>
      </c>
      <c r="R451" s="822"/>
      <c r="S451" s="827">
        <v>0</v>
      </c>
      <c r="T451" s="826"/>
      <c r="U451" s="828">
        <v>0</v>
      </c>
    </row>
    <row r="452" spans="1:21" ht="14.45" customHeight="1" x14ac:dyDescent="0.2">
      <c r="A452" s="821">
        <v>31</v>
      </c>
      <c r="B452" s="822" t="s">
        <v>1964</v>
      </c>
      <c r="C452" s="822" t="s">
        <v>1970</v>
      </c>
      <c r="D452" s="823" t="s">
        <v>3154</v>
      </c>
      <c r="E452" s="824" t="s">
        <v>1985</v>
      </c>
      <c r="F452" s="822" t="s">
        <v>1965</v>
      </c>
      <c r="G452" s="822" t="s">
        <v>2048</v>
      </c>
      <c r="H452" s="822" t="s">
        <v>329</v>
      </c>
      <c r="I452" s="822" t="s">
        <v>2656</v>
      </c>
      <c r="J452" s="822" t="s">
        <v>2657</v>
      </c>
      <c r="K452" s="822" t="s">
        <v>2658</v>
      </c>
      <c r="L452" s="825">
        <v>0</v>
      </c>
      <c r="M452" s="825">
        <v>0</v>
      </c>
      <c r="N452" s="822">
        <v>1</v>
      </c>
      <c r="O452" s="826">
        <v>0.5</v>
      </c>
      <c r="P452" s="825">
        <v>0</v>
      </c>
      <c r="Q452" s="827"/>
      <c r="R452" s="822">
        <v>1</v>
      </c>
      <c r="S452" s="827">
        <v>1</v>
      </c>
      <c r="T452" s="826">
        <v>0.5</v>
      </c>
      <c r="U452" s="828">
        <v>1</v>
      </c>
    </row>
    <row r="453" spans="1:21" ht="14.45" customHeight="1" x14ac:dyDescent="0.2">
      <c r="A453" s="821">
        <v>31</v>
      </c>
      <c r="B453" s="822" t="s">
        <v>1964</v>
      </c>
      <c r="C453" s="822" t="s">
        <v>1970</v>
      </c>
      <c r="D453" s="823" t="s">
        <v>3154</v>
      </c>
      <c r="E453" s="824" t="s">
        <v>1985</v>
      </c>
      <c r="F453" s="822" t="s">
        <v>1965</v>
      </c>
      <c r="G453" s="822" t="s">
        <v>2048</v>
      </c>
      <c r="H453" s="822" t="s">
        <v>329</v>
      </c>
      <c r="I453" s="822" t="s">
        <v>2049</v>
      </c>
      <c r="J453" s="822" t="s">
        <v>1364</v>
      </c>
      <c r="K453" s="822" t="s">
        <v>2050</v>
      </c>
      <c r="L453" s="825">
        <v>46.99</v>
      </c>
      <c r="M453" s="825">
        <v>46.99</v>
      </c>
      <c r="N453" s="822">
        <v>1</v>
      </c>
      <c r="O453" s="826">
        <v>1</v>
      </c>
      <c r="P453" s="825">
        <v>46.99</v>
      </c>
      <c r="Q453" s="827">
        <v>1</v>
      </c>
      <c r="R453" s="822">
        <v>1</v>
      </c>
      <c r="S453" s="827">
        <v>1</v>
      </c>
      <c r="T453" s="826">
        <v>1</v>
      </c>
      <c r="U453" s="828">
        <v>1</v>
      </c>
    </row>
    <row r="454" spans="1:21" ht="14.45" customHeight="1" x14ac:dyDescent="0.2">
      <c r="A454" s="821">
        <v>31</v>
      </c>
      <c r="B454" s="822" t="s">
        <v>1964</v>
      </c>
      <c r="C454" s="822" t="s">
        <v>1970</v>
      </c>
      <c r="D454" s="823" t="s">
        <v>3154</v>
      </c>
      <c r="E454" s="824" t="s">
        <v>1985</v>
      </c>
      <c r="F454" s="822" t="s">
        <v>1965</v>
      </c>
      <c r="G454" s="822" t="s">
        <v>2058</v>
      </c>
      <c r="H454" s="822" t="s">
        <v>329</v>
      </c>
      <c r="I454" s="822" t="s">
        <v>2659</v>
      </c>
      <c r="J454" s="822" t="s">
        <v>2060</v>
      </c>
      <c r="K454" s="822" t="s">
        <v>1850</v>
      </c>
      <c r="L454" s="825">
        <v>61.59</v>
      </c>
      <c r="M454" s="825">
        <v>123.18</v>
      </c>
      <c r="N454" s="822">
        <v>2</v>
      </c>
      <c r="O454" s="826">
        <v>1</v>
      </c>
      <c r="P454" s="825">
        <v>123.18</v>
      </c>
      <c r="Q454" s="827">
        <v>1</v>
      </c>
      <c r="R454" s="822">
        <v>2</v>
      </c>
      <c r="S454" s="827">
        <v>1</v>
      </c>
      <c r="T454" s="826">
        <v>1</v>
      </c>
      <c r="U454" s="828">
        <v>1</v>
      </c>
    </row>
    <row r="455" spans="1:21" ht="14.45" customHeight="1" x14ac:dyDescent="0.2">
      <c r="A455" s="821">
        <v>31</v>
      </c>
      <c r="B455" s="822" t="s">
        <v>1964</v>
      </c>
      <c r="C455" s="822" t="s">
        <v>1970</v>
      </c>
      <c r="D455" s="823" t="s">
        <v>3154</v>
      </c>
      <c r="E455" s="824" t="s">
        <v>1985</v>
      </c>
      <c r="F455" s="822" t="s">
        <v>1965</v>
      </c>
      <c r="G455" s="822" t="s">
        <v>2062</v>
      </c>
      <c r="H455" s="822" t="s">
        <v>619</v>
      </c>
      <c r="I455" s="822" t="s">
        <v>1826</v>
      </c>
      <c r="J455" s="822" t="s">
        <v>1827</v>
      </c>
      <c r="K455" s="822" t="s">
        <v>1828</v>
      </c>
      <c r="L455" s="825">
        <v>169.73</v>
      </c>
      <c r="M455" s="825">
        <v>339.46</v>
      </c>
      <c r="N455" s="822">
        <v>2</v>
      </c>
      <c r="O455" s="826">
        <v>1.5</v>
      </c>
      <c r="P455" s="825"/>
      <c r="Q455" s="827">
        <v>0</v>
      </c>
      <c r="R455" s="822"/>
      <c r="S455" s="827">
        <v>0</v>
      </c>
      <c r="T455" s="826"/>
      <c r="U455" s="828">
        <v>0</v>
      </c>
    </row>
    <row r="456" spans="1:21" ht="14.45" customHeight="1" x14ac:dyDescent="0.2">
      <c r="A456" s="821">
        <v>31</v>
      </c>
      <c r="B456" s="822" t="s">
        <v>1964</v>
      </c>
      <c r="C456" s="822" t="s">
        <v>1970</v>
      </c>
      <c r="D456" s="823" t="s">
        <v>3154</v>
      </c>
      <c r="E456" s="824" t="s">
        <v>1985</v>
      </c>
      <c r="F456" s="822" t="s">
        <v>1965</v>
      </c>
      <c r="G456" s="822" t="s">
        <v>2558</v>
      </c>
      <c r="H456" s="822" t="s">
        <v>329</v>
      </c>
      <c r="I456" s="822" t="s">
        <v>2559</v>
      </c>
      <c r="J456" s="822" t="s">
        <v>2560</v>
      </c>
      <c r="K456" s="822" t="s">
        <v>2561</v>
      </c>
      <c r="L456" s="825">
        <v>0</v>
      </c>
      <c r="M456" s="825">
        <v>0</v>
      </c>
      <c r="N456" s="822">
        <v>1</v>
      </c>
      <c r="O456" s="826">
        <v>1</v>
      </c>
      <c r="P456" s="825"/>
      <c r="Q456" s="827"/>
      <c r="R456" s="822"/>
      <c r="S456" s="827">
        <v>0</v>
      </c>
      <c r="T456" s="826"/>
      <c r="U456" s="828">
        <v>0</v>
      </c>
    </row>
    <row r="457" spans="1:21" ht="14.45" customHeight="1" x14ac:dyDescent="0.2">
      <c r="A457" s="821">
        <v>31</v>
      </c>
      <c r="B457" s="822" t="s">
        <v>1964</v>
      </c>
      <c r="C457" s="822" t="s">
        <v>1970</v>
      </c>
      <c r="D457" s="823" t="s">
        <v>3154</v>
      </c>
      <c r="E457" s="824" t="s">
        <v>1985</v>
      </c>
      <c r="F457" s="822" t="s">
        <v>1965</v>
      </c>
      <c r="G457" s="822" t="s">
        <v>2263</v>
      </c>
      <c r="H457" s="822" t="s">
        <v>329</v>
      </c>
      <c r="I457" s="822" t="s">
        <v>2264</v>
      </c>
      <c r="J457" s="822" t="s">
        <v>2265</v>
      </c>
      <c r="K457" s="822" t="s">
        <v>2266</v>
      </c>
      <c r="L457" s="825">
        <v>0</v>
      </c>
      <c r="M457" s="825">
        <v>0</v>
      </c>
      <c r="N457" s="822">
        <v>10</v>
      </c>
      <c r="O457" s="826">
        <v>7.5</v>
      </c>
      <c r="P457" s="825">
        <v>0</v>
      </c>
      <c r="Q457" s="827"/>
      <c r="R457" s="822">
        <v>7</v>
      </c>
      <c r="S457" s="827">
        <v>0.7</v>
      </c>
      <c r="T457" s="826">
        <v>5</v>
      </c>
      <c r="U457" s="828">
        <v>0.66666666666666663</v>
      </c>
    </row>
    <row r="458" spans="1:21" ht="14.45" customHeight="1" x14ac:dyDescent="0.2">
      <c r="A458" s="821">
        <v>31</v>
      </c>
      <c r="B458" s="822" t="s">
        <v>1964</v>
      </c>
      <c r="C458" s="822" t="s">
        <v>1970</v>
      </c>
      <c r="D458" s="823" t="s">
        <v>3154</v>
      </c>
      <c r="E458" s="824" t="s">
        <v>1985</v>
      </c>
      <c r="F458" s="822" t="s">
        <v>1965</v>
      </c>
      <c r="G458" s="822" t="s">
        <v>2660</v>
      </c>
      <c r="H458" s="822" t="s">
        <v>329</v>
      </c>
      <c r="I458" s="822" t="s">
        <v>2661</v>
      </c>
      <c r="J458" s="822" t="s">
        <v>2662</v>
      </c>
      <c r="K458" s="822" t="s">
        <v>2663</v>
      </c>
      <c r="L458" s="825">
        <v>79.64</v>
      </c>
      <c r="M458" s="825">
        <v>79.64</v>
      </c>
      <c r="N458" s="822">
        <v>1</v>
      </c>
      <c r="O458" s="826">
        <v>1</v>
      </c>
      <c r="P458" s="825">
        <v>79.64</v>
      </c>
      <c r="Q458" s="827">
        <v>1</v>
      </c>
      <c r="R458" s="822">
        <v>1</v>
      </c>
      <c r="S458" s="827">
        <v>1</v>
      </c>
      <c r="T458" s="826">
        <v>1</v>
      </c>
      <c r="U458" s="828">
        <v>1</v>
      </c>
    </row>
    <row r="459" spans="1:21" ht="14.45" customHeight="1" x14ac:dyDescent="0.2">
      <c r="A459" s="821">
        <v>31</v>
      </c>
      <c r="B459" s="822" t="s">
        <v>1964</v>
      </c>
      <c r="C459" s="822" t="s">
        <v>1970</v>
      </c>
      <c r="D459" s="823" t="s">
        <v>3154</v>
      </c>
      <c r="E459" s="824" t="s">
        <v>1985</v>
      </c>
      <c r="F459" s="822" t="s">
        <v>1965</v>
      </c>
      <c r="G459" s="822" t="s">
        <v>2065</v>
      </c>
      <c r="H459" s="822" t="s">
        <v>329</v>
      </c>
      <c r="I459" s="822" t="s">
        <v>2066</v>
      </c>
      <c r="J459" s="822" t="s">
        <v>1149</v>
      </c>
      <c r="K459" s="822" t="s">
        <v>1150</v>
      </c>
      <c r="L459" s="825">
        <v>49.04</v>
      </c>
      <c r="M459" s="825">
        <v>49.04</v>
      </c>
      <c r="N459" s="822">
        <v>1</v>
      </c>
      <c r="O459" s="826">
        <v>1</v>
      </c>
      <c r="P459" s="825"/>
      <c r="Q459" s="827">
        <v>0</v>
      </c>
      <c r="R459" s="822"/>
      <c r="S459" s="827">
        <v>0</v>
      </c>
      <c r="T459" s="826"/>
      <c r="U459" s="828">
        <v>0</v>
      </c>
    </row>
    <row r="460" spans="1:21" ht="14.45" customHeight="1" x14ac:dyDescent="0.2">
      <c r="A460" s="821">
        <v>31</v>
      </c>
      <c r="B460" s="822" t="s">
        <v>1964</v>
      </c>
      <c r="C460" s="822" t="s">
        <v>1970</v>
      </c>
      <c r="D460" s="823" t="s">
        <v>3154</v>
      </c>
      <c r="E460" s="824" t="s">
        <v>1985</v>
      </c>
      <c r="F460" s="822" t="s">
        <v>1965</v>
      </c>
      <c r="G460" s="822" t="s">
        <v>2012</v>
      </c>
      <c r="H460" s="822" t="s">
        <v>329</v>
      </c>
      <c r="I460" s="822" t="s">
        <v>2023</v>
      </c>
      <c r="J460" s="822" t="s">
        <v>2491</v>
      </c>
      <c r="K460" s="822"/>
      <c r="L460" s="825">
        <v>50.32</v>
      </c>
      <c r="M460" s="825">
        <v>100.64</v>
      </c>
      <c r="N460" s="822">
        <v>2</v>
      </c>
      <c r="O460" s="826">
        <v>1</v>
      </c>
      <c r="P460" s="825">
        <v>50.32</v>
      </c>
      <c r="Q460" s="827">
        <v>0.5</v>
      </c>
      <c r="R460" s="822">
        <v>1</v>
      </c>
      <c r="S460" s="827">
        <v>0.5</v>
      </c>
      <c r="T460" s="826">
        <v>0.5</v>
      </c>
      <c r="U460" s="828">
        <v>0.5</v>
      </c>
    </row>
    <row r="461" spans="1:21" ht="14.45" customHeight="1" x14ac:dyDescent="0.2">
      <c r="A461" s="821">
        <v>31</v>
      </c>
      <c r="B461" s="822" t="s">
        <v>1964</v>
      </c>
      <c r="C461" s="822" t="s">
        <v>1970</v>
      </c>
      <c r="D461" s="823" t="s">
        <v>3154</v>
      </c>
      <c r="E461" s="824" t="s">
        <v>1985</v>
      </c>
      <c r="F461" s="822" t="s">
        <v>1965</v>
      </c>
      <c r="G461" s="822" t="s">
        <v>2271</v>
      </c>
      <c r="H461" s="822" t="s">
        <v>329</v>
      </c>
      <c r="I461" s="822" t="s">
        <v>2277</v>
      </c>
      <c r="J461" s="822" t="s">
        <v>670</v>
      </c>
      <c r="K461" s="822" t="s">
        <v>2278</v>
      </c>
      <c r="L461" s="825">
        <v>0</v>
      </c>
      <c r="M461" s="825">
        <v>0</v>
      </c>
      <c r="N461" s="822">
        <v>5</v>
      </c>
      <c r="O461" s="826">
        <v>5</v>
      </c>
      <c r="P461" s="825">
        <v>0</v>
      </c>
      <c r="Q461" s="827"/>
      <c r="R461" s="822">
        <v>5</v>
      </c>
      <c r="S461" s="827">
        <v>1</v>
      </c>
      <c r="T461" s="826">
        <v>5</v>
      </c>
      <c r="U461" s="828">
        <v>1</v>
      </c>
    </row>
    <row r="462" spans="1:21" ht="14.45" customHeight="1" x14ac:dyDescent="0.2">
      <c r="A462" s="821">
        <v>31</v>
      </c>
      <c r="B462" s="822" t="s">
        <v>1964</v>
      </c>
      <c r="C462" s="822" t="s">
        <v>1970</v>
      </c>
      <c r="D462" s="823" t="s">
        <v>3154</v>
      </c>
      <c r="E462" s="824" t="s">
        <v>1985</v>
      </c>
      <c r="F462" s="822" t="s">
        <v>1965</v>
      </c>
      <c r="G462" s="822" t="s">
        <v>2664</v>
      </c>
      <c r="H462" s="822" t="s">
        <v>329</v>
      </c>
      <c r="I462" s="822" t="s">
        <v>2665</v>
      </c>
      <c r="J462" s="822" t="s">
        <v>1260</v>
      </c>
      <c r="K462" s="822" t="s">
        <v>1158</v>
      </c>
      <c r="L462" s="825">
        <v>111.72</v>
      </c>
      <c r="M462" s="825">
        <v>111.72</v>
      </c>
      <c r="N462" s="822">
        <v>1</v>
      </c>
      <c r="O462" s="826">
        <v>1</v>
      </c>
      <c r="P462" s="825"/>
      <c r="Q462" s="827">
        <v>0</v>
      </c>
      <c r="R462" s="822"/>
      <c r="S462" s="827">
        <v>0</v>
      </c>
      <c r="T462" s="826"/>
      <c r="U462" s="828">
        <v>0</v>
      </c>
    </row>
    <row r="463" spans="1:21" ht="14.45" customHeight="1" x14ac:dyDescent="0.2">
      <c r="A463" s="821">
        <v>31</v>
      </c>
      <c r="B463" s="822" t="s">
        <v>1964</v>
      </c>
      <c r="C463" s="822" t="s">
        <v>1970</v>
      </c>
      <c r="D463" s="823" t="s">
        <v>3154</v>
      </c>
      <c r="E463" s="824" t="s">
        <v>1985</v>
      </c>
      <c r="F463" s="822" t="s">
        <v>1965</v>
      </c>
      <c r="G463" s="822" t="s">
        <v>2079</v>
      </c>
      <c r="H463" s="822" t="s">
        <v>329</v>
      </c>
      <c r="I463" s="822" t="s">
        <v>2080</v>
      </c>
      <c r="J463" s="822" t="s">
        <v>2081</v>
      </c>
      <c r="K463" s="822" t="s">
        <v>2082</v>
      </c>
      <c r="L463" s="825">
        <v>132.97999999999999</v>
      </c>
      <c r="M463" s="825">
        <v>3058.54</v>
      </c>
      <c r="N463" s="822">
        <v>23</v>
      </c>
      <c r="O463" s="826">
        <v>8.5</v>
      </c>
      <c r="P463" s="825">
        <v>2925.56</v>
      </c>
      <c r="Q463" s="827">
        <v>0.95652173913043481</v>
      </c>
      <c r="R463" s="822">
        <v>22</v>
      </c>
      <c r="S463" s="827">
        <v>0.95652173913043481</v>
      </c>
      <c r="T463" s="826">
        <v>8</v>
      </c>
      <c r="U463" s="828">
        <v>0.94117647058823528</v>
      </c>
    </row>
    <row r="464" spans="1:21" ht="14.45" customHeight="1" x14ac:dyDescent="0.2">
      <c r="A464" s="821">
        <v>31</v>
      </c>
      <c r="B464" s="822" t="s">
        <v>1964</v>
      </c>
      <c r="C464" s="822" t="s">
        <v>1970</v>
      </c>
      <c r="D464" s="823" t="s">
        <v>3154</v>
      </c>
      <c r="E464" s="824" t="s">
        <v>1985</v>
      </c>
      <c r="F464" s="822" t="s">
        <v>1965</v>
      </c>
      <c r="G464" s="822" t="s">
        <v>2666</v>
      </c>
      <c r="H464" s="822" t="s">
        <v>329</v>
      </c>
      <c r="I464" s="822" t="s">
        <v>2667</v>
      </c>
      <c r="J464" s="822" t="s">
        <v>2668</v>
      </c>
      <c r="K464" s="822" t="s">
        <v>2669</v>
      </c>
      <c r="L464" s="825">
        <v>24.37</v>
      </c>
      <c r="M464" s="825">
        <v>48.74</v>
      </c>
      <c r="N464" s="822">
        <v>2</v>
      </c>
      <c r="O464" s="826">
        <v>0.5</v>
      </c>
      <c r="P464" s="825">
        <v>48.74</v>
      </c>
      <c r="Q464" s="827">
        <v>1</v>
      </c>
      <c r="R464" s="822">
        <v>2</v>
      </c>
      <c r="S464" s="827">
        <v>1</v>
      </c>
      <c r="T464" s="826">
        <v>0.5</v>
      </c>
      <c r="U464" s="828">
        <v>1</v>
      </c>
    </row>
    <row r="465" spans="1:21" ht="14.45" customHeight="1" x14ac:dyDescent="0.2">
      <c r="A465" s="821">
        <v>31</v>
      </c>
      <c r="B465" s="822" t="s">
        <v>1964</v>
      </c>
      <c r="C465" s="822" t="s">
        <v>1970</v>
      </c>
      <c r="D465" s="823" t="s">
        <v>3154</v>
      </c>
      <c r="E465" s="824" t="s">
        <v>1985</v>
      </c>
      <c r="F465" s="822" t="s">
        <v>1965</v>
      </c>
      <c r="G465" s="822" t="s">
        <v>2666</v>
      </c>
      <c r="H465" s="822" t="s">
        <v>329</v>
      </c>
      <c r="I465" s="822" t="s">
        <v>2670</v>
      </c>
      <c r="J465" s="822" t="s">
        <v>2668</v>
      </c>
      <c r="K465" s="822" t="s">
        <v>2671</v>
      </c>
      <c r="L465" s="825">
        <v>38.590000000000003</v>
      </c>
      <c r="M465" s="825">
        <v>38.590000000000003</v>
      </c>
      <c r="N465" s="822">
        <v>1</v>
      </c>
      <c r="O465" s="826">
        <v>0.5</v>
      </c>
      <c r="P465" s="825">
        <v>38.590000000000003</v>
      </c>
      <c r="Q465" s="827">
        <v>1</v>
      </c>
      <c r="R465" s="822">
        <v>1</v>
      </c>
      <c r="S465" s="827">
        <v>1</v>
      </c>
      <c r="T465" s="826">
        <v>0.5</v>
      </c>
      <c r="U465" s="828">
        <v>1</v>
      </c>
    </row>
    <row r="466" spans="1:21" ht="14.45" customHeight="1" x14ac:dyDescent="0.2">
      <c r="A466" s="821">
        <v>31</v>
      </c>
      <c r="B466" s="822" t="s">
        <v>1964</v>
      </c>
      <c r="C466" s="822" t="s">
        <v>1970</v>
      </c>
      <c r="D466" s="823" t="s">
        <v>3154</v>
      </c>
      <c r="E466" s="824" t="s">
        <v>1985</v>
      </c>
      <c r="F466" s="822" t="s">
        <v>1965</v>
      </c>
      <c r="G466" s="822" t="s">
        <v>2083</v>
      </c>
      <c r="H466" s="822" t="s">
        <v>329</v>
      </c>
      <c r="I466" s="822" t="s">
        <v>2672</v>
      </c>
      <c r="J466" s="822" t="s">
        <v>644</v>
      </c>
      <c r="K466" s="822" t="s">
        <v>2085</v>
      </c>
      <c r="L466" s="825">
        <v>31.65</v>
      </c>
      <c r="M466" s="825">
        <v>31.65</v>
      </c>
      <c r="N466" s="822">
        <v>1</v>
      </c>
      <c r="O466" s="826">
        <v>0.5</v>
      </c>
      <c r="P466" s="825"/>
      <c r="Q466" s="827">
        <v>0</v>
      </c>
      <c r="R466" s="822"/>
      <c r="S466" s="827">
        <v>0</v>
      </c>
      <c r="T466" s="826"/>
      <c r="U466" s="828">
        <v>0</v>
      </c>
    </row>
    <row r="467" spans="1:21" ht="14.45" customHeight="1" x14ac:dyDescent="0.2">
      <c r="A467" s="821">
        <v>31</v>
      </c>
      <c r="B467" s="822" t="s">
        <v>1964</v>
      </c>
      <c r="C467" s="822" t="s">
        <v>1970</v>
      </c>
      <c r="D467" s="823" t="s">
        <v>3154</v>
      </c>
      <c r="E467" s="824" t="s">
        <v>1985</v>
      </c>
      <c r="F467" s="822" t="s">
        <v>1965</v>
      </c>
      <c r="G467" s="822" t="s">
        <v>2083</v>
      </c>
      <c r="H467" s="822" t="s">
        <v>329</v>
      </c>
      <c r="I467" s="822" t="s">
        <v>2673</v>
      </c>
      <c r="J467" s="822" t="s">
        <v>644</v>
      </c>
      <c r="K467" s="822" t="s">
        <v>645</v>
      </c>
      <c r="L467" s="825">
        <v>31.65</v>
      </c>
      <c r="M467" s="825">
        <v>31.65</v>
      </c>
      <c r="N467" s="822">
        <v>1</v>
      </c>
      <c r="O467" s="826">
        <v>0.5</v>
      </c>
      <c r="P467" s="825"/>
      <c r="Q467" s="827">
        <v>0</v>
      </c>
      <c r="R467" s="822"/>
      <c r="S467" s="827">
        <v>0</v>
      </c>
      <c r="T467" s="826"/>
      <c r="U467" s="828">
        <v>0</v>
      </c>
    </row>
    <row r="468" spans="1:21" ht="14.45" customHeight="1" x14ac:dyDescent="0.2">
      <c r="A468" s="821">
        <v>31</v>
      </c>
      <c r="B468" s="822" t="s">
        <v>1964</v>
      </c>
      <c r="C468" s="822" t="s">
        <v>1970</v>
      </c>
      <c r="D468" s="823" t="s">
        <v>3154</v>
      </c>
      <c r="E468" s="824" t="s">
        <v>1985</v>
      </c>
      <c r="F468" s="822" t="s">
        <v>1965</v>
      </c>
      <c r="G468" s="822" t="s">
        <v>2674</v>
      </c>
      <c r="H468" s="822" t="s">
        <v>329</v>
      </c>
      <c r="I468" s="822" t="s">
        <v>2675</v>
      </c>
      <c r="J468" s="822" t="s">
        <v>2676</v>
      </c>
      <c r="K468" s="822" t="s">
        <v>2677</v>
      </c>
      <c r="L468" s="825">
        <v>0</v>
      </c>
      <c r="M468" s="825">
        <v>0</v>
      </c>
      <c r="N468" s="822">
        <v>2</v>
      </c>
      <c r="O468" s="826">
        <v>2</v>
      </c>
      <c r="P468" s="825"/>
      <c r="Q468" s="827"/>
      <c r="R468" s="822"/>
      <c r="S468" s="827">
        <v>0</v>
      </c>
      <c r="T468" s="826"/>
      <c r="U468" s="828">
        <v>0</v>
      </c>
    </row>
    <row r="469" spans="1:21" ht="14.45" customHeight="1" x14ac:dyDescent="0.2">
      <c r="A469" s="821">
        <v>31</v>
      </c>
      <c r="B469" s="822" t="s">
        <v>1964</v>
      </c>
      <c r="C469" s="822" t="s">
        <v>1970</v>
      </c>
      <c r="D469" s="823" t="s">
        <v>3154</v>
      </c>
      <c r="E469" s="824" t="s">
        <v>1985</v>
      </c>
      <c r="F469" s="822" t="s">
        <v>1965</v>
      </c>
      <c r="G469" s="822" t="s">
        <v>2678</v>
      </c>
      <c r="H469" s="822" t="s">
        <v>329</v>
      </c>
      <c r="I469" s="822" t="s">
        <v>2679</v>
      </c>
      <c r="J469" s="822" t="s">
        <v>1215</v>
      </c>
      <c r="K469" s="822" t="s">
        <v>1216</v>
      </c>
      <c r="L469" s="825">
        <v>69.59</v>
      </c>
      <c r="M469" s="825">
        <v>69.59</v>
      </c>
      <c r="N469" s="822">
        <v>1</v>
      </c>
      <c r="O469" s="826">
        <v>1</v>
      </c>
      <c r="P469" s="825">
        <v>69.59</v>
      </c>
      <c r="Q469" s="827">
        <v>1</v>
      </c>
      <c r="R469" s="822">
        <v>1</v>
      </c>
      <c r="S469" s="827">
        <v>1</v>
      </c>
      <c r="T469" s="826">
        <v>1</v>
      </c>
      <c r="U469" s="828">
        <v>1</v>
      </c>
    </row>
    <row r="470" spans="1:21" ht="14.45" customHeight="1" x14ac:dyDescent="0.2">
      <c r="A470" s="821">
        <v>31</v>
      </c>
      <c r="B470" s="822" t="s">
        <v>1964</v>
      </c>
      <c r="C470" s="822" t="s">
        <v>1970</v>
      </c>
      <c r="D470" s="823" t="s">
        <v>3154</v>
      </c>
      <c r="E470" s="824" t="s">
        <v>1985</v>
      </c>
      <c r="F470" s="822" t="s">
        <v>1965</v>
      </c>
      <c r="G470" s="822" t="s">
        <v>1997</v>
      </c>
      <c r="H470" s="822" t="s">
        <v>619</v>
      </c>
      <c r="I470" s="822" t="s">
        <v>1611</v>
      </c>
      <c r="J470" s="822" t="s">
        <v>828</v>
      </c>
      <c r="K470" s="822" t="s">
        <v>1612</v>
      </c>
      <c r="L470" s="825">
        <v>1385.62</v>
      </c>
      <c r="M470" s="825">
        <v>9699.34</v>
      </c>
      <c r="N470" s="822">
        <v>7</v>
      </c>
      <c r="O470" s="826">
        <v>3.5</v>
      </c>
      <c r="P470" s="825">
        <v>8313.7199999999993</v>
      </c>
      <c r="Q470" s="827">
        <v>0.8571428571428571</v>
      </c>
      <c r="R470" s="822">
        <v>6</v>
      </c>
      <c r="S470" s="827">
        <v>0.8571428571428571</v>
      </c>
      <c r="T470" s="826">
        <v>2.5</v>
      </c>
      <c r="U470" s="828">
        <v>0.7142857142857143</v>
      </c>
    </row>
    <row r="471" spans="1:21" ht="14.45" customHeight="1" x14ac:dyDescent="0.2">
      <c r="A471" s="821">
        <v>31</v>
      </c>
      <c r="B471" s="822" t="s">
        <v>1964</v>
      </c>
      <c r="C471" s="822" t="s">
        <v>1970</v>
      </c>
      <c r="D471" s="823" t="s">
        <v>3154</v>
      </c>
      <c r="E471" s="824" t="s">
        <v>1985</v>
      </c>
      <c r="F471" s="822" t="s">
        <v>1965</v>
      </c>
      <c r="G471" s="822" t="s">
        <v>1997</v>
      </c>
      <c r="H471" s="822" t="s">
        <v>619</v>
      </c>
      <c r="I471" s="822" t="s">
        <v>1613</v>
      </c>
      <c r="J471" s="822" t="s">
        <v>825</v>
      </c>
      <c r="K471" s="822" t="s">
        <v>1614</v>
      </c>
      <c r="L471" s="825">
        <v>736.33</v>
      </c>
      <c r="M471" s="825">
        <v>61851.720000000045</v>
      </c>
      <c r="N471" s="822">
        <v>84</v>
      </c>
      <c r="O471" s="826">
        <v>37.5</v>
      </c>
      <c r="P471" s="825">
        <v>54488.420000000042</v>
      </c>
      <c r="Q471" s="827">
        <v>0.88095238095238104</v>
      </c>
      <c r="R471" s="822">
        <v>74</v>
      </c>
      <c r="S471" s="827">
        <v>0.88095238095238093</v>
      </c>
      <c r="T471" s="826">
        <v>31.5</v>
      </c>
      <c r="U471" s="828">
        <v>0.84</v>
      </c>
    </row>
    <row r="472" spans="1:21" ht="14.45" customHeight="1" x14ac:dyDescent="0.2">
      <c r="A472" s="821">
        <v>31</v>
      </c>
      <c r="B472" s="822" t="s">
        <v>1964</v>
      </c>
      <c r="C472" s="822" t="s">
        <v>1970</v>
      </c>
      <c r="D472" s="823" t="s">
        <v>3154</v>
      </c>
      <c r="E472" s="824" t="s">
        <v>1985</v>
      </c>
      <c r="F472" s="822" t="s">
        <v>1965</v>
      </c>
      <c r="G472" s="822" t="s">
        <v>1997</v>
      </c>
      <c r="H472" s="822" t="s">
        <v>619</v>
      </c>
      <c r="I472" s="822" t="s">
        <v>1615</v>
      </c>
      <c r="J472" s="822" t="s">
        <v>825</v>
      </c>
      <c r="K472" s="822" t="s">
        <v>1616</v>
      </c>
      <c r="L472" s="825">
        <v>490.89</v>
      </c>
      <c r="M472" s="825">
        <v>22580.939999999995</v>
      </c>
      <c r="N472" s="822">
        <v>46</v>
      </c>
      <c r="O472" s="826">
        <v>18</v>
      </c>
      <c r="P472" s="825">
        <v>21108.269999999997</v>
      </c>
      <c r="Q472" s="827">
        <v>0.93478260869565222</v>
      </c>
      <c r="R472" s="822">
        <v>43</v>
      </c>
      <c r="S472" s="827">
        <v>0.93478260869565222</v>
      </c>
      <c r="T472" s="826">
        <v>17.5</v>
      </c>
      <c r="U472" s="828">
        <v>0.97222222222222221</v>
      </c>
    </row>
    <row r="473" spans="1:21" ht="14.45" customHeight="1" x14ac:dyDescent="0.2">
      <c r="A473" s="821">
        <v>31</v>
      </c>
      <c r="B473" s="822" t="s">
        <v>1964</v>
      </c>
      <c r="C473" s="822" t="s">
        <v>1970</v>
      </c>
      <c r="D473" s="823" t="s">
        <v>3154</v>
      </c>
      <c r="E473" s="824" t="s">
        <v>1985</v>
      </c>
      <c r="F473" s="822" t="s">
        <v>1965</v>
      </c>
      <c r="G473" s="822" t="s">
        <v>1997</v>
      </c>
      <c r="H473" s="822" t="s">
        <v>619</v>
      </c>
      <c r="I473" s="822" t="s">
        <v>2500</v>
      </c>
      <c r="J473" s="822" t="s">
        <v>828</v>
      </c>
      <c r="K473" s="822" t="s">
        <v>2501</v>
      </c>
      <c r="L473" s="825">
        <v>1847.49</v>
      </c>
      <c r="M473" s="825">
        <v>1847.49</v>
      </c>
      <c r="N473" s="822">
        <v>1</v>
      </c>
      <c r="O473" s="826">
        <v>1</v>
      </c>
      <c r="P473" s="825">
        <v>1847.49</v>
      </c>
      <c r="Q473" s="827">
        <v>1</v>
      </c>
      <c r="R473" s="822">
        <v>1</v>
      </c>
      <c r="S473" s="827">
        <v>1</v>
      </c>
      <c r="T473" s="826">
        <v>1</v>
      </c>
      <c r="U473" s="828">
        <v>1</v>
      </c>
    </row>
    <row r="474" spans="1:21" ht="14.45" customHeight="1" x14ac:dyDescent="0.2">
      <c r="A474" s="821">
        <v>31</v>
      </c>
      <c r="B474" s="822" t="s">
        <v>1964</v>
      </c>
      <c r="C474" s="822" t="s">
        <v>1970</v>
      </c>
      <c r="D474" s="823" t="s">
        <v>3154</v>
      </c>
      <c r="E474" s="824" t="s">
        <v>1985</v>
      </c>
      <c r="F474" s="822" t="s">
        <v>1965</v>
      </c>
      <c r="G474" s="822" t="s">
        <v>1997</v>
      </c>
      <c r="H474" s="822" t="s">
        <v>619</v>
      </c>
      <c r="I474" s="822" t="s">
        <v>2291</v>
      </c>
      <c r="J474" s="822" t="s">
        <v>825</v>
      </c>
      <c r="K474" s="822" t="s">
        <v>2292</v>
      </c>
      <c r="L474" s="825">
        <v>1154.68</v>
      </c>
      <c r="M474" s="825">
        <v>6928.08</v>
      </c>
      <c r="N474" s="822">
        <v>6</v>
      </c>
      <c r="O474" s="826">
        <v>1</v>
      </c>
      <c r="P474" s="825">
        <v>6928.08</v>
      </c>
      <c r="Q474" s="827">
        <v>1</v>
      </c>
      <c r="R474" s="822">
        <v>6</v>
      </c>
      <c r="S474" s="827">
        <v>1</v>
      </c>
      <c r="T474" s="826">
        <v>1</v>
      </c>
      <c r="U474" s="828">
        <v>1</v>
      </c>
    </row>
    <row r="475" spans="1:21" ht="14.45" customHeight="1" x14ac:dyDescent="0.2">
      <c r="A475" s="821">
        <v>31</v>
      </c>
      <c r="B475" s="822" t="s">
        <v>1964</v>
      </c>
      <c r="C475" s="822" t="s">
        <v>1970</v>
      </c>
      <c r="D475" s="823" t="s">
        <v>3154</v>
      </c>
      <c r="E475" s="824" t="s">
        <v>1985</v>
      </c>
      <c r="F475" s="822" t="s">
        <v>1965</v>
      </c>
      <c r="G475" s="822" t="s">
        <v>1997</v>
      </c>
      <c r="H475" s="822" t="s">
        <v>619</v>
      </c>
      <c r="I475" s="822" t="s">
        <v>1998</v>
      </c>
      <c r="J475" s="822" t="s">
        <v>825</v>
      </c>
      <c r="K475" s="822" t="s">
        <v>1999</v>
      </c>
      <c r="L475" s="825">
        <v>923.74</v>
      </c>
      <c r="M475" s="825">
        <v>13856.099999999999</v>
      </c>
      <c r="N475" s="822">
        <v>15</v>
      </c>
      <c r="O475" s="826">
        <v>6</v>
      </c>
      <c r="P475" s="825">
        <v>4618.7</v>
      </c>
      <c r="Q475" s="827">
        <v>0.33333333333333337</v>
      </c>
      <c r="R475" s="822">
        <v>5</v>
      </c>
      <c r="S475" s="827">
        <v>0.33333333333333331</v>
      </c>
      <c r="T475" s="826">
        <v>3.5</v>
      </c>
      <c r="U475" s="828">
        <v>0.58333333333333337</v>
      </c>
    </row>
    <row r="476" spans="1:21" ht="14.45" customHeight="1" x14ac:dyDescent="0.2">
      <c r="A476" s="821">
        <v>31</v>
      </c>
      <c r="B476" s="822" t="s">
        <v>1964</v>
      </c>
      <c r="C476" s="822" t="s">
        <v>1970</v>
      </c>
      <c r="D476" s="823" t="s">
        <v>3154</v>
      </c>
      <c r="E476" s="824" t="s">
        <v>1985</v>
      </c>
      <c r="F476" s="822" t="s">
        <v>1965</v>
      </c>
      <c r="G476" s="822" t="s">
        <v>2502</v>
      </c>
      <c r="H476" s="822" t="s">
        <v>329</v>
      </c>
      <c r="I476" s="822" t="s">
        <v>2503</v>
      </c>
      <c r="J476" s="822" t="s">
        <v>2504</v>
      </c>
      <c r="K476" s="822" t="s">
        <v>2426</v>
      </c>
      <c r="L476" s="825">
        <v>88.07</v>
      </c>
      <c r="M476" s="825">
        <v>352.28</v>
      </c>
      <c r="N476" s="822">
        <v>4</v>
      </c>
      <c r="O476" s="826">
        <v>1</v>
      </c>
      <c r="P476" s="825"/>
      <c r="Q476" s="827">
        <v>0</v>
      </c>
      <c r="R476" s="822"/>
      <c r="S476" s="827">
        <v>0</v>
      </c>
      <c r="T476" s="826"/>
      <c r="U476" s="828">
        <v>0</v>
      </c>
    </row>
    <row r="477" spans="1:21" ht="14.45" customHeight="1" x14ac:dyDescent="0.2">
      <c r="A477" s="821">
        <v>31</v>
      </c>
      <c r="B477" s="822" t="s">
        <v>1964</v>
      </c>
      <c r="C477" s="822" t="s">
        <v>1970</v>
      </c>
      <c r="D477" s="823" t="s">
        <v>3154</v>
      </c>
      <c r="E477" s="824" t="s">
        <v>1985</v>
      </c>
      <c r="F477" s="822" t="s">
        <v>1965</v>
      </c>
      <c r="G477" s="822" t="s">
        <v>2680</v>
      </c>
      <c r="H477" s="822" t="s">
        <v>329</v>
      </c>
      <c r="I477" s="822" t="s">
        <v>2681</v>
      </c>
      <c r="J477" s="822" t="s">
        <v>2682</v>
      </c>
      <c r="K477" s="822" t="s">
        <v>2683</v>
      </c>
      <c r="L477" s="825">
        <v>0</v>
      </c>
      <c r="M477" s="825">
        <v>0</v>
      </c>
      <c r="N477" s="822">
        <v>1</v>
      </c>
      <c r="O477" s="826">
        <v>1</v>
      </c>
      <c r="P477" s="825">
        <v>0</v>
      </c>
      <c r="Q477" s="827"/>
      <c r="R477" s="822">
        <v>1</v>
      </c>
      <c r="S477" s="827">
        <v>1</v>
      </c>
      <c r="T477" s="826">
        <v>1</v>
      </c>
      <c r="U477" s="828">
        <v>1</v>
      </c>
    </row>
    <row r="478" spans="1:21" ht="14.45" customHeight="1" x14ac:dyDescent="0.2">
      <c r="A478" s="821">
        <v>31</v>
      </c>
      <c r="B478" s="822" t="s">
        <v>1964</v>
      </c>
      <c r="C478" s="822" t="s">
        <v>1970</v>
      </c>
      <c r="D478" s="823" t="s">
        <v>3154</v>
      </c>
      <c r="E478" s="824" t="s">
        <v>1985</v>
      </c>
      <c r="F478" s="822" t="s">
        <v>1965</v>
      </c>
      <c r="G478" s="822" t="s">
        <v>2088</v>
      </c>
      <c r="H478" s="822" t="s">
        <v>329</v>
      </c>
      <c r="I478" s="822" t="s">
        <v>2089</v>
      </c>
      <c r="J478" s="822" t="s">
        <v>662</v>
      </c>
      <c r="K478" s="822" t="s">
        <v>1335</v>
      </c>
      <c r="L478" s="825">
        <v>35.25</v>
      </c>
      <c r="M478" s="825">
        <v>141</v>
      </c>
      <c r="N478" s="822">
        <v>4</v>
      </c>
      <c r="O478" s="826">
        <v>3</v>
      </c>
      <c r="P478" s="825">
        <v>105.75</v>
      </c>
      <c r="Q478" s="827">
        <v>0.75</v>
      </c>
      <c r="R478" s="822">
        <v>3</v>
      </c>
      <c r="S478" s="827">
        <v>0.75</v>
      </c>
      <c r="T478" s="826">
        <v>2</v>
      </c>
      <c r="U478" s="828">
        <v>0.66666666666666663</v>
      </c>
    </row>
    <row r="479" spans="1:21" ht="14.45" customHeight="1" x14ac:dyDescent="0.2">
      <c r="A479" s="821">
        <v>31</v>
      </c>
      <c r="B479" s="822" t="s">
        <v>1964</v>
      </c>
      <c r="C479" s="822" t="s">
        <v>1970</v>
      </c>
      <c r="D479" s="823" t="s">
        <v>3154</v>
      </c>
      <c r="E479" s="824" t="s">
        <v>1985</v>
      </c>
      <c r="F479" s="822" t="s">
        <v>1965</v>
      </c>
      <c r="G479" s="822" t="s">
        <v>2088</v>
      </c>
      <c r="H479" s="822" t="s">
        <v>329</v>
      </c>
      <c r="I479" s="822" t="s">
        <v>2293</v>
      </c>
      <c r="J479" s="822" t="s">
        <v>1000</v>
      </c>
      <c r="K479" s="822" t="s">
        <v>2294</v>
      </c>
      <c r="L479" s="825">
        <v>35.25</v>
      </c>
      <c r="M479" s="825">
        <v>70.5</v>
      </c>
      <c r="N479" s="822">
        <v>2</v>
      </c>
      <c r="O479" s="826">
        <v>2</v>
      </c>
      <c r="P479" s="825">
        <v>70.5</v>
      </c>
      <c r="Q479" s="827">
        <v>1</v>
      </c>
      <c r="R479" s="822">
        <v>2</v>
      </c>
      <c r="S479" s="827">
        <v>1</v>
      </c>
      <c r="T479" s="826">
        <v>2</v>
      </c>
      <c r="U479" s="828">
        <v>1</v>
      </c>
    </row>
    <row r="480" spans="1:21" ht="14.45" customHeight="1" x14ac:dyDescent="0.2">
      <c r="A480" s="821">
        <v>31</v>
      </c>
      <c r="B480" s="822" t="s">
        <v>1964</v>
      </c>
      <c r="C480" s="822" t="s">
        <v>1970</v>
      </c>
      <c r="D480" s="823" t="s">
        <v>3154</v>
      </c>
      <c r="E480" s="824" t="s">
        <v>1985</v>
      </c>
      <c r="F480" s="822" t="s">
        <v>1965</v>
      </c>
      <c r="G480" s="822" t="s">
        <v>2090</v>
      </c>
      <c r="H480" s="822" t="s">
        <v>329</v>
      </c>
      <c r="I480" s="822" t="s">
        <v>2091</v>
      </c>
      <c r="J480" s="822" t="s">
        <v>2092</v>
      </c>
      <c r="K480" s="822" t="s">
        <v>2093</v>
      </c>
      <c r="L480" s="825">
        <v>185.26</v>
      </c>
      <c r="M480" s="825">
        <v>370.52</v>
      </c>
      <c r="N480" s="822">
        <v>2</v>
      </c>
      <c r="O480" s="826">
        <v>2</v>
      </c>
      <c r="P480" s="825">
        <v>370.52</v>
      </c>
      <c r="Q480" s="827">
        <v>1</v>
      </c>
      <c r="R480" s="822">
        <v>2</v>
      </c>
      <c r="S480" s="827">
        <v>1</v>
      </c>
      <c r="T480" s="826">
        <v>2</v>
      </c>
      <c r="U480" s="828">
        <v>1</v>
      </c>
    </row>
    <row r="481" spans="1:21" ht="14.45" customHeight="1" x14ac:dyDescent="0.2">
      <c r="A481" s="821">
        <v>31</v>
      </c>
      <c r="B481" s="822" t="s">
        <v>1964</v>
      </c>
      <c r="C481" s="822" t="s">
        <v>1970</v>
      </c>
      <c r="D481" s="823" t="s">
        <v>3154</v>
      </c>
      <c r="E481" s="824" t="s">
        <v>1985</v>
      </c>
      <c r="F481" s="822" t="s">
        <v>1965</v>
      </c>
      <c r="G481" s="822" t="s">
        <v>2090</v>
      </c>
      <c r="H481" s="822" t="s">
        <v>329</v>
      </c>
      <c r="I481" s="822" t="s">
        <v>2091</v>
      </c>
      <c r="J481" s="822" t="s">
        <v>2092</v>
      </c>
      <c r="K481" s="822" t="s">
        <v>2093</v>
      </c>
      <c r="L481" s="825">
        <v>87.98</v>
      </c>
      <c r="M481" s="825">
        <v>87.98</v>
      </c>
      <c r="N481" s="822">
        <v>1</v>
      </c>
      <c r="O481" s="826">
        <v>1</v>
      </c>
      <c r="P481" s="825"/>
      <c r="Q481" s="827">
        <v>0</v>
      </c>
      <c r="R481" s="822"/>
      <c r="S481" s="827">
        <v>0</v>
      </c>
      <c r="T481" s="826"/>
      <c r="U481" s="828">
        <v>0</v>
      </c>
    </row>
    <row r="482" spans="1:21" ht="14.45" customHeight="1" x14ac:dyDescent="0.2">
      <c r="A482" s="821">
        <v>31</v>
      </c>
      <c r="B482" s="822" t="s">
        <v>1964</v>
      </c>
      <c r="C482" s="822" t="s">
        <v>1970</v>
      </c>
      <c r="D482" s="823" t="s">
        <v>3154</v>
      </c>
      <c r="E482" s="824" t="s">
        <v>1985</v>
      </c>
      <c r="F482" s="822" t="s">
        <v>1965</v>
      </c>
      <c r="G482" s="822" t="s">
        <v>2090</v>
      </c>
      <c r="H482" s="822" t="s">
        <v>329</v>
      </c>
      <c r="I482" s="822" t="s">
        <v>2684</v>
      </c>
      <c r="J482" s="822" t="s">
        <v>2092</v>
      </c>
      <c r="K482" s="822" t="s">
        <v>2297</v>
      </c>
      <c r="L482" s="825">
        <v>27.37</v>
      </c>
      <c r="M482" s="825">
        <v>27.37</v>
      </c>
      <c r="N482" s="822">
        <v>1</v>
      </c>
      <c r="O482" s="826">
        <v>0.5</v>
      </c>
      <c r="P482" s="825"/>
      <c r="Q482" s="827">
        <v>0</v>
      </c>
      <c r="R482" s="822"/>
      <c r="S482" s="827">
        <v>0</v>
      </c>
      <c r="T482" s="826"/>
      <c r="U482" s="828">
        <v>0</v>
      </c>
    </row>
    <row r="483" spans="1:21" ht="14.45" customHeight="1" x14ac:dyDescent="0.2">
      <c r="A483" s="821">
        <v>31</v>
      </c>
      <c r="B483" s="822" t="s">
        <v>1964</v>
      </c>
      <c r="C483" s="822" t="s">
        <v>1970</v>
      </c>
      <c r="D483" s="823" t="s">
        <v>3154</v>
      </c>
      <c r="E483" s="824" t="s">
        <v>1985</v>
      </c>
      <c r="F483" s="822" t="s">
        <v>1965</v>
      </c>
      <c r="G483" s="822" t="s">
        <v>2592</v>
      </c>
      <c r="H483" s="822" t="s">
        <v>619</v>
      </c>
      <c r="I483" s="822" t="s">
        <v>2685</v>
      </c>
      <c r="J483" s="822" t="s">
        <v>1045</v>
      </c>
      <c r="K483" s="822" t="s">
        <v>2686</v>
      </c>
      <c r="L483" s="825">
        <v>103.4</v>
      </c>
      <c r="M483" s="825">
        <v>413.6</v>
      </c>
      <c r="N483" s="822">
        <v>4</v>
      </c>
      <c r="O483" s="826">
        <v>4</v>
      </c>
      <c r="P483" s="825"/>
      <c r="Q483" s="827">
        <v>0</v>
      </c>
      <c r="R483" s="822"/>
      <c r="S483" s="827">
        <v>0</v>
      </c>
      <c r="T483" s="826"/>
      <c r="U483" s="828">
        <v>0</v>
      </c>
    </row>
    <row r="484" spans="1:21" ht="14.45" customHeight="1" x14ac:dyDescent="0.2">
      <c r="A484" s="821">
        <v>31</v>
      </c>
      <c r="B484" s="822" t="s">
        <v>1964</v>
      </c>
      <c r="C484" s="822" t="s">
        <v>1970</v>
      </c>
      <c r="D484" s="823" t="s">
        <v>3154</v>
      </c>
      <c r="E484" s="824" t="s">
        <v>1985</v>
      </c>
      <c r="F484" s="822" t="s">
        <v>1965</v>
      </c>
      <c r="G484" s="822" t="s">
        <v>2097</v>
      </c>
      <c r="H484" s="822" t="s">
        <v>329</v>
      </c>
      <c r="I484" s="822" t="s">
        <v>2098</v>
      </c>
      <c r="J484" s="822" t="s">
        <v>1049</v>
      </c>
      <c r="K484" s="822" t="s">
        <v>1050</v>
      </c>
      <c r="L484" s="825">
        <v>51.06</v>
      </c>
      <c r="M484" s="825">
        <v>51.06</v>
      </c>
      <c r="N484" s="822">
        <v>1</v>
      </c>
      <c r="O484" s="826">
        <v>0.5</v>
      </c>
      <c r="P484" s="825">
        <v>51.06</v>
      </c>
      <c r="Q484" s="827">
        <v>1</v>
      </c>
      <c r="R484" s="822">
        <v>1</v>
      </c>
      <c r="S484" s="827">
        <v>1</v>
      </c>
      <c r="T484" s="826">
        <v>0.5</v>
      </c>
      <c r="U484" s="828">
        <v>1</v>
      </c>
    </row>
    <row r="485" spans="1:21" ht="14.45" customHeight="1" x14ac:dyDescent="0.2">
      <c r="A485" s="821">
        <v>31</v>
      </c>
      <c r="B485" s="822" t="s">
        <v>1964</v>
      </c>
      <c r="C485" s="822" t="s">
        <v>1970</v>
      </c>
      <c r="D485" s="823" t="s">
        <v>3154</v>
      </c>
      <c r="E485" s="824" t="s">
        <v>1985</v>
      </c>
      <c r="F485" s="822" t="s">
        <v>1965</v>
      </c>
      <c r="G485" s="822" t="s">
        <v>2006</v>
      </c>
      <c r="H485" s="822" t="s">
        <v>619</v>
      </c>
      <c r="I485" s="822" t="s">
        <v>1814</v>
      </c>
      <c r="J485" s="822" t="s">
        <v>1005</v>
      </c>
      <c r="K485" s="822" t="s">
        <v>1006</v>
      </c>
      <c r="L485" s="825">
        <v>0</v>
      </c>
      <c r="M485" s="825">
        <v>0</v>
      </c>
      <c r="N485" s="822">
        <v>102</v>
      </c>
      <c r="O485" s="826">
        <v>71.5</v>
      </c>
      <c r="P485" s="825">
        <v>0</v>
      </c>
      <c r="Q485" s="827"/>
      <c r="R485" s="822">
        <v>64</v>
      </c>
      <c r="S485" s="827">
        <v>0.62745098039215685</v>
      </c>
      <c r="T485" s="826">
        <v>43</v>
      </c>
      <c r="U485" s="828">
        <v>0.60139860139860135</v>
      </c>
    </row>
    <row r="486" spans="1:21" ht="14.45" customHeight="1" x14ac:dyDescent="0.2">
      <c r="A486" s="821">
        <v>31</v>
      </c>
      <c r="B486" s="822" t="s">
        <v>1964</v>
      </c>
      <c r="C486" s="822" t="s">
        <v>1970</v>
      </c>
      <c r="D486" s="823" t="s">
        <v>3154</v>
      </c>
      <c r="E486" s="824" t="s">
        <v>1985</v>
      </c>
      <c r="F486" s="822" t="s">
        <v>1965</v>
      </c>
      <c r="G486" s="822" t="s">
        <v>2006</v>
      </c>
      <c r="H486" s="822" t="s">
        <v>329</v>
      </c>
      <c r="I486" s="822" t="s">
        <v>2687</v>
      </c>
      <c r="J486" s="822" t="s">
        <v>2311</v>
      </c>
      <c r="K486" s="822" t="s">
        <v>2688</v>
      </c>
      <c r="L486" s="825">
        <v>0</v>
      </c>
      <c r="M486" s="825">
        <v>0</v>
      </c>
      <c r="N486" s="822">
        <v>2</v>
      </c>
      <c r="O486" s="826">
        <v>2</v>
      </c>
      <c r="P486" s="825">
        <v>0</v>
      </c>
      <c r="Q486" s="827"/>
      <c r="R486" s="822">
        <v>2</v>
      </c>
      <c r="S486" s="827">
        <v>1</v>
      </c>
      <c r="T486" s="826">
        <v>2</v>
      </c>
      <c r="U486" s="828">
        <v>1</v>
      </c>
    </row>
    <row r="487" spans="1:21" ht="14.45" customHeight="1" x14ac:dyDescent="0.2">
      <c r="A487" s="821">
        <v>31</v>
      </c>
      <c r="B487" s="822" t="s">
        <v>1964</v>
      </c>
      <c r="C487" s="822" t="s">
        <v>1970</v>
      </c>
      <c r="D487" s="823" t="s">
        <v>3154</v>
      </c>
      <c r="E487" s="824" t="s">
        <v>1985</v>
      </c>
      <c r="F487" s="822" t="s">
        <v>1965</v>
      </c>
      <c r="G487" s="822" t="s">
        <v>2006</v>
      </c>
      <c r="H487" s="822" t="s">
        <v>329</v>
      </c>
      <c r="I487" s="822" t="s">
        <v>2689</v>
      </c>
      <c r="J487" s="822" t="s">
        <v>1005</v>
      </c>
      <c r="K487" s="822" t="s">
        <v>1006</v>
      </c>
      <c r="L487" s="825">
        <v>0</v>
      </c>
      <c r="M487" s="825">
        <v>0</v>
      </c>
      <c r="N487" s="822">
        <v>1</v>
      </c>
      <c r="O487" s="826">
        <v>1</v>
      </c>
      <c r="P487" s="825">
        <v>0</v>
      </c>
      <c r="Q487" s="827"/>
      <c r="R487" s="822">
        <v>1</v>
      </c>
      <c r="S487" s="827">
        <v>1</v>
      </c>
      <c r="T487" s="826">
        <v>1</v>
      </c>
      <c r="U487" s="828">
        <v>1</v>
      </c>
    </row>
    <row r="488" spans="1:21" ht="14.45" customHeight="1" x14ac:dyDescent="0.2">
      <c r="A488" s="821">
        <v>31</v>
      </c>
      <c r="B488" s="822" t="s">
        <v>1964</v>
      </c>
      <c r="C488" s="822" t="s">
        <v>1970</v>
      </c>
      <c r="D488" s="823" t="s">
        <v>3154</v>
      </c>
      <c r="E488" s="824" t="s">
        <v>1985</v>
      </c>
      <c r="F488" s="822" t="s">
        <v>1965</v>
      </c>
      <c r="G488" s="822" t="s">
        <v>2102</v>
      </c>
      <c r="H488" s="822" t="s">
        <v>329</v>
      </c>
      <c r="I488" s="822" t="s">
        <v>2105</v>
      </c>
      <c r="J488" s="822" t="s">
        <v>683</v>
      </c>
      <c r="K488" s="822" t="s">
        <v>684</v>
      </c>
      <c r="L488" s="825">
        <v>59.56</v>
      </c>
      <c r="M488" s="825">
        <v>59.56</v>
      </c>
      <c r="N488" s="822">
        <v>1</v>
      </c>
      <c r="O488" s="826">
        <v>0.5</v>
      </c>
      <c r="P488" s="825">
        <v>59.56</v>
      </c>
      <c r="Q488" s="827">
        <v>1</v>
      </c>
      <c r="R488" s="822">
        <v>1</v>
      </c>
      <c r="S488" s="827">
        <v>1</v>
      </c>
      <c r="T488" s="826">
        <v>0.5</v>
      </c>
      <c r="U488" s="828">
        <v>1</v>
      </c>
    </row>
    <row r="489" spans="1:21" ht="14.45" customHeight="1" x14ac:dyDescent="0.2">
      <c r="A489" s="821">
        <v>31</v>
      </c>
      <c r="B489" s="822" t="s">
        <v>1964</v>
      </c>
      <c r="C489" s="822" t="s">
        <v>1970</v>
      </c>
      <c r="D489" s="823" t="s">
        <v>3154</v>
      </c>
      <c r="E489" s="824" t="s">
        <v>1985</v>
      </c>
      <c r="F489" s="822" t="s">
        <v>1965</v>
      </c>
      <c r="G489" s="822" t="s">
        <v>2690</v>
      </c>
      <c r="H489" s="822" t="s">
        <v>329</v>
      </c>
      <c r="I489" s="822" t="s">
        <v>2691</v>
      </c>
      <c r="J489" s="822" t="s">
        <v>1147</v>
      </c>
      <c r="K489" s="822" t="s">
        <v>2692</v>
      </c>
      <c r="L489" s="825">
        <v>657.67</v>
      </c>
      <c r="M489" s="825">
        <v>657.67</v>
      </c>
      <c r="N489" s="822">
        <v>1</v>
      </c>
      <c r="O489" s="826">
        <v>1</v>
      </c>
      <c r="P489" s="825">
        <v>657.67</v>
      </c>
      <c r="Q489" s="827">
        <v>1</v>
      </c>
      <c r="R489" s="822">
        <v>1</v>
      </c>
      <c r="S489" s="827">
        <v>1</v>
      </c>
      <c r="T489" s="826">
        <v>1</v>
      </c>
      <c r="U489" s="828">
        <v>1</v>
      </c>
    </row>
    <row r="490" spans="1:21" ht="14.45" customHeight="1" x14ac:dyDescent="0.2">
      <c r="A490" s="821">
        <v>31</v>
      </c>
      <c r="B490" s="822" t="s">
        <v>1964</v>
      </c>
      <c r="C490" s="822" t="s">
        <v>1970</v>
      </c>
      <c r="D490" s="823" t="s">
        <v>3154</v>
      </c>
      <c r="E490" s="824" t="s">
        <v>1985</v>
      </c>
      <c r="F490" s="822" t="s">
        <v>1965</v>
      </c>
      <c r="G490" s="822" t="s">
        <v>2106</v>
      </c>
      <c r="H490" s="822" t="s">
        <v>329</v>
      </c>
      <c r="I490" s="822" t="s">
        <v>2107</v>
      </c>
      <c r="J490" s="822" t="s">
        <v>1301</v>
      </c>
      <c r="K490" s="822" t="s">
        <v>2108</v>
      </c>
      <c r="L490" s="825">
        <v>219.37</v>
      </c>
      <c r="M490" s="825">
        <v>2193.6999999999998</v>
      </c>
      <c r="N490" s="822">
        <v>10</v>
      </c>
      <c r="O490" s="826">
        <v>5.5</v>
      </c>
      <c r="P490" s="825">
        <v>1316.2199999999998</v>
      </c>
      <c r="Q490" s="827">
        <v>0.6</v>
      </c>
      <c r="R490" s="822">
        <v>6</v>
      </c>
      <c r="S490" s="827">
        <v>0.6</v>
      </c>
      <c r="T490" s="826">
        <v>3</v>
      </c>
      <c r="U490" s="828">
        <v>0.54545454545454541</v>
      </c>
    </row>
    <row r="491" spans="1:21" ht="14.45" customHeight="1" x14ac:dyDescent="0.2">
      <c r="A491" s="821">
        <v>31</v>
      </c>
      <c r="B491" s="822" t="s">
        <v>1964</v>
      </c>
      <c r="C491" s="822" t="s">
        <v>1970</v>
      </c>
      <c r="D491" s="823" t="s">
        <v>3154</v>
      </c>
      <c r="E491" s="824" t="s">
        <v>1985</v>
      </c>
      <c r="F491" s="822" t="s">
        <v>1965</v>
      </c>
      <c r="G491" s="822" t="s">
        <v>2441</v>
      </c>
      <c r="H491" s="822" t="s">
        <v>329</v>
      </c>
      <c r="I491" s="822" t="s">
        <v>2442</v>
      </c>
      <c r="J491" s="822" t="s">
        <v>2443</v>
      </c>
      <c r="K491" s="822" t="s">
        <v>2444</v>
      </c>
      <c r="L491" s="825">
        <v>60.39</v>
      </c>
      <c r="M491" s="825">
        <v>60.39</v>
      </c>
      <c r="N491" s="822">
        <v>1</v>
      </c>
      <c r="O491" s="826">
        <v>1</v>
      </c>
      <c r="P491" s="825"/>
      <c r="Q491" s="827">
        <v>0</v>
      </c>
      <c r="R491" s="822"/>
      <c r="S491" s="827">
        <v>0</v>
      </c>
      <c r="T491" s="826"/>
      <c r="U491" s="828">
        <v>0</v>
      </c>
    </row>
    <row r="492" spans="1:21" ht="14.45" customHeight="1" x14ac:dyDescent="0.2">
      <c r="A492" s="821">
        <v>31</v>
      </c>
      <c r="B492" s="822" t="s">
        <v>1964</v>
      </c>
      <c r="C492" s="822" t="s">
        <v>1970</v>
      </c>
      <c r="D492" s="823" t="s">
        <v>3154</v>
      </c>
      <c r="E492" s="824" t="s">
        <v>1985</v>
      </c>
      <c r="F492" s="822" t="s">
        <v>1965</v>
      </c>
      <c r="G492" s="822" t="s">
        <v>2441</v>
      </c>
      <c r="H492" s="822" t="s">
        <v>329</v>
      </c>
      <c r="I492" s="822" t="s">
        <v>2693</v>
      </c>
      <c r="J492" s="822" t="s">
        <v>2694</v>
      </c>
      <c r="K492" s="822" t="s">
        <v>2695</v>
      </c>
      <c r="L492" s="825">
        <v>120.77</v>
      </c>
      <c r="M492" s="825">
        <v>120.77</v>
      </c>
      <c r="N492" s="822">
        <v>1</v>
      </c>
      <c r="O492" s="826">
        <v>1</v>
      </c>
      <c r="P492" s="825"/>
      <c r="Q492" s="827">
        <v>0</v>
      </c>
      <c r="R492" s="822"/>
      <c r="S492" s="827">
        <v>0</v>
      </c>
      <c r="T492" s="826"/>
      <c r="U492" s="828">
        <v>0</v>
      </c>
    </row>
    <row r="493" spans="1:21" ht="14.45" customHeight="1" x14ac:dyDescent="0.2">
      <c r="A493" s="821">
        <v>31</v>
      </c>
      <c r="B493" s="822" t="s">
        <v>1964</v>
      </c>
      <c r="C493" s="822" t="s">
        <v>1970</v>
      </c>
      <c r="D493" s="823" t="s">
        <v>3154</v>
      </c>
      <c r="E493" s="824" t="s">
        <v>1985</v>
      </c>
      <c r="F493" s="822" t="s">
        <v>1965</v>
      </c>
      <c r="G493" s="822" t="s">
        <v>2696</v>
      </c>
      <c r="H493" s="822" t="s">
        <v>329</v>
      </c>
      <c r="I493" s="822" t="s">
        <v>2697</v>
      </c>
      <c r="J493" s="822" t="s">
        <v>2698</v>
      </c>
      <c r="K493" s="822" t="s">
        <v>2699</v>
      </c>
      <c r="L493" s="825">
        <v>77.13</v>
      </c>
      <c r="M493" s="825">
        <v>77.13</v>
      </c>
      <c r="N493" s="822">
        <v>1</v>
      </c>
      <c r="O493" s="826">
        <v>1</v>
      </c>
      <c r="P493" s="825">
        <v>77.13</v>
      </c>
      <c r="Q493" s="827">
        <v>1</v>
      </c>
      <c r="R493" s="822">
        <v>1</v>
      </c>
      <c r="S493" s="827">
        <v>1</v>
      </c>
      <c r="T493" s="826">
        <v>1</v>
      </c>
      <c r="U493" s="828">
        <v>1</v>
      </c>
    </row>
    <row r="494" spans="1:21" ht="14.45" customHeight="1" x14ac:dyDescent="0.2">
      <c r="A494" s="821">
        <v>31</v>
      </c>
      <c r="B494" s="822" t="s">
        <v>1964</v>
      </c>
      <c r="C494" s="822" t="s">
        <v>1970</v>
      </c>
      <c r="D494" s="823" t="s">
        <v>3154</v>
      </c>
      <c r="E494" s="824" t="s">
        <v>1985</v>
      </c>
      <c r="F494" s="822" t="s">
        <v>1965</v>
      </c>
      <c r="G494" s="822" t="s">
        <v>2113</v>
      </c>
      <c r="H494" s="822" t="s">
        <v>329</v>
      </c>
      <c r="I494" s="822" t="s">
        <v>2700</v>
      </c>
      <c r="J494" s="822" t="s">
        <v>702</v>
      </c>
      <c r="K494" s="822" t="s">
        <v>732</v>
      </c>
      <c r="L494" s="825">
        <v>0</v>
      </c>
      <c r="M494" s="825">
        <v>0</v>
      </c>
      <c r="N494" s="822">
        <v>1</v>
      </c>
      <c r="O494" s="826">
        <v>1</v>
      </c>
      <c r="P494" s="825"/>
      <c r="Q494" s="827"/>
      <c r="R494" s="822"/>
      <c r="S494" s="827">
        <v>0</v>
      </c>
      <c r="T494" s="826"/>
      <c r="U494" s="828">
        <v>0</v>
      </c>
    </row>
    <row r="495" spans="1:21" ht="14.45" customHeight="1" x14ac:dyDescent="0.2">
      <c r="A495" s="821">
        <v>31</v>
      </c>
      <c r="B495" s="822" t="s">
        <v>1964</v>
      </c>
      <c r="C495" s="822" t="s">
        <v>1970</v>
      </c>
      <c r="D495" s="823" t="s">
        <v>3154</v>
      </c>
      <c r="E495" s="824" t="s">
        <v>1985</v>
      </c>
      <c r="F495" s="822" t="s">
        <v>1965</v>
      </c>
      <c r="G495" s="822" t="s">
        <v>2113</v>
      </c>
      <c r="H495" s="822" t="s">
        <v>329</v>
      </c>
      <c r="I495" s="822" t="s">
        <v>2598</v>
      </c>
      <c r="J495" s="822" t="s">
        <v>702</v>
      </c>
      <c r="K495" s="822" t="s">
        <v>2599</v>
      </c>
      <c r="L495" s="825">
        <v>0</v>
      </c>
      <c r="M495" s="825">
        <v>0</v>
      </c>
      <c r="N495" s="822">
        <v>1</v>
      </c>
      <c r="O495" s="826">
        <v>0.5</v>
      </c>
      <c r="P495" s="825"/>
      <c r="Q495" s="827"/>
      <c r="R495" s="822"/>
      <c r="S495" s="827">
        <v>0</v>
      </c>
      <c r="T495" s="826"/>
      <c r="U495" s="828">
        <v>0</v>
      </c>
    </row>
    <row r="496" spans="1:21" ht="14.45" customHeight="1" x14ac:dyDescent="0.2">
      <c r="A496" s="821">
        <v>31</v>
      </c>
      <c r="B496" s="822" t="s">
        <v>1964</v>
      </c>
      <c r="C496" s="822" t="s">
        <v>1970</v>
      </c>
      <c r="D496" s="823" t="s">
        <v>3154</v>
      </c>
      <c r="E496" s="824" t="s">
        <v>1985</v>
      </c>
      <c r="F496" s="822" t="s">
        <v>1965</v>
      </c>
      <c r="G496" s="822" t="s">
        <v>2117</v>
      </c>
      <c r="H496" s="822" t="s">
        <v>329</v>
      </c>
      <c r="I496" s="822" t="s">
        <v>2118</v>
      </c>
      <c r="J496" s="822" t="s">
        <v>973</v>
      </c>
      <c r="K496" s="822" t="s">
        <v>2119</v>
      </c>
      <c r="L496" s="825">
        <v>0</v>
      </c>
      <c r="M496" s="825">
        <v>0</v>
      </c>
      <c r="N496" s="822">
        <v>1</v>
      </c>
      <c r="O496" s="826">
        <v>0.5</v>
      </c>
      <c r="P496" s="825">
        <v>0</v>
      </c>
      <c r="Q496" s="827"/>
      <c r="R496" s="822">
        <v>1</v>
      </c>
      <c r="S496" s="827">
        <v>1</v>
      </c>
      <c r="T496" s="826">
        <v>0.5</v>
      </c>
      <c r="U496" s="828">
        <v>1</v>
      </c>
    </row>
    <row r="497" spans="1:21" ht="14.45" customHeight="1" x14ac:dyDescent="0.2">
      <c r="A497" s="821">
        <v>31</v>
      </c>
      <c r="B497" s="822" t="s">
        <v>1964</v>
      </c>
      <c r="C497" s="822" t="s">
        <v>1970</v>
      </c>
      <c r="D497" s="823" t="s">
        <v>3154</v>
      </c>
      <c r="E497" s="824" t="s">
        <v>1985</v>
      </c>
      <c r="F497" s="822" t="s">
        <v>1965</v>
      </c>
      <c r="G497" s="822" t="s">
        <v>2333</v>
      </c>
      <c r="H497" s="822" t="s">
        <v>329</v>
      </c>
      <c r="I497" s="822" t="s">
        <v>2701</v>
      </c>
      <c r="J497" s="822" t="s">
        <v>2702</v>
      </c>
      <c r="K497" s="822" t="s">
        <v>1842</v>
      </c>
      <c r="L497" s="825">
        <v>0</v>
      </c>
      <c r="M497" s="825">
        <v>0</v>
      </c>
      <c r="N497" s="822">
        <v>1</v>
      </c>
      <c r="O497" s="826">
        <v>0.5</v>
      </c>
      <c r="P497" s="825">
        <v>0</v>
      </c>
      <c r="Q497" s="827"/>
      <c r="R497" s="822">
        <v>1</v>
      </c>
      <c r="S497" s="827">
        <v>1</v>
      </c>
      <c r="T497" s="826">
        <v>0.5</v>
      </c>
      <c r="U497" s="828">
        <v>1</v>
      </c>
    </row>
    <row r="498" spans="1:21" ht="14.45" customHeight="1" x14ac:dyDescent="0.2">
      <c r="A498" s="821">
        <v>31</v>
      </c>
      <c r="B498" s="822" t="s">
        <v>1964</v>
      </c>
      <c r="C498" s="822" t="s">
        <v>1970</v>
      </c>
      <c r="D498" s="823" t="s">
        <v>3154</v>
      </c>
      <c r="E498" s="824" t="s">
        <v>1985</v>
      </c>
      <c r="F498" s="822" t="s">
        <v>1965</v>
      </c>
      <c r="G498" s="822" t="s">
        <v>2333</v>
      </c>
      <c r="H498" s="822" t="s">
        <v>619</v>
      </c>
      <c r="I498" s="822" t="s">
        <v>1843</v>
      </c>
      <c r="J498" s="822" t="s">
        <v>1171</v>
      </c>
      <c r="K498" s="822" t="s">
        <v>1107</v>
      </c>
      <c r="L498" s="825">
        <v>0</v>
      </c>
      <c r="M498" s="825">
        <v>0</v>
      </c>
      <c r="N498" s="822">
        <v>1</v>
      </c>
      <c r="O498" s="826">
        <v>0.5</v>
      </c>
      <c r="P498" s="825">
        <v>0</v>
      </c>
      <c r="Q498" s="827"/>
      <c r="R498" s="822">
        <v>1</v>
      </c>
      <c r="S498" s="827">
        <v>1</v>
      </c>
      <c r="T498" s="826">
        <v>0.5</v>
      </c>
      <c r="U498" s="828">
        <v>1</v>
      </c>
    </row>
    <row r="499" spans="1:21" ht="14.45" customHeight="1" x14ac:dyDescent="0.2">
      <c r="A499" s="821">
        <v>31</v>
      </c>
      <c r="B499" s="822" t="s">
        <v>1964</v>
      </c>
      <c r="C499" s="822" t="s">
        <v>1970</v>
      </c>
      <c r="D499" s="823" t="s">
        <v>3154</v>
      </c>
      <c r="E499" s="824" t="s">
        <v>1985</v>
      </c>
      <c r="F499" s="822" t="s">
        <v>1965</v>
      </c>
      <c r="G499" s="822" t="s">
        <v>2000</v>
      </c>
      <c r="H499" s="822" t="s">
        <v>619</v>
      </c>
      <c r="I499" s="822" t="s">
        <v>2126</v>
      </c>
      <c r="J499" s="822" t="s">
        <v>2008</v>
      </c>
      <c r="K499" s="822" t="s">
        <v>2127</v>
      </c>
      <c r="L499" s="825">
        <v>50.32</v>
      </c>
      <c r="M499" s="825">
        <v>352.24</v>
      </c>
      <c r="N499" s="822">
        <v>7</v>
      </c>
      <c r="O499" s="826">
        <v>5</v>
      </c>
      <c r="P499" s="825">
        <v>301.92</v>
      </c>
      <c r="Q499" s="827">
        <v>0.85714285714285721</v>
      </c>
      <c r="R499" s="822">
        <v>6</v>
      </c>
      <c r="S499" s="827">
        <v>0.8571428571428571</v>
      </c>
      <c r="T499" s="826">
        <v>4</v>
      </c>
      <c r="U499" s="828">
        <v>0.8</v>
      </c>
    </row>
    <row r="500" spans="1:21" ht="14.45" customHeight="1" x14ac:dyDescent="0.2">
      <c r="A500" s="821">
        <v>31</v>
      </c>
      <c r="B500" s="822" t="s">
        <v>1964</v>
      </c>
      <c r="C500" s="822" t="s">
        <v>1970</v>
      </c>
      <c r="D500" s="823" t="s">
        <v>3154</v>
      </c>
      <c r="E500" s="824" t="s">
        <v>1985</v>
      </c>
      <c r="F500" s="822" t="s">
        <v>1965</v>
      </c>
      <c r="G500" s="822" t="s">
        <v>2000</v>
      </c>
      <c r="H500" s="822" t="s">
        <v>329</v>
      </c>
      <c r="I500" s="822" t="s">
        <v>2128</v>
      </c>
      <c r="J500" s="822" t="s">
        <v>2008</v>
      </c>
      <c r="K500" s="822" t="s">
        <v>2129</v>
      </c>
      <c r="L500" s="825">
        <v>99.94</v>
      </c>
      <c r="M500" s="825">
        <v>1499.1000000000001</v>
      </c>
      <c r="N500" s="822">
        <v>15</v>
      </c>
      <c r="O500" s="826">
        <v>12.5</v>
      </c>
      <c r="P500" s="825">
        <v>999.40000000000009</v>
      </c>
      <c r="Q500" s="827">
        <v>0.66666666666666663</v>
      </c>
      <c r="R500" s="822">
        <v>10</v>
      </c>
      <c r="S500" s="827">
        <v>0.66666666666666663</v>
      </c>
      <c r="T500" s="826">
        <v>8</v>
      </c>
      <c r="U500" s="828">
        <v>0.64</v>
      </c>
    </row>
    <row r="501" spans="1:21" ht="14.45" customHeight="1" x14ac:dyDescent="0.2">
      <c r="A501" s="821">
        <v>31</v>
      </c>
      <c r="B501" s="822" t="s">
        <v>1964</v>
      </c>
      <c r="C501" s="822" t="s">
        <v>1970</v>
      </c>
      <c r="D501" s="823" t="s">
        <v>3154</v>
      </c>
      <c r="E501" s="824" t="s">
        <v>1985</v>
      </c>
      <c r="F501" s="822" t="s">
        <v>1965</v>
      </c>
      <c r="G501" s="822" t="s">
        <v>2000</v>
      </c>
      <c r="H501" s="822" t="s">
        <v>329</v>
      </c>
      <c r="I501" s="822" t="s">
        <v>2001</v>
      </c>
      <c r="J501" s="822" t="s">
        <v>1161</v>
      </c>
      <c r="K501" s="822" t="s">
        <v>1163</v>
      </c>
      <c r="L501" s="825">
        <v>50.32</v>
      </c>
      <c r="M501" s="825">
        <v>301.92</v>
      </c>
      <c r="N501" s="822">
        <v>6</v>
      </c>
      <c r="O501" s="826">
        <v>5</v>
      </c>
      <c r="P501" s="825">
        <v>150.96</v>
      </c>
      <c r="Q501" s="827">
        <v>0.5</v>
      </c>
      <c r="R501" s="822">
        <v>3</v>
      </c>
      <c r="S501" s="827">
        <v>0.5</v>
      </c>
      <c r="T501" s="826">
        <v>2.5</v>
      </c>
      <c r="U501" s="828">
        <v>0.5</v>
      </c>
    </row>
    <row r="502" spans="1:21" ht="14.45" customHeight="1" x14ac:dyDescent="0.2">
      <c r="A502" s="821">
        <v>31</v>
      </c>
      <c r="B502" s="822" t="s">
        <v>1964</v>
      </c>
      <c r="C502" s="822" t="s">
        <v>1970</v>
      </c>
      <c r="D502" s="823" t="s">
        <v>3154</v>
      </c>
      <c r="E502" s="824" t="s">
        <v>1985</v>
      </c>
      <c r="F502" s="822" t="s">
        <v>1965</v>
      </c>
      <c r="G502" s="822" t="s">
        <v>2000</v>
      </c>
      <c r="H502" s="822" t="s">
        <v>329</v>
      </c>
      <c r="I502" s="822" t="s">
        <v>2007</v>
      </c>
      <c r="J502" s="822" t="s">
        <v>2008</v>
      </c>
      <c r="K502" s="822" t="s">
        <v>2009</v>
      </c>
      <c r="L502" s="825">
        <v>66.63</v>
      </c>
      <c r="M502" s="825">
        <v>666.3</v>
      </c>
      <c r="N502" s="822">
        <v>10</v>
      </c>
      <c r="O502" s="826">
        <v>9</v>
      </c>
      <c r="P502" s="825">
        <v>466.40999999999997</v>
      </c>
      <c r="Q502" s="827">
        <v>0.7</v>
      </c>
      <c r="R502" s="822">
        <v>7</v>
      </c>
      <c r="S502" s="827">
        <v>0.7</v>
      </c>
      <c r="T502" s="826">
        <v>6.5</v>
      </c>
      <c r="U502" s="828">
        <v>0.72222222222222221</v>
      </c>
    </row>
    <row r="503" spans="1:21" ht="14.45" customHeight="1" x14ac:dyDescent="0.2">
      <c r="A503" s="821">
        <v>31</v>
      </c>
      <c r="B503" s="822" t="s">
        <v>1964</v>
      </c>
      <c r="C503" s="822" t="s">
        <v>1970</v>
      </c>
      <c r="D503" s="823" t="s">
        <v>3154</v>
      </c>
      <c r="E503" s="824" t="s">
        <v>1985</v>
      </c>
      <c r="F503" s="822" t="s">
        <v>1965</v>
      </c>
      <c r="G503" s="822" t="s">
        <v>2000</v>
      </c>
      <c r="H503" s="822" t="s">
        <v>329</v>
      </c>
      <c r="I503" s="822" t="s">
        <v>2023</v>
      </c>
      <c r="J503" s="822" t="s">
        <v>1161</v>
      </c>
      <c r="K503" s="822" t="s">
        <v>2024</v>
      </c>
      <c r="L503" s="825">
        <v>50.32</v>
      </c>
      <c r="M503" s="825">
        <v>553.52</v>
      </c>
      <c r="N503" s="822">
        <v>11</v>
      </c>
      <c r="O503" s="826">
        <v>8.5</v>
      </c>
      <c r="P503" s="825">
        <v>301.92</v>
      </c>
      <c r="Q503" s="827">
        <v>0.54545454545454553</v>
      </c>
      <c r="R503" s="822">
        <v>6</v>
      </c>
      <c r="S503" s="827">
        <v>0.54545454545454541</v>
      </c>
      <c r="T503" s="826">
        <v>4.5</v>
      </c>
      <c r="U503" s="828">
        <v>0.52941176470588236</v>
      </c>
    </row>
    <row r="504" spans="1:21" ht="14.45" customHeight="1" x14ac:dyDescent="0.2">
      <c r="A504" s="821">
        <v>31</v>
      </c>
      <c r="B504" s="822" t="s">
        <v>1964</v>
      </c>
      <c r="C504" s="822" t="s">
        <v>1970</v>
      </c>
      <c r="D504" s="823" t="s">
        <v>3154</v>
      </c>
      <c r="E504" s="824" t="s">
        <v>1985</v>
      </c>
      <c r="F504" s="822" t="s">
        <v>1965</v>
      </c>
      <c r="G504" s="822" t="s">
        <v>2000</v>
      </c>
      <c r="H504" s="822" t="s">
        <v>329</v>
      </c>
      <c r="I504" s="822" t="s">
        <v>2130</v>
      </c>
      <c r="J504" s="822" t="s">
        <v>1161</v>
      </c>
      <c r="K504" s="822" t="s">
        <v>2131</v>
      </c>
      <c r="L504" s="825">
        <v>33.549999999999997</v>
      </c>
      <c r="M504" s="825">
        <v>100.64999999999999</v>
      </c>
      <c r="N504" s="822">
        <v>3</v>
      </c>
      <c r="O504" s="826">
        <v>2.5</v>
      </c>
      <c r="P504" s="825">
        <v>67.099999999999994</v>
      </c>
      <c r="Q504" s="827">
        <v>0.66666666666666663</v>
      </c>
      <c r="R504" s="822">
        <v>2</v>
      </c>
      <c r="S504" s="827">
        <v>0.66666666666666663</v>
      </c>
      <c r="T504" s="826">
        <v>1.5</v>
      </c>
      <c r="U504" s="828">
        <v>0.6</v>
      </c>
    </row>
    <row r="505" spans="1:21" ht="14.45" customHeight="1" x14ac:dyDescent="0.2">
      <c r="A505" s="821">
        <v>31</v>
      </c>
      <c r="B505" s="822" t="s">
        <v>1964</v>
      </c>
      <c r="C505" s="822" t="s">
        <v>1970</v>
      </c>
      <c r="D505" s="823" t="s">
        <v>3154</v>
      </c>
      <c r="E505" s="824" t="s">
        <v>1985</v>
      </c>
      <c r="F505" s="822" t="s">
        <v>1965</v>
      </c>
      <c r="G505" s="822" t="s">
        <v>2132</v>
      </c>
      <c r="H505" s="822" t="s">
        <v>619</v>
      </c>
      <c r="I505" s="822" t="s">
        <v>1747</v>
      </c>
      <c r="J505" s="822" t="s">
        <v>1201</v>
      </c>
      <c r="K505" s="822" t="s">
        <v>1748</v>
      </c>
      <c r="L505" s="825">
        <v>154.36000000000001</v>
      </c>
      <c r="M505" s="825">
        <v>771.80000000000007</v>
      </c>
      <c r="N505" s="822">
        <v>5</v>
      </c>
      <c r="O505" s="826">
        <v>3</v>
      </c>
      <c r="P505" s="825">
        <v>617.44000000000005</v>
      </c>
      <c r="Q505" s="827">
        <v>0.8</v>
      </c>
      <c r="R505" s="822">
        <v>4</v>
      </c>
      <c r="S505" s="827">
        <v>0.8</v>
      </c>
      <c r="T505" s="826">
        <v>2.5</v>
      </c>
      <c r="U505" s="828">
        <v>0.83333333333333337</v>
      </c>
    </row>
    <row r="506" spans="1:21" ht="14.45" customHeight="1" x14ac:dyDescent="0.2">
      <c r="A506" s="821">
        <v>31</v>
      </c>
      <c r="B506" s="822" t="s">
        <v>1964</v>
      </c>
      <c r="C506" s="822" t="s">
        <v>1970</v>
      </c>
      <c r="D506" s="823" t="s">
        <v>3154</v>
      </c>
      <c r="E506" s="824" t="s">
        <v>1985</v>
      </c>
      <c r="F506" s="822" t="s">
        <v>1965</v>
      </c>
      <c r="G506" s="822" t="s">
        <v>2132</v>
      </c>
      <c r="H506" s="822" t="s">
        <v>619</v>
      </c>
      <c r="I506" s="822" t="s">
        <v>1749</v>
      </c>
      <c r="J506" s="822" t="s">
        <v>1750</v>
      </c>
      <c r="K506" s="822" t="s">
        <v>1751</v>
      </c>
      <c r="L506" s="825">
        <v>149.52000000000001</v>
      </c>
      <c r="M506" s="825">
        <v>299.04000000000002</v>
      </c>
      <c r="N506" s="822">
        <v>2</v>
      </c>
      <c r="O506" s="826">
        <v>1.5</v>
      </c>
      <c r="P506" s="825">
        <v>149.52000000000001</v>
      </c>
      <c r="Q506" s="827">
        <v>0.5</v>
      </c>
      <c r="R506" s="822">
        <v>1</v>
      </c>
      <c r="S506" s="827">
        <v>0.5</v>
      </c>
      <c r="T506" s="826">
        <v>1</v>
      </c>
      <c r="U506" s="828">
        <v>0.66666666666666663</v>
      </c>
    </row>
    <row r="507" spans="1:21" ht="14.45" customHeight="1" x14ac:dyDescent="0.2">
      <c r="A507" s="821">
        <v>31</v>
      </c>
      <c r="B507" s="822" t="s">
        <v>1964</v>
      </c>
      <c r="C507" s="822" t="s">
        <v>1970</v>
      </c>
      <c r="D507" s="823" t="s">
        <v>3154</v>
      </c>
      <c r="E507" s="824" t="s">
        <v>1985</v>
      </c>
      <c r="F507" s="822" t="s">
        <v>1965</v>
      </c>
      <c r="G507" s="822" t="s">
        <v>2139</v>
      </c>
      <c r="H507" s="822" t="s">
        <v>329</v>
      </c>
      <c r="I507" s="822" t="s">
        <v>2140</v>
      </c>
      <c r="J507" s="822" t="s">
        <v>2141</v>
      </c>
      <c r="K507" s="822" t="s">
        <v>2142</v>
      </c>
      <c r="L507" s="825">
        <v>0</v>
      </c>
      <c r="M507" s="825">
        <v>0</v>
      </c>
      <c r="N507" s="822">
        <v>6</v>
      </c>
      <c r="O507" s="826">
        <v>3</v>
      </c>
      <c r="P507" s="825">
        <v>0</v>
      </c>
      <c r="Q507" s="827"/>
      <c r="R507" s="822">
        <v>3</v>
      </c>
      <c r="S507" s="827">
        <v>0.5</v>
      </c>
      <c r="T507" s="826">
        <v>1.5</v>
      </c>
      <c r="U507" s="828">
        <v>0.5</v>
      </c>
    </row>
    <row r="508" spans="1:21" ht="14.45" customHeight="1" x14ac:dyDescent="0.2">
      <c r="A508" s="821">
        <v>31</v>
      </c>
      <c r="B508" s="822" t="s">
        <v>1964</v>
      </c>
      <c r="C508" s="822" t="s">
        <v>1970</v>
      </c>
      <c r="D508" s="823" t="s">
        <v>3154</v>
      </c>
      <c r="E508" s="824" t="s">
        <v>1985</v>
      </c>
      <c r="F508" s="822" t="s">
        <v>1965</v>
      </c>
      <c r="G508" s="822" t="s">
        <v>2010</v>
      </c>
      <c r="H508" s="822" t="s">
        <v>329</v>
      </c>
      <c r="I508" s="822" t="s">
        <v>2011</v>
      </c>
      <c r="J508" s="822" t="s">
        <v>1072</v>
      </c>
      <c r="K508" s="822" t="s">
        <v>1073</v>
      </c>
      <c r="L508" s="825">
        <v>66.61</v>
      </c>
      <c r="M508" s="825">
        <v>66.61</v>
      </c>
      <c r="N508" s="822">
        <v>1</v>
      </c>
      <c r="O508" s="826">
        <v>0.5</v>
      </c>
      <c r="P508" s="825">
        <v>66.61</v>
      </c>
      <c r="Q508" s="827">
        <v>1</v>
      </c>
      <c r="R508" s="822">
        <v>1</v>
      </c>
      <c r="S508" s="827">
        <v>1</v>
      </c>
      <c r="T508" s="826">
        <v>0.5</v>
      </c>
      <c r="U508" s="828">
        <v>1</v>
      </c>
    </row>
    <row r="509" spans="1:21" ht="14.45" customHeight="1" x14ac:dyDescent="0.2">
      <c r="A509" s="821">
        <v>31</v>
      </c>
      <c r="B509" s="822" t="s">
        <v>1964</v>
      </c>
      <c r="C509" s="822" t="s">
        <v>1970</v>
      </c>
      <c r="D509" s="823" t="s">
        <v>3154</v>
      </c>
      <c r="E509" s="824" t="s">
        <v>1985</v>
      </c>
      <c r="F509" s="822" t="s">
        <v>1967</v>
      </c>
      <c r="G509" s="822" t="s">
        <v>2012</v>
      </c>
      <c r="H509" s="822" t="s">
        <v>329</v>
      </c>
      <c r="I509" s="822" t="s">
        <v>2356</v>
      </c>
      <c r="J509" s="822" t="s">
        <v>2357</v>
      </c>
      <c r="K509" s="822" t="s">
        <v>2358</v>
      </c>
      <c r="L509" s="825">
        <v>1493.46</v>
      </c>
      <c r="M509" s="825">
        <v>1493.46</v>
      </c>
      <c r="N509" s="822">
        <v>1</v>
      </c>
      <c r="O509" s="826">
        <v>1</v>
      </c>
      <c r="P509" s="825">
        <v>1493.46</v>
      </c>
      <c r="Q509" s="827">
        <v>1</v>
      </c>
      <c r="R509" s="822">
        <v>1</v>
      </c>
      <c r="S509" s="827">
        <v>1</v>
      </c>
      <c r="T509" s="826">
        <v>1</v>
      </c>
      <c r="U509" s="828">
        <v>1</v>
      </c>
    </row>
    <row r="510" spans="1:21" ht="14.45" customHeight="1" x14ac:dyDescent="0.2">
      <c r="A510" s="821">
        <v>31</v>
      </c>
      <c r="B510" s="822" t="s">
        <v>1964</v>
      </c>
      <c r="C510" s="822" t="s">
        <v>1970</v>
      </c>
      <c r="D510" s="823" t="s">
        <v>3154</v>
      </c>
      <c r="E510" s="824" t="s">
        <v>1985</v>
      </c>
      <c r="F510" s="822" t="s">
        <v>1967</v>
      </c>
      <c r="G510" s="822" t="s">
        <v>2012</v>
      </c>
      <c r="H510" s="822" t="s">
        <v>329</v>
      </c>
      <c r="I510" s="822" t="s">
        <v>2153</v>
      </c>
      <c r="J510" s="822" t="s">
        <v>2154</v>
      </c>
      <c r="K510" s="822" t="s">
        <v>2155</v>
      </c>
      <c r="L510" s="825">
        <v>492.19</v>
      </c>
      <c r="M510" s="825">
        <v>7875.0399999999972</v>
      </c>
      <c r="N510" s="822">
        <v>16</v>
      </c>
      <c r="O510" s="826">
        <v>16</v>
      </c>
      <c r="P510" s="825">
        <v>7875.0399999999972</v>
      </c>
      <c r="Q510" s="827">
        <v>1</v>
      </c>
      <c r="R510" s="822">
        <v>16</v>
      </c>
      <c r="S510" s="827">
        <v>1</v>
      </c>
      <c r="T510" s="826">
        <v>16</v>
      </c>
      <c r="U510" s="828">
        <v>1</v>
      </c>
    </row>
    <row r="511" spans="1:21" ht="14.45" customHeight="1" x14ac:dyDescent="0.2">
      <c r="A511" s="821">
        <v>31</v>
      </c>
      <c r="B511" s="822" t="s">
        <v>1964</v>
      </c>
      <c r="C511" s="822" t="s">
        <v>1970</v>
      </c>
      <c r="D511" s="823" t="s">
        <v>3154</v>
      </c>
      <c r="E511" s="824" t="s">
        <v>1985</v>
      </c>
      <c r="F511" s="822" t="s">
        <v>1967</v>
      </c>
      <c r="G511" s="822" t="s">
        <v>2012</v>
      </c>
      <c r="H511" s="822" t="s">
        <v>329</v>
      </c>
      <c r="I511" s="822" t="s">
        <v>2029</v>
      </c>
      <c r="J511" s="822" t="s">
        <v>2030</v>
      </c>
      <c r="K511" s="822" t="s">
        <v>2031</v>
      </c>
      <c r="L511" s="825">
        <v>971.25</v>
      </c>
      <c r="M511" s="825">
        <v>6798.75</v>
      </c>
      <c r="N511" s="822">
        <v>7</v>
      </c>
      <c r="O511" s="826">
        <v>7</v>
      </c>
      <c r="P511" s="825">
        <v>6798.75</v>
      </c>
      <c r="Q511" s="827">
        <v>1</v>
      </c>
      <c r="R511" s="822">
        <v>7</v>
      </c>
      <c r="S511" s="827">
        <v>1</v>
      </c>
      <c r="T511" s="826">
        <v>7</v>
      </c>
      <c r="U511" s="828">
        <v>1</v>
      </c>
    </row>
    <row r="512" spans="1:21" ht="14.45" customHeight="1" x14ac:dyDescent="0.2">
      <c r="A512" s="821">
        <v>31</v>
      </c>
      <c r="B512" s="822" t="s">
        <v>1964</v>
      </c>
      <c r="C512" s="822" t="s">
        <v>1970</v>
      </c>
      <c r="D512" s="823" t="s">
        <v>3154</v>
      </c>
      <c r="E512" s="824" t="s">
        <v>1985</v>
      </c>
      <c r="F512" s="822" t="s">
        <v>1967</v>
      </c>
      <c r="G512" s="822" t="s">
        <v>2012</v>
      </c>
      <c r="H512" s="822" t="s">
        <v>329</v>
      </c>
      <c r="I512" s="822" t="s">
        <v>2454</v>
      </c>
      <c r="J512" s="822" t="s">
        <v>2392</v>
      </c>
      <c r="K512" s="822" t="s">
        <v>2455</v>
      </c>
      <c r="L512" s="825">
        <v>400.2</v>
      </c>
      <c r="M512" s="825">
        <v>400.2</v>
      </c>
      <c r="N512" s="822">
        <v>1</v>
      </c>
      <c r="O512" s="826">
        <v>1</v>
      </c>
      <c r="P512" s="825">
        <v>400.2</v>
      </c>
      <c r="Q512" s="827">
        <v>1</v>
      </c>
      <c r="R512" s="822">
        <v>1</v>
      </c>
      <c r="S512" s="827">
        <v>1</v>
      </c>
      <c r="T512" s="826">
        <v>1</v>
      </c>
      <c r="U512" s="828">
        <v>1</v>
      </c>
    </row>
    <row r="513" spans="1:21" ht="14.45" customHeight="1" x14ac:dyDescent="0.2">
      <c r="A513" s="821">
        <v>31</v>
      </c>
      <c r="B513" s="822" t="s">
        <v>1964</v>
      </c>
      <c r="C513" s="822" t="s">
        <v>1970</v>
      </c>
      <c r="D513" s="823" t="s">
        <v>3154</v>
      </c>
      <c r="E513" s="824" t="s">
        <v>1985</v>
      </c>
      <c r="F513" s="822" t="s">
        <v>1967</v>
      </c>
      <c r="G513" s="822" t="s">
        <v>2012</v>
      </c>
      <c r="H513" s="822" t="s">
        <v>329</v>
      </c>
      <c r="I513" s="822" t="s">
        <v>2159</v>
      </c>
      <c r="J513" s="822" t="s">
        <v>2160</v>
      </c>
      <c r="K513" s="822" t="s">
        <v>2161</v>
      </c>
      <c r="L513" s="825">
        <v>60.23</v>
      </c>
      <c r="M513" s="825">
        <v>180.69</v>
      </c>
      <c r="N513" s="822">
        <v>3</v>
      </c>
      <c r="O513" s="826">
        <v>3</v>
      </c>
      <c r="P513" s="825">
        <v>180.69</v>
      </c>
      <c r="Q513" s="827">
        <v>1</v>
      </c>
      <c r="R513" s="822">
        <v>3</v>
      </c>
      <c r="S513" s="827">
        <v>1</v>
      </c>
      <c r="T513" s="826">
        <v>3</v>
      </c>
      <c r="U513" s="828">
        <v>1</v>
      </c>
    </row>
    <row r="514" spans="1:21" ht="14.45" customHeight="1" x14ac:dyDescent="0.2">
      <c r="A514" s="821">
        <v>31</v>
      </c>
      <c r="B514" s="822" t="s">
        <v>1964</v>
      </c>
      <c r="C514" s="822" t="s">
        <v>1970</v>
      </c>
      <c r="D514" s="823" t="s">
        <v>3154</v>
      </c>
      <c r="E514" s="824" t="s">
        <v>1985</v>
      </c>
      <c r="F514" s="822" t="s">
        <v>1967</v>
      </c>
      <c r="G514" s="822" t="s">
        <v>2012</v>
      </c>
      <c r="H514" s="822" t="s">
        <v>329</v>
      </c>
      <c r="I514" s="822" t="s">
        <v>2162</v>
      </c>
      <c r="J514" s="822" t="s">
        <v>2163</v>
      </c>
      <c r="K514" s="822" t="s">
        <v>2164</v>
      </c>
      <c r="L514" s="825">
        <v>245.42</v>
      </c>
      <c r="M514" s="825">
        <v>490.84</v>
      </c>
      <c r="N514" s="822">
        <v>2</v>
      </c>
      <c r="O514" s="826">
        <v>2</v>
      </c>
      <c r="P514" s="825">
        <v>490.84</v>
      </c>
      <c r="Q514" s="827">
        <v>1</v>
      </c>
      <c r="R514" s="822">
        <v>2</v>
      </c>
      <c r="S514" s="827">
        <v>1</v>
      </c>
      <c r="T514" s="826">
        <v>2</v>
      </c>
      <c r="U514" s="828">
        <v>1</v>
      </c>
    </row>
    <row r="515" spans="1:21" ht="14.45" customHeight="1" x14ac:dyDescent="0.2">
      <c r="A515" s="821">
        <v>31</v>
      </c>
      <c r="B515" s="822" t="s">
        <v>1964</v>
      </c>
      <c r="C515" s="822" t="s">
        <v>1970</v>
      </c>
      <c r="D515" s="823" t="s">
        <v>3154</v>
      </c>
      <c r="E515" s="824" t="s">
        <v>1985</v>
      </c>
      <c r="F515" s="822" t="s">
        <v>1967</v>
      </c>
      <c r="G515" s="822" t="s">
        <v>2012</v>
      </c>
      <c r="H515" s="822" t="s">
        <v>329</v>
      </c>
      <c r="I515" s="822" t="s">
        <v>2165</v>
      </c>
      <c r="J515" s="822" t="s">
        <v>2166</v>
      </c>
      <c r="K515" s="822" t="s">
        <v>2167</v>
      </c>
      <c r="L515" s="825">
        <v>36.18</v>
      </c>
      <c r="M515" s="825">
        <v>8827.9199999999873</v>
      </c>
      <c r="N515" s="822">
        <v>244</v>
      </c>
      <c r="O515" s="826">
        <v>122</v>
      </c>
      <c r="P515" s="825">
        <v>8827.9199999999873</v>
      </c>
      <c r="Q515" s="827">
        <v>1</v>
      </c>
      <c r="R515" s="822">
        <v>244</v>
      </c>
      <c r="S515" s="827">
        <v>1</v>
      </c>
      <c r="T515" s="826">
        <v>122</v>
      </c>
      <c r="U515" s="828">
        <v>1</v>
      </c>
    </row>
    <row r="516" spans="1:21" ht="14.45" customHeight="1" x14ac:dyDescent="0.2">
      <c r="A516" s="821">
        <v>31</v>
      </c>
      <c r="B516" s="822" t="s">
        <v>1964</v>
      </c>
      <c r="C516" s="822" t="s">
        <v>1970</v>
      </c>
      <c r="D516" s="823" t="s">
        <v>3154</v>
      </c>
      <c r="E516" s="824" t="s">
        <v>1985</v>
      </c>
      <c r="F516" s="822" t="s">
        <v>1967</v>
      </c>
      <c r="G516" s="822" t="s">
        <v>2012</v>
      </c>
      <c r="H516" s="822" t="s">
        <v>329</v>
      </c>
      <c r="I516" s="822" t="s">
        <v>2174</v>
      </c>
      <c r="J516" s="822" t="s">
        <v>2175</v>
      </c>
      <c r="K516" s="822" t="s">
        <v>2176</v>
      </c>
      <c r="L516" s="825">
        <v>399.63</v>
      </c>
      <c r="M516" s="825">
        <v>9191.49</v>
      </c>
      <c r="N516" s="822">
        <v>23</v>
      </c>
      <c r="O516" s="826">
        <v>23</v>
      </c>
      <c r="P516" s="825">
        <v>8791.86</v>
      </c>
      <c r="Q516" s="827">
        <v>0.95652173913043492</v>
      </c>
      <c r="R516" s="822">
        <v>22</v>
      </c>
      <c r="S516" s="827">
        <v>0.95652173913043481</v>
      </c>
      <c r="T516" s="826">
        <v>22</v>
      </c>
      <c r="U516" s="828">
        <v>0.95652173913043481</v>
      </c>
    </row>
    <row r="517" spans="1:21" ht="14.45" customHeight="1" x14ac:dyDescent="0.2">
      <c r="A517" s="821">
        <v>31</v>
      </c>
      <c r="B517" s="822" t="s">
        <v>1964</v>
      </c>
      <c r="C517" s="822" t="s">
        <v>1970</v>
      </c>
      <c r="D517" s="823" t="s">
        <v>3154</v>
      </c>
      <c r="E517" s="824" t="s">
        <v>1985</v>
      </c>
      <c r="F517" s="822" t="s">
        <v>1967</v>
      </c>
      <c r="G517" s="822" t="s">
        <v>2012</v>
      </c>
      <c r="H517" s="822" t="s">
        <v>329</v>
      </c>
      <c r="I517" s="822" t="s">
        <v>2359</v>
      </c>
      <c r="J517" s="822" t="s">
        <v>2360</v>
      </c>
      <c r="K517" s="822" t="s">
        <v>2361</v>
      </c>
      <c r="L517" s="825">
        <v>600.29999999999995</v>
      </c>
      <c r="M517" s="825">
        <v>600.29999999999995</v>
      </c>
      <c r="N517" s="822">
        <v>1</v>
      </c>
      <c r="O517" s="826">
        <v>1</v>
      </c>
      <c r="P517" s="825"/>
      <c r="Q517" s="827">
        <v>0</v>
      </c>
      <c r="R517" s="822"/>
      <c r="S517" s="827">
        <v>0</v>
      </c>
      <c r="T517" s="826"/>
      <c r="U517" s="828">
        <v>0</v>
      </c>
    </row>
    <row r="518" spans="1:21" ht="14.45" customHeight="1" x14ac:dyDescent="0.2">
      <c r="A518" s="821">
        <v>31</v>
      </c>
      <c r="B518" s="822" t="s">
        <v>1964</v>
      </c>
      <c r="C518" s="822" t="s">
        <v>1970</v>
      </c>
      <c r="D518" s="823" t="s">
        <v>3154</v>
      </c>
      <c r="E518" s="824" t="s">
        <v>1985</v>
      </c>
      <c r="F518" s="822" t="s">
        <v>1967</v>
      </c>
      <c r="G518" s="822" t="s">
        <v>2012</v>
      </c>
      <c r="H518" s="822" t="s">
        <v>329</v>
      </c>
      <c r="I518" s="822" t="s">
        <v>2186</v>
      </c>
      <c r="J518" s="822" t="s">
        <v>2187</v>
      </c>
      <c r="K518" s="822" t="s">
        <v>2188</v>
      </c>
      <c r="L518" s="825">
        <v>749.8</v>
      </c>
      <c r="M518" s="825">
        <v>3749</v>
      </c>
      <c r="N518" s="822">
        <v>5</v>
      </c>
      <c r="O518" s="826">
        <v>5</v>
      </c>
      <c r="P518" s="825">
        <v>3749</v>
      </c>
      <c r="Q518" s="827">
        <v>1</v>
      </c>
      <c r="R518" s="822">
        <v>5</v>
      </c>
      <c r="S518" s="827">
        <v>1</v>
      </c>
      <c r="T518" s="826">
        <v>5</v>
      </c>
      <c r="U518" s="828">
        <v>1</v>
      </c>
    </row>
    <row r="519" spans="1:21" ht="14.45" customHeight="1" x14ac:dyDescent="0.2">
      <c r="A519" s="821">
        <v>31</v>
      </c>
      <c r="B519" s="822" t="s">
        <v>1964</v>
      </c>
      <c r="C519" s="822" t="s">
        <v>1970</v>
      </c>
      <c r="D519" s="823" t="s">
        <v>3154</v>
      </c>
      <c r="E519" s="824" t="s">
        <v>1985</v>
      </c>
      <c r="F519" s="822" t="s">
        <v>1967</v>
      </c>
      <c r="G519" s="822" t="s">
        <v>2012</v>
      </c>
      <c r="H519" s="822" t="s">
        <v>329</v>
      </c>
      <c r="I519" s="822" t="s">
        <v>2189</v>
      </c>
      <c r="J519" s="822" t="s">
        <v>2190</v>
      </c>
      <c r="K519" s="822" t="s">
        <v>2191</v>
      </c>
      <c r="L519" s="825">
        <v>199.5</v>
      </c>
      <c r="M519" s="825">
        <v>798</v>
      </c>
      <c r="N519" s="822">
        <v>4</v>
      </c>
      <c r="O519" s="826">
        <v>4</v>
      </c>
      <c r="P519" s="825">
        <v>798</v>
      </c>
      <c r="Q519" s="827">
        <v>1</v>
      </c>
      <c r="R519" s="822">
        <v>4</v>
      </c>
      <c r="S519" s="827">
        <v>1</v>
      </c>
      <c r="T519" s="826">
        <v>4</v>
      </c>
      <c r="U519" s="828">
        <v>1</v>
      </c>
    </row>
    <row r="520" spans="1:21" ht="14.45" customHeight="1" x14ac:dyDescent="0.2">
      <c r="A520" s="821">
        <v>31</v>
      </c>
      <c r="B520" s="822" t="s">
        <v>1964</v>
      </c>
      <c r="C520" s="822" t="s">
        <v>1970</v>
      </c>
      <c r="D520" s="823" t="s">
        <v>3154</v>
      </c>
      <c r="E520" s="824" t="s">
        <v>1985</v>
      </c>
      <c r="F520" s="822" t="s">
        <v>1967</v>
      </c>
      <c r="G520" s="822" t="s">
        <v>2012</v>
      </c>
      <c r="H520" s="822" t="s">
        <v>329</v>
      </c>
      <c r="I520" s="822" t="s">
        <v>2192</v>
      </c>
      <c r="J520" s="822" t="s">
        <v>2193</v>
      </c>
      <c r="K520" s="822" t="s">
        <v>2194</v>
      </c>
      <c r="L520" s="825">
        <v>249.55</v>
      </c>
      <c r="M520" s="825">
        <v>3244.15</v>
      </c>
      <c r="N520" s="822">
        <v>13</v>
      </c>
      <c r="O520" s="826">
        <v>8</v>
      </c>
      <c r="P520" s="825">
        <v>3244.15</v>
      </c>
      <c r="Q520" s="827">
        <v>1</v>
      </c>
      <c r="R520" s="822">
        <v>13</v>
      </c>
      <c r="S520" s="827">
        <v>1</v>
      </c>
      <c r="T520" s="826">
        <v>8</v>
      </c>
      <c r="U520" s="828">
        <v>1</v>
      </c>
    </row>
    <row r="521" spans="1:21" ht="14.45" customHeight="1" x14ac:dyDescent="0.2">
      <c r="A521" s="821">
        <v>31</v>
      </c>
      <c r="B521" s="822" t="s">
        <v>1964</v>
      </c>
      <c r="C521" s="822" t="s">
        <v>1970</v>
      </c>
      <c r="D521" s="823" t="s">
        <v>3154</v>
      </c>
      <c r="E521" s="824" t="s">
        <v>1985</v>
      </c>
      <c r="F521" s="822" t="s">
        <v>1967</v>
      </c>
      <c r="G521" s="822" t="s">
        <v>2012</v>
      </c>
      <c r="H521" s="822" t="s">
        <v>329</v>
      </c>
      <c r="I521" s="822" t="s">
        <v>2195</v>
      </c>
      <c r="J521" s="822" t="s">
        <v>2196</v>
      </c>
      <c r="K521" s="822" t="s">
        <v>2197</v>
      </c>
      <c r="L521" s="825">
        <v>2296.87</v>
      </c>
      <c r="M521" s="825">
        <v>2296.87</v>
      </c>
      <c r="N521" s="822">
        <v>1</v>
      </c>
      <c r="O521" s="826">
        <v>1</v>
      </c>
      <c r="P521" s="825">
        <v>2296.87</v>
      </c>
      <c r="Q521" s="827">
        <v>1</v>
      </c>
      <c r="R521" s="822">
        <v>1</v>
      </c>
      <c r="S521" s="827">
        <v>1</v>
      </c>
      <c r="T521" s="826">
        <v>1</v>
      </c>
      <c r="U521" s="828">
        <v>1</v>
      </c>
    </row>
    <row r="522" spans="1:21" ht="14.45" customHeight="1" x14ac:dyDescent="0.2">
      <c r="A522" s="821">
        <v>31</v>
      </c>
      <c r="B522" s="822" t="s">
        <v>1964</v>
      </c>
      <c r="C522" s="822" t="s">
        <v>1970</v>
      </c>
      <c r="D522" s="823" t="s">
        <v>3154</v>
      </c>
      <c r="E522" s="824" t="s">
        <v>1985</v>
      </c>
      <c r="F522" s="822" t="s">
        <v>1967</v>
      </c>
      <c r="G522" s="822" t="s">
        <v>2012</v>
      </c>
      <c r="H522" s="822" t="s">
        <v>329</v>
      </c>
      <c r="I522" s="822" t="s">
        <v>2198</v>
      </c>
      <c r="J522" s="822" t="s">
        <v>2199</v>
      </c>
      <c r="K522" s="822" t="s">
        <v>2200</v>
      </c>
      <c r="L522" s="825">
        <v>320.25</v>
      </c>
      <c r="M522" s="825">
        <v>1601.25</v>
      </c>
      <c r="N522" s="822">
        <v>5</v>
      </c>
      <c r="O522" s="826">
        <v>5</v>
      </c>
      <c r="P522" s="825">
        <v>1601.25</v>
      </c>
      <c r="Q522" s="827">
        <v>1</v>
      </c>
      <c r="R522" s="822">
        <v>5</v>
      </c>
      <c r="S522" s="827">
        <v>1</v>
      </c>
      <c r="T522" s="826">
        <v>5</v>
      </c>
      <c r="U522" s="828">
        <v>1</v>
      </c>
    </row>
    <row r="523" spans="1:21" ht="14.45" customHeight="1" x14ac:dyDescent="0.2">
      <c r="A523" s="821">
        <v>31</v>
      </c>
      <c r="B523" s="822" t="s">
        <v>1964</v>
      </c>
      <c r="C523" s="822" t="s">
        <v>1970</v>
      </c>
      <c r="D523" s="823" t="s">
        <v>3154</v>
      </c>
      <c r="E523" s="824" t="s">
        <v>1985</v>
      </c>
      <c r="F523" s="822" t="s">
        <v>1967</v>
      </c>
      <c r="G523" s="822" t="s">
        <v>2012</v>
      </c>
      <c r="H523" s="822" t="s">
        <v>329</v>
      </c>
      <c r="I523" s="822" t="s">
        <v>2201</v>
      </c>
      <c r="J523" s="822" t="s">
        <v>2202</v>
      </c>
      <c r="K523" s="822" t="s">
        <v>2203</v>
      </c>
      <c r="L523" s="825">
        <v>349.13</v>
      </c>
      <c r="M523" s="825">
        <v>698.26</v>
      </c>
      <c r="N523" s="822">
        <v>2</v>
      </c>
      <c r="O523" s="826">
        <v>2</v>
      </c>
      <c r="P523" s="825">
        <v>698.26</v>
      </c>
      <c r="Q523" s="827">
        <v>1</v>
      </c>
      <c r="R523" s="822">
        <v>2</v>
      </c>
      <c r="S523" s="827">
        <v>1</v>
      </c>
      <c r="T523" s="826">
        <v>2</v>
      </c>
      <c r="U523" s="828">
        <v>1</v>
      </c>
    </row>
    <row r="524" spans="1:21" ht="14.45" customHeight="1" x14ac:dyDescent="0.2">
      <c r="A524" s="821">
        <v>31</v>
      </c>
      <c r="B524" s="822" t="s">
        <v>1964</v>
      </c>
      <c r="C524" s="822" t="s">
        <v>1970</v>
      </c>
      <c r="D524" s="823" t="s">
        <v>3154</v>
      </c>
      <c r="E524" s="824" t="s">
        <v>1985</v>
      </c>
      <c r="F524" s="822" t="s">
        <v>1967</v>
      </c>
      <c r="G524" s="822" t="s">
        <v>2012</v>
      </c>
      <c r="H524" s="822" t="s">
        <v>329</v>
      </c>
      <c r="I524" s="822" t="s">
        <v>2703</v>
      </c>
      <c r="J524" s="822" t="s">
        <v>2704</v>
      </c>
      <c r="K524" s="822" t="s">
        <v>2705</v>
      </c>
      <c r="L524" s="825">
        <v>10.029999999999999</v>
      </c>
      <c r="M524" s="825">
        <v>40.119999999999997</v>
      </c>
      <c r="N524" s="822">
        <v>4</v>
      </c>
      <c r="O524" s="826">
        <v>2</v>
      </c>
      <c r="P524" s="825"/>
      <c r="Q524" s="827">
        <v>0</v>
      </c>
      <c r="R524" s="822"/>
      <c r="S524" s="827">
        <v>0</v>
      </c>
      <c r="T524" s="826"/>
      <c r="U524" s="828">
        <v>0</v>
      </c>
    </row>
    <row r="525" spans="1:21" ht="14.45" customHeight="1" x14ac:dyDescent="0.2">
      <c r="A525" s="821">
        <v>31</v>
      </c>
      <c r="B525" s="822" t="s">
        <v>1964</v>
      </c>
      <c r="C525" s="822" t="s">
        <v>1970</v>
      </c>
      <c r="D525" s="823" t="s">
        <v>3154</v>
      </c>
      <c r="E525" s="824" t="s">
        <v>1985</v>
      </c>
      <c r="F525" s="822" t="s">
        <v>1967</v>
      </c>
      <c r="G525" s="822" t="s">
        <v>2012</v>
      </c>
      <c r="H525" s="822" t="s">
        <v>329</v>
      </c>
      <c r="I525" s="822" t="s">
        <v>2456</v>
      </c>
      <c r="J525" s="822" t="s">
        <v>2166</v>
      </c>
      <c r="K525" s="822" t="s">
        <v>2457</v>
      </c>
      <c r="L525" s="825">
        <v>31.91</v>
      </c>
      <c r="M525" s="825">
        <v>127.64</v>
      </c>
      <c r="N525" s="822">
        <v>4</v>
      </c>
      <c r="O525" s="826">
        <v>4</v>
      </c>
      <c r="P525" s="825">
        <v>127.64</v>
      </c>
      <c r="Q525" s="827">
        <v>1</v>
      </c>
      <c r="R525" s="822">
        <v>4</v>
      </c>
      <c r="S525" s="827">
        <v>1</v>
      </c>
      <c r="T525" s="826">
        <v>4</v>
      </c>
      <c r="U525" s="828">
        <v>1</v>
      </c>
    </row>
    <row r="526" spans="1:21" ht="14.45" customHeight="1" x14ac:dyDescent="0.2">
      <c r="A526" s="821">
        <v>31</v>
      </c>
      <c r="B526" s="822" t="s">
        <v>1964</v>
      </c>
      <c r="C526" s="822" t="s">
        <v>1970</v>
      </c>
      <c r="D526" s="823" t="s">
        <v>3154</v>
      </c>
      <c r="E526" s="824" t="s">
        <v>1985</v>
      </c>
      <c r="F526" s="822" t="s">
        <v>1967</v>
      </c>
      <c r="G526" s="822" t="s">
        <v>2012</v>
      </c>
      <c r="H526" s="822" t="s">
        <v>329</v>
      </c>
      <c r="I526" s="822" t="s">
        <v>2204</v>
      </c>
      <c r="J526" s="822" t="s">
        <v>2166</v>
      </c>
      <c r="K526" s="822" t="s">
        <v>2205</v>
      </c>
      <c r="L526" s="825">
        <v>25.5</v>
      </c>
      <c r="M526" s="825">
        <v>51</v>
      </c>
      <c r="N526" s="822">
        <v>2</v>
      </c>
      <c r="O526" s="826">
        <v>2</v>
      </c>
      <c r="P526" s="825">
        <v>51</v>
      </c>
      <c r="Q526" s="827">
        <v>1</v>
      </c>
      <c r="R526" s="822">
        <v>2</v>
      </c>
      <c r="S526" s="827">
        <v>1</v>
      </c>
      <c r="T526" s="826">
        <v>2</v>
      </c>
      <c r="U526" s="828">
        <v>1</v>
      </c>
    </row>
    <row r="527" spans="1:21" ht="14.45" customHeight="1" x14ac:dyDescent="0.2">
      <c r="A527" s="821">
        <v>31</v>
      </c>
      <c r="B527" s="822" t="s">
        <v>1964</v>
      </c>
      <c r="C527" s="822" t="s">
        <v>1970</v>
      </c>
      <c r="D527" s="823" t="s">
        <v>3154</v>
      </c>
      <c r="E527" s="824" t="s">
        <v>1985</v>
      </c>
      <c r="F527" s="822" t="s">
        <v>1967</v>
      </c>
      <c r="G527" s="822" t="s">
        <v>2012</v>
      </c>
      <c r="H527" s="822" t="s">
        <v>329</v>
      </c>
      <c r="I527" s="822" t="s">
        <v>2206</v>
      </c>
      <c r="J527" s="822" t="s">
        <v>2166</v>
      </c>
      <c r="K527" s="822" t="s">
        <v>2207</v>
      </c>
      <c r="L527" s="825">
        <v>39.369999999999997</v>
      </c>
      <c r="M527" s="825">
        <v>78.739999999999995</v>
      </c>
      <c r="N527" s="822">
        <v>2</v>
      </c>
      <c r="O527" s="826">
        <v>2</v>
      </c>
      <c r="P527" s="825">
        <v>78.739999999999995</v>
      </c>
      <c r="Q527" s="827">
        <v>1</v>
      </c>
      <c r="R527" s="822">
        <v>2</v>
      </c>
      <c r="S527" s="827">
        <v>1</v>
      </c>
      <c r="T527" s="826">
        <v>2</v>
      </c>
      <c r="U527" s="828">
        <v>1</v>
      </c>
    </row>
    <row r="528" spans="1:21" ht="14.45" customHeight="1" x14ac:dyDescent="0.2">
      <c r="A528" s="821">
        <v>31</v>
      </c>
      <c r="B528" s="822" t="s">
        <v>1964</v>
      </c>
      <c r="C528" s="822" t="s">
        <v>1970</v>
      </c>
      <c r="D528" s="823" t="s">
        <v>3154</v>
      </c>
      <c r="E528" s="824" t="s">
        <v>1985</v>
      </c>
      <c r="F528" s="822" t="s">
        <v>1967</v>
      </c>
      <c r="G528" s="822" t="s">
        <v>2012</v>
      </c>
      <c r="H528" s="822" t="s">
        <v>329</v>
      </c>
      <c r="I528" s="822" t="s">
        <v>2378</v>
      </c>
      <c r="J528" s="822" t="s">
        <v>2379</v>
      </c>
      <c r="K528" s="822" t="s">
        <v>2155</v>
      </c>
      <c r="L528" s="825">
        <v>347.8</v>
      </c>
      <c r="M528" s="825">
        <v>347.8</v>
      </c>
      <c r="N528" s="822">
        <v>1</v>
      </c>
      <c r="O528" s="826">
        <v>1</v>
      </c>
      <c r="P528" s="825">
        <v>347.8</v>
      </c>
      <c r="Q528" s="827">
        <v>1</v>
      </c>
      <c r="R528" s="822">
        <v>1</v>
      </c>
      <c r="S528" s="827">
        <v>1</v>
      </c>
      <c r="T528" s="826">
        <v>1</v>
      </c>
      <c r="U528" s="828">
        <v>1</v>
      </c>
    </row>
    <row r="529" spans="1:21" ht="14.45" customHeight="1" x14ac:dyDescent="0.2">
      <c r="A529" s="821">
        <v>31</v>
      </c>
      <c r="B529" s="822" t="s">
        <v>1964</v>
      </c>
      <c r="C529" s="822" t="s">
        <v>1970</v>
      </c>
      <c r="D529" s="823" t="s">
        <v>3154</v>
      </c>
      <c r="E529" s="824" t="s">
        <v>1985</v>
      </c>
      <c r="F529" s="822" t="s">
        <v>1967</v>
      </c>
      <c r="G529" s="822" t="s">
        <v>2012</v>
      </c>
      <c r="H529" s="822" t="s">
        <v>329</v>
      </c>
      <c r="I529" s="822" t="s">
        <v>2013</v>
      </c>
      <c r="J529" s="822" t="s">
        <v>2014</v>
      </c>
      <c r="K529" s="822" t="s">
        <v>2015</v>
      </c>
      <c r="L529" s="825">
        <v>2892.69</v>
      </c>
      <c r="M529" s="825">
        <v>2892.69</v>
      </c>
      <c r="N529" s="822">
        <v>1</v>
      </c>
      <c r="O529" s="826">
        <v>1</v>
      </c>
      <c r="P529" s="825">
        <v>2892.69</v>
      </c>
      <c r="Q529" s="827">
        <v>1</v>
      </c>
      <c r="R529" s="822">
        <v>1</v>
      </c>
      <c r="S529" s="827">
        <v>1</v>
      </c>
      <c r="T529" s="826">
        <v>1</v>
      </c>
      <c r="U529" s="828">
        <v>1</v>
      </c>
    </row>
    <row r="530" spans="1:21" ht="14.45" customHeight="1" x14ac:dyDescent="0.2">
      <c r="A530" s="821">
        <v>31</v>
      </c>
      <c r="B530" s="822" t="s">
        <v>1964</v>
      </c>
      <c r="C530" s="822" t="s">
        <v>1970</v>
      </c>
      <c r="D530" s="823" t="s">
        <v>3154</v>
      </c>
      <c r="E530" s="824" t="s">
        <v>1985</v>
      </c>
      <c r="F530" s="822" t="s">
        <v>1967</v>
      </c>
      <c r="G530" s="822" t="s">
        <v>2012</v>
      </c>
      <c r="H530" s="822" t="s">
        <v>329</v>
      </c>
      <c r="I530" s="822" t="s">
        <v>2706</v>
      </c>
      <c r="J530" s="822" t="s">
        <v>2707</v>
      </c>
      <c r="K530" s="822" t="s">
        <v>2708</v>
      </c>
      <c r="L530" s="825">
        <v>257.5</v>
      </c>
      <c r="M530" s="825">
        <v>257.5</v>
      </c>
      <c r="N530" s="822">
        <v>1</v>
      </c>
      <c r="O530" s="826">
        <v>1</v>
      </c>
      <c r="P530" s="825">
        <v>257.5</v>
      </c>
      <c r="Q530" s="827">
        <v>1</v>
      </c>
      <c r="R530" s="822">
        <v>1</v>
      </c>
      <c r="S530" s="827">
        <v>1</v>
      </c>
      <c r="T530" s="826">
        <v>1</v>
      </c>
      <c r="U530" s="828">
        <v>1</v>
      </c>
    </row>
    <row r="531" spans="1:21" ht="14.45" customHeight="1" x14ac:dyDescent="0.2">
      <c r="A531" s="821">
        <v>31</v>
      </c>
      <c r="B531" s="822" t="s">
        <v>1964</v>
      </c>
      <c r="C531" s="822" t="s">
        <v>1970</v>
      </c>
      <c r="D531" s="823" t="s">
        <v>3154</v>
      </c>
      <c r="E531" s="824" t="s">
        <v>1985</v>
      </c>
      <c r="F531" s="822" t="s">
        <v>1967</v>
      </c>
      <c r="G531" s="822" t="s">
        <v>2012</v>
      </c>
      <c r="H531" s="822" t="s">
        <v>329</v>
      </c>
      <c r="I531" s="822" t="s">
        <v>2391</v>
      </c>
      <c r="J531" s="822" t="s">
        <v>2392</v>
      </c>
      <c r="K531" s="822" t="s">
        <v>2393</v>
      </c>
      <c r="L531" s="825">
        <v>2400.0500000000002</v>
      </c>
      <c r="M531" s="825">
        <v>7200.1500000000005</v>
      </c>
      <c r="N531" s="822">
        <v>3</v>
      </c>
      <c r="O531" s="826">
        <v>3</v>
      </c>
      <c r="P531" s="825">
        <v>7200.1500000000005</v>
      </c>
      <c r="Q531" s="827">
        <v>1</v>
      </c>
      <c r="R531" s="822">
        <v>3</v>
      </c>
      <c r="S531" s="827">
        <v>1</v>
      </c>
      <c r="T531" s="826">
        <v>3</v>
      </c>
      <c r="U531" s="828">
        <v>1</v>
      </c>
    </row>
    <row r="532" spans="1:21" ht="14.45" customHeight="1" x14ac:dyDescent="0.2">
      <c r="A532" s="821">
        <v>31</v>
      </c>
      <c r="B532" s="822" t="s">
        <v>1964</v>
      </c>
      <c r="C532" s="822" t="s">
        <v>1970</v>
      </c>
      <c r="D532" s="823" t="s">
        <v>3154</v>
      </c>
      <c r="E532" s="824" t="s">
        <v>1985</v>
      </c>
      <c r="F532" s="822" t="s">
        <v>1967</v>
      </c>
      <c r="G532" s="822" t="s">
        <v>2012</v>
      </c>
      <c r="H532" s="822" t="s">
        <v>329</v>
      </c>
      <c r="I532" s="822" t="s">
        <v>2397</v>
      </c>
      <c r="J532" s="822" t="s">
        <v>2398</v>
      </c>
      <c r="K532" s="822" t="s">
        <v>2399</v>
      </c>
      <c r="L532" s="825">
        <v>2337</v>
      </c>
      <c r="M532" s="825">
        <v>2337</v>
      </c>
      <c r="N532" s="822">
        <v>1</v>
      </c>
      <c r="O532" s="826">
        <v>1</v>
      </c>
      <c r="P532" s="825">
        <v>2337</v>
      </c>
      <c r="Q532" s="827">
        <v>1</v>
      </c>
      <c r="R532" s="822">
        <v>1</v>
      </c>
      <c r="S532" s="827">
        <v>1</v>
      </c>
      <c r="T532" s="826">
        <v>1</v>
      </c>
      <c r="U532" s="828">
        <v>1</v>
      </c>
    </row>
    <row r="533" spans="1:21" ht="14.45" customHeight="1" x14ac:dyDescent="0.2">
      <c r="A533" s="821">
        <v>31</v>
      </c>
      <c r="B533" s="822" t="s">
        <v>1964</v>
      </c>
      <c r="C533" s="822" t="s">
        <v>1970</v>
      </c>
      <c r="D533" s="823" t="s">
        <v>3154</v>
      </c>
      <c r="E533" s="824" t="s">
        <v>1985</v>
      </c>
      <c r="F533" s="822" t="s">
        <v>1967</v>
      </c>
      <c r="G533" s="822" t="s">
        <v>2012</v>
      </c>
      <c r="H533" s="822" t="s">
        <v>329</v>
      </c>
      <c r="I533" s="822" t="s">
        <v>2220</v>
      </c>
      <c r="J533" s="822" t="s">
        <v>2221</v>
      </c>
      <c r="K533" s="822" t="s">
        <v>2222</v>
      </c>
      <c r="L533" s="825">
        <v>1499.6</v>
      </c>
      <c r="M533" s="825">
        <v>5998.4</v>
      </c>
      <c r="N533" s="822">
        <v>4</v>
      </c>
      <c r="O533" s="826">
        <v>4</v>
      </c>
      <c r="P533" s="825"/>
      <c r="Q533" s="827">
        <v>0</v>
      </c>
      <c r="R533" s="822"/>
      <c r="S533" s="827">
        <v>0</v>
      </c>
      <c r="T533" s="826"/>
      <c r="U533" s="828">
        <v>0</v>
      </c>
    </row>
    <row r="534" spans="1:21" ht="14.45" customHeight="1" x14ac:dyDescent="0.2">
      <c r="A534" s="821">
        <v>31</v>
      </c>
      <c r="B534" s="822" t="s">
        <v>1964</v>
      </c>
      <c r="C534" s="822" t="s">
        <v>1970</v>
      </c>
      <c r="D534" s="823" t="s">
        <v>3154</v>
      </c>
      <c r="E534" s="824" t="s">
        <v>1985</v>
      </c>
      <c r="F534" s="822" t="s">
        <v>1967</v>
      </c>
      <c r="G534" s="822" t="s">
        <v>2012</v>
      </c>
      <c r="H534" s="822" t="s">
        <v>329</v>
      </c>
      <c r="I534" s="822" t="s">
        <v>2709</v>
      </c>
      <c r="J534" s="822" t="s">
        <v>2710</v>
      </c>
      <c r="K534" s="822" t="s">
        <v>2711</v>
      </c>
      <c r="L534" s="825">
        <v>349.6</v>
      </c>
      <c r="M534" s="825">
        <v>349.6</v>
      </c>
      <c r="N534" s="822">
        <v>1</v>
      </c>
      <c r="O534" s="826">
        <v>1</v>
      </c>
      <c r="P534" s="825">
        <v>349.6</v>
      </c>
      <c r="Q534" s="827">
        <v>1</v>
      </c>
      <c r="R534" s="822">
        <v>1</v>
      </c>
      <c r="S534" s="827">
        <v>1</v>
      </c>
      <c r="T534" s="826">
        <v>1</v>
      </c>
      <c r="U534" s="828">
        <v>1</v>
      </c>
    </row>
    <row r="535" spans="1:21" ht="14.45" customHeight="1" x14ac:dyDescent="0.2">
      <c r="A535" s="821">
        <v>31</v>
      </c>
      <c r="B535" s="822" t="s">
        <v>1964</v>
      </c>
      <c r="C535" s="822" t="s">
        <v>1970</v>
      </c>
      <c r="D535" s="823" t="s">
        <v>3154</v>
      </c>
      <c r="E535" s="824" t="s">
        <v>1986</v>
      </c>
      <c r="F535" s="822" t="s">
        <v>1965</v>
      </c>
      <c r="G535" s="822" t="s">
        <v>2712</v>
      </c>
      <c r="H535" s="822" t="s">
        <v>329</v>
      </c>
      <c r="I535" s="822" t="s">
        <v>2713</v>
      </c>
      <c r="J535" s="822" t="s">
        <v>2714</v>
      </c>
      <c r="K535" s="822" t="s">
        <v>2715</v>
      </c>
      <c r="L535" s="825">
        <v>159.71</v>
      </c>
      <c r="M535" s="825">
        <v>319.42</v>
      </c>
      <c r="N535" s="822">
        <v>2</v>
      </c>
      <c r="O535" s="826">
        <v>1</v>
      </c>
      <c r="P535" s="825"/>
      <c r="Q535" s="827">
        <v>0</v>
      </c>
      <c r="R535" s="822"/>
      <c r="S535" s="827">
        <v>0</v>
      </c>
      <c r="T535" s="826"/>
      <c r="U535" s="828">
        <v>0</v>
      </c>
    </row>
    <row r="536" spans="1:21" ht="14.45" customHeight="1" x14ac:dyDescent="0.2">
      <c r="A536" s="821">
        <v>31</v>
      </c>
      <c r="B536" s="822" t="s">
        <v>1964</v>
      </c>
      <c r="C536" s="822" t="s">
        <v>1970</v>
      </c>
      <c r="D536" s="823" t="s">
        <v>3154</v>
      </c>
      <c r="E536" s="824" t="s">
        <v>1986</v>
      </c>
      <c r="F536" s="822" t="s">
        <v>1965</v>
      </c>
      <c r="G536" s="822" t="s">
        <v>2039</v>
      </c>
      <c r="H536" s="822" t="s">
        <v>329</v>
      </c>
      <c r="I536" s="822" t="s">
        <v>2040</v>
      </c>
      <c r="J536" s="822" t="s">
        <v>2041</v>
      </c>
      <c r="K536" s="822" t="s">
        <v>716</v>
      </c>
      <c r="L536" s="825">
        <v>78.33</v>
      </c>
      <c r="M536" s="825">
        <v>234.99</v>
      </c>
      <c r="N536" s="822">
        <v>3</v>
      </c>
      <c r="O536" s="826">
        <v>1</v>
      </c>
      <c r="P536" s="825">
        <v>234.99</v>
      </c>
      <c r="Q536" s="827">
        <v>1</v>
      </c>
      <c r="R536" s="822">
        <v>3</v>
      </c>
      <c r="S536" s="827">
        <v>1</v>
      </c>
      <c r="T536" s="826">
        <v>1</v>
      </c>
      <c r="U536" s="828">
        <v>1</v>
      </c>
    </row>
    <row r="537" spans="1:21" ht="14.45" customHeight="1" x14ac:dyDescent="0.2">
      <c r="A537" s="821">
        <v>31</v>
      </c>
      <c r="B537" s="822" t="s">
        <v>1964</v>
      </c>
      <c r="C537" s="822" t="s">
        <v>1970</v>
      </c>
      <c r="D537" s="823" t="s">
        <v>3154</v>
      </c>
      <c r="E537" s="824" t="s">
        <v>1986</v>
      </c>
      <c r="F537" s="822" t="s">
        <v>1965</v>
      </c>
      <c r="G537" s="822" t="s">
        <v>2039</v>
      </c>
      <c r="H537" s="822" t="s">
        <v>329</v>
      </c>
      <c r="I537" s="822" t="s">
        <v>2042</v>
      </c>
      <c r="J537" s="822" t="s">
        <v>2041</v>
      </c>
      <c r="K537" s="822" t="s">
        <v>716</v>
      </c>
      <c r="L537" s="825">
        <v>78.33</v>
      </c>
      <c r="M537" s="825">
        <v>78.33</v>
      </c>
      <c r="N537" s="822">
        <v>1</v>
      </c>
      <c r="O537" s="826">
        <v>1</v>
      </c>
      <c r="P537" s="825">
        <v>78.33</v>
      </c>
      <c r="Q537" s="827">
        <v>1</v>
      </c>
      <c r="R537" s="822">
        <v>1</v>
      </c>
      <c r="S537" s="827">
        <v>1</v>
      </c>
      <c r="T537" s="826">
        <v>1</v>
      </c>
      <c r="U537" s="828">
        <v>1</v>
      </c>
    </row>
    <row r="538" spans="1:21" ht="14.45" customHeight="1" x14ac:dyDescent="0.2">
      <c r="A538" s="821">
        <v>31</v>
      </c>
      <c r="B538" s="822" t="s">
        <v>1964</v>
      </c>
      <c r="C538" s="822" t="s">
        <v>1970</v>
      </c>
      <c r="D538" s="823" t="s">
        <v>3154</v>
      </c>
      <c r="E538" s="824" t="s">
        <v>1986</v>
      </c>
      <c r="F538" s="822" t="s">
        <v>1965</v>
      </c>
      <c r="G538" s="822" t="s">
        <v>2474</v>
      </c>
      <c r="H538" s="822" t="s">
        <v>329</v>
      </c>
      <c r="I538" s="822" t="s">
        <v>2716</v>
      </c>
      <c r="J538" s="822" t="s">
        <v>2717</v>
      </c>
      <c r="K538" s="822" t="s">
        <v>2718</v>
      </c>
      <c r="L538" s="825">
        <v>236.03</v>
      </c>
      <c r="M538" s="825">
        <v>236.03</v>
      </c>
      <c r="N538" s="822">
        <v>1</v>
      </c>
      <c r="O538" s="826">
        <v>1</v>
      </c>
      <c r="P538" s="825"/>
      <c r="Q538" s="827">
        <v>0</v>
      </c>
      <c r="R538" s="822"/>
      <c r="S538" s="827">
        <v>0</v>
      </c>
      <c r="T538" s="826"/>
      <c r="U538" s="828">
        <v>0</v>
      </c>
    </row>
    <row r="539" spans="1:21" ht="14.45" customHeight="1" x14ac:dyDescent="0.2">
      <c r="A539" s="821">
        <v>31</v>
      </c>
      <c r="B539" s="822" t="s">
        <v>1964</v>
      </c>
      <c r="C539" s="822" t="s">
        <v>1970</v>
      </c>
      <c r="D539" s="823" t="s">
        <v>3154</v>
      </c>
      <c r="E539" s="824" t="s">
        <v>1986</v>
      </c>
      <c r="F539" s="822" t="s">
        <v>1965</v>
      </c>
      <c r="G539" s="822" t="s">
        <v>2016</v>
      </c>
      <c r="H539" s="822" t="s">
        <v>329</v>
      </c>
      <c r="I539" s="822" t="s">
        <v>2719</v>
      </c>
      <c r="J539" s="822" t="s">
        <v>2720</v>
      </c>
      <c r="K539" s="822" t="s">
        <v>2721</v>
      </c>
      <c r="L539" s="825">
        <v>0</v>
      </c>
      <c r="M539" s="825">
        <v>0</v>
      </c>
      <c r="N539" s="822">
        <v>1</v>
      </c>
      <c r="O539" s="826">
        <v>1</v>
      </c>
      <c r="P539" s="825"/>
      <c r="Q539" s="827"/>
      <c r="R539" s="822"/>
      <c r="S539" s="827">
        <v>0</v>
      </c>
      <c r="T539" s="826"/>
      <c r="U539" s="828">
        <v>0</v>
      </c>
    </row>
    <row r="540" spans="1:21" ht="14.45" customHeight="1" x14ac:dyDescent="0.2">
      <c r="A540" s="821">
        <v>31</v>
      </c>
      <c r="B540" s="822" t="s">
        <v>1964</v>
      </c>
      <c r="C540" s="822" t="s">
        <v>1970</v>
      </c>
      <c r="D540" s="823" t="s">
        <v>3154</v>
      </c>
      <c r="E540" s="824" t="s">
        <v>1986</v>
      </c>
      <c r="F540" s="822" t="s">
        <v>1965</v>
      </c>
      <c r="G540" s="822" t="s">
        <v>2048</v>
      </c>
      <c r="H540" s="822" t="s">
        <v>329</v>
      </c>
      <c r="I540" s="822" t="s">
        <v>2245</v>
      </c>
      <c r="J540" s="822" t="s">
        <v>2246</v>
      </c>
      <c r="K540" s="822" t="s">
        <v>2247</v>
      </c>
      <c r="L540" s="825">
        <v>52.87</v>
      </c>
      <c r="M540" s="825">
        <v>52.87</v>
      </c>
      <c r="N540" s="822">
        <v>1</v>
      </c>
      <c r="O540" s="826">
        <v>1</v>
      </c>
      <c r="P540" s="825">
        <v>52.87</v>
      </c>
      <c r="Q540" s="827">
        <v>1</v>
      </c>
      <c r="R540" s="822">
        <v>1</v>
      </c>
      <c r="S540" s="827">
        <v>1</v>
      </c>
      <c r="T540" s="826">
        <v>1</v>
      </c>
      <c r="U540" s="828">
        <v>1</v>
      </c>
    </row>
    <row r="541" spans="1:21" ht="14.45" customHeight="1" x14ac:dyDescent="0.2">
      <c r="A541" s="821">
        <v>31</v>
      </c>
      <c r="B541" s="822" t="s">
        <v>1964</v>
      </c>
      <c r="C541" s="822" t="s">
        <v>1970</v>
      </c>
      <c r="D541" s="823" t="s">
        <v>3154</v>
      </c>
      <c r="E541" s="824" t="s">
        <v>1986</v>
      </c>
      <c r="F541" s="822" t="s">
        <v>1965</v>
      </c>
      <c r="G541" s="822" t="s">
        <v>2051</v>
      </c>
      <c r="H541" s="822" t="s">
        <v>329</v>
      </c>
      <c r="I541" s="822" t="s">
        <v>2722</v>
      </c>
      <c r="J541" s="822" t="s">
        <v>736</v>
      </c>
      <c r="K541" s="822" t="s">
        <v>2723</v>
      </c>
      <c r="L541" s="825">
        <v>273.33</v>
      </c>
      <c r="M541" s="825">
        <v>273.33</v>
      </c>
      <c r="N541" s="822">
        <v>1</v>
      </c>
      <c r="O541" s="826">
        <v>1</v>
      </c>
      <c r="P541" s="825"/>
      <c r="Q541" s="827">
        <v>0</v>
      </c>
      <c r="R541" s="822"/>
      <c r="S541" s="827">
        <v>0</v>
      </c>
      <c r="T541" s="826"/>
      <c r="U541" s="828">
        <v>0</v>
      </c>
    </row>
    <row r="542" spans="1:21" ht="14.45" customHeight="1" x14ac:dyDescent="0.2">
      <c r="A542" s="821">
        <v>31</v>
      </c>
      <c r="B542" s="822" t="s">
        <v>1964</v>
      </c>
      <c r="C542" s="822" t="s">
        <v>1970</v>
      </c>
      <c r="D542" s="823" t="s">
        <v>3154</v>
      </c>
      <c r="E542" s="824" t="s">
        <v>1986</v>
      </c>
      <c r="F542" s="822" t="s">
        <v>1965</v>
      </c>
      <c r="G542" s="822" t="s">
        <v>2660</v>
      </c>
      <c r="H542" s="822" t="s">
        <v>329</v>
      </c>
      <c r="I542" s="822" t="s">
        <v>2724</v>
      </c>
      <c r="J542" s="822" t="s">
        <v>2662</v>
      </c>
      <c r="K542" s="822" t="s">
        <v>2663</v>
      </c>
      <c r="L542" s="825">
        <v>79.64</v>
      </c>
      <c r="M542" s="825">
        <v>79.64</v>
      </c>
      <c r="N542" s="822">
        <v>1</v>
      </c>
      <c r="O542" s="826">
        <v>1</v>
      </c>
      <c r="P542" s="825"/>
      <c r="Q542" s="827">
        <v>0</v>
      </c>
      <c r="R542" s="822"/>
      <c r="S542" s="827">
        <v>0</v>
      </c>
      <c r="T542" s="826"/>
      <c r="U542" s="828">
        <v>0</v>
      </c>
    </row>
    <row r="543" spans="1:21" ht="14.45" customHeight="1" x14ac:dyDescent="0.2">
      <c r="A543" s="821">
        <v>31</v>
      </c>
      <c r="B543" s="822" t="s">
        <v>1964</v>
      </c>
      <c r="C543" s="822" t="s">
        <v>1970</v>
      </c>
      <c r="D543" s="823" t="s">
        <v>3154</v>
      </c>
      <c r="E543" s="824" t="s">
        <v>1986</v>
      </c>
      <c r="F543" s="822" t="s">
        <v>1965</v>
      </c>
      <c r="G543" s="822" t="s">
        <v>2570</v>
      </c>
      <c r="H543" s="822" t="s">
        <v>329</v>
      </c>
      <c r="I543" s="822" t="s">
        <v>2725</v>
      </c>
      <c r="J543" s="822" t="s">
        <v>2726</v>
      </c>
      <c r="K543" s="822" t="s">
        <v>2727</v>
      </c>
      <c r="L543" s="825">
        <v>63.47</v>
      </c>
      <c r="M543" s="825">
        <v>253.88</v>
      </c>
      <c r="N543" s="822">
        <v>4</v>
      </c>
      <c r="O543" s="826">
        <v>3.5</v>
      </c>
      <c r="P543" s="825">
        <v>253.88</v>
      </c>
      <c r="Q543" s="827">
        <v>1</v>
      </c>
      <c r="R543" s="822">
        <v>4</v>
      </c>
      <c r="S543" s="827">
        <v>1</v>
      </c>
      <c r="T543" s="826">
        <v>3.5</v>
      </c>
      <c r="U543" s="828">
        <v>1</v>
      </c>
    </row>
    <row r="544" spans="1:21" ht="14.45" customHeight="1" x14ac:dyDescent="0.2">
      <c r="A544" s="821">
        <v>31</v>
      </c>
      <c r="B544" s="822" t="s">
        <v>1964</v>
      </c>
      <c r="C544" s="822" t="s">
        <v>1970</v>
      </c>
      <c r="D544" s="823" t="s">
        <v>3154</v>
      </c>
      <c r="E544" s="824" t="s">
        <v>1986</v>
      </c>
      <c r="F544" s="822" t="s">
        <v>1965</v>
      </c>
      <c r="G544" s="822" t="s">
        <v>2570</v>
      </c>
      <c r="H544" s="822" t="s">
        <v>329</v>
      </c>
      <c r="I544" s="822" t="s">
        <v>2728</v>
      </c>
      <c r="J544" s="822" t="s">
        <v>2726</v>
      </c>
      <c r="K544" s="822" t="s">
        <v>2727</v>
      </c>
      <c r="L544" s="825">
        <v>63.47</v>
      </c>
      <c r="M544" s="825">
        <v>126.94</v>
      </c>
      <c r="N544" s="822">
        <v>2</v>
      </c>
      <c r="O544" s="826">
        <v>2</v>
      </c>
      <c r="P544" s="825"/>
      <c r="Q544" s="827">
        <v>0</v>
      </c>
      <c r="R544" s="822"/>
      <c r="S544" s="827">
        <v>0</v>
      </c>
      <c r="T544" s="826"/>
      <c r="U544" s="828">
        <v>0</v>
      </c>
    </row>
    <row r="545" spans="1:21" ht="14.45" customHeight="1" x14ac:dyDescent="0.2">
      <c r="A545" s="821">
        <v>31</v>
      </c>
      <c r="B545" s="822" t="s">
        <v>1964</v>
      </c>
      <c r="C545" s="822" t="s">
        <v>1970</v>
      </c>
      <c r="D545" s="823" t="s">
        <v>3154</v>
      </c>
      <c r="E545" s="824" t="s">
        <v>1986</v>
      </c>
      <c r="F545" s="822" t="s">
        <v>1965</v>
      </c>
      <c r="G545" s="822" t="s">
        <v>2079</v>
      </c>
      <c r="H545" s="822" t="s">
        <v>329</v>
      </c>
      <c r="I545" s="822" t="s">
        <v>2080</v>
      </c>
      <c r="J545" s="822" t="s">
        <v>2081</v>
      </c>
      <c r="K545" s="822" t="s">
        <v>2082</v>
      </c>
      <c r="L545" s="825">
        <v>132.97999999999999</v>
      </c>
      <c r="M545" s="825">
        <v>1196.82</v>
      </c>
      <c r="N545" s="822">
        <v>9</v>
      </c>
      <c r="O545" s="826">
        <v>4.5</v>
      </c>
      <c r="P545" s="825">
        <v>930.8599999999999</v>
      </c>
      <c r="Q545" s="827">
        <v>0.77777777777777779</v>
      </c>
      <c r="R545" s="822">
        <v>7</v>
      </c>
      <c r="S545" s="827">
        <v>0.77777777777777779</v>
      </c>
      <c r="T545" s="826">
        <v>3.5</v>
      </c>
      <c r="U545" s="828">
        <v>0.77777777777777779</v>
      </c>
    </row>
    <row r="546" spans="1:21" ht="14.45" customHeight="1" x14ac:dyDescent="0.2">
      <c r="A546" s="821">
        <v>31</v>
      </c>
      <c r="B546" s="822" t="s">
        <v>1964</v>
      </c>
      <c r="C546" s="822" t="s">
        <v>1970</v>
      </c>
      <c r="D546" s="823" t="s">
        <v>3154</v>
      </c>
      <c r="E546" s="824" t="s">
        <v>1986</v>
      </c>
      <c r="F546" s="822" t="s">
        <v>1965</v>
      </c>
      <c r="G546" s="822" t="s">
        <v>2729</v>
      </c>
      <c r="H546" s="822" t="s">
        <v>329</v>
      </c>
      <c r="I546" s="822" t="s">
        <v>2730</v>
      </c>
      <c r="J546" s="822" t="s">
        <v>2731</v>
      </c>
      <c r="K546" s="822" t="s">
        <v>2732</v>
      </c>
      <c r="L546" s="825">
        <v>176.32</v>
      </c>
      <c r="M546" s="825">
        <v>176.32</v>
      </c>
      <c r="N546" s="822">
        <v>1</v>
      </c>
      <c r="O546" s="826">
        <v>1</v>
      </c>
      <c r="P546" s="825">
        <v>176.32</v>
      </c>
      <c r="Q546" s="827">
        <v>1</v>
      </c>
      <c r="R546" s="822">
        <v>1</v>
      </c>
      <c r="S546" s="827">
        <v>1</v>
      </c>
      <c r="T546" s="826">
        <v>1</v>
      </c>
      <c r="U546" s="828">
        <v>1</v>
      </c>
    </row>
    <row r="547" spans="1:21" ht="14.45" customHeight="1" x14ac:dyDescent="0.2">
      <c r="A547" s="821">
        <v>31</v>
      </c>
      <c r="B547" s="822" t="s">
        <v>1964</v>
      </c>
      <c r="C547" s="822" t="s">
        <v>1970</v>
      </c>
      <c r="D547" s="823" t="s">
        <v>3154</v>
      </c>
      <c r="E547" s="824" t="s">
        <v>1986</v>
      </c>
      <c r="F547" s="822" t="s">
        <v>1965</v>
      </c>
      <c r="G547" s="822" t="s">
        <v>2733</v>
      </c>
      <c r="H547" s="822" t="s">
        <v>329</v>
      </c>
      <c r="I547" s="822" t="s">
        <v>2734</v>
      </c>
      <c r="J547" s="822" t="s">
        <v>2735</v>
      </c>
      <c r="K547" s="822" t="s">
        <v>2695</v>
      </c>
      <c r="L547" s="825">
        <v>90.95</v>
      </c>
      <c r="M547" s="825">
        <v>181.9</v>
      </c>
      <c r="N547" s="822">
        <v>2</v>
      </c>
      <c r="O547" s="826">
        <v>2</v>
      </c>
      <c r="P547" s="825">
        <v>181.9</v>
      </c>
      <c r="Q547" s="827">
        <v>1</v>
      </c>
      <c r="R547" s="822">
        <v>2</v>
      </c>
      <c r="S547" s="827">
        <v>1</v>
      </c>
      <c r="T547" s="826">
        <v>2</v>
      </c>
      <c r="U547" s="828">
        <v>1</v>
      </c>
    </row>
    <row r="548" spans="1:21" ht="14.45" customHeight="1" x14ac:dyDescent="0.2">
      <c r="A548" s="821">
        <v>31</v>
      </c>
      <c r="B548" s="822" t="s">
        <v>1964</v>
      </c>
      <c r="C548" s="822" t="s">
        <v>1970</v>
      </c>
      <c r="D548" s="823" t="s">
        <v>3154</v>
      </c>
      <c r="E548" s="824" t="s">
        <v>1986</v>
      </c>
      <c r="F548" s="822" t="s">
        <v>1965</v>
      </c>
      <c r="G548" s="822" t="s">
        <v>2736</v>
      </c>
      <c r="H548" s="822" t="s">
        <v>329</v>
      </c>
      <c r="I548" s="822" t="s">
        <v>2737</v>
      </c>
      <c r="J548" s="822" t="s">
        <v>757</v>
      </c>
      <c r="K548" s="822" t="s">
        <v>1899</v>
      </c>
      <c r="L548" s="825">
        <v>38.56</v>
      </c>
      <c r="M548" s="825">
        <v>154.24</v>
      </c>
      <c r="N548" s="822">
        <v>4</v>
      </c>
      <c r="O548" s="826">
        <v>2</v>
      </c>
      <c r="P548" s="825">
        <v>38.56</v>
      </c>
      <c r="Q548" s="827">
        <v>0.25</v>
      </c>
      <c r="R548" s="822">
        <v>1</v>
      </c>
      <c r="S548" s="827">
        <v>0.25</v>
      </c>
      <c r="T548" s="826">
        <v>0.5</v>
      </c>
      <c r="U548" s="828">
        <v>0.25</v>
      </c>
    </row>
    <row r="549" spans="1:21" ht="14.45" customHeight="1" x14ac:dyDescent="0.2">
      <c r="A549" s="821">
        <v>31</v>
      </c>
      <c r="B549" s="822" t="s">
        <v>1964</v>
      </c>
      <c r="C549" s="822" t="s">
        <v>1970</v>
      </c>
      <c r="D549" s="823" t="s">
        <v>3154</v>
      </c>
      <c r="E549" s="824" t="s">
        <v>1986</v>
      </c>
      <c r="F549" s="822" t="s">
        <v>1965</v>
      </c>
      <c r="G549" s="822" t="s">
        <v>2738</v>
      </c>
      <c r="H549" s="822" t="s">
        <v>329</v>
      </c>
      <c r="I549" s="822" t="s">
        <v>2739</v>
      </c>
      <c r="J549" s="822" t="s">
        <v>1247</v>
      </c>
      <c r="K549" s="822" t="s">
        <v>2740</v>
      </c>
      <c r="L549" s="825">
        <v>34.19</v>
      </c>
      <c r="M549" s="825">
        <v>34.19</v>
      </c>
      <c r="N549" s="822">
        <v>1</v>
      </c>
      <c r="O549" s="826">
        <v>1</v>
      </c>
      <c r="P549" s="825">
        <v>34.19</v>
      </c>
      <c r="Q549" s="827">
        <v>1</v>
      </c>
      <c r="R549" s="822">
        <v>1</v>
      </c>
      <c r="S549" s="827">
        <v>1</v>
      </c>
      <c r="T549" s="826">
        <v>1</v>
      </c>
      <c r="U549" s="828">
        <v>1</v>
      </c>
    </row>
    <row r="550" spans="1:21" ht="14.45" customHeight="1" x14ac:dyDescent="0.2">
      <c r="A550" s="821">
        <v>31</v>
      </c>
      <c r="B550" s="822" t="s">
        <v>1964</v>
      </c>
      <c r="C550" s="822" t="s">
        <v>1970</v>
      </c>
      <c r="D550" s="823" t="s">
        <v>3154</v>
      </c>
      <c r="E550" s="824" t="s">
        <v>1986</v>
      </c>
      <c r="F550" s="822" t="s">
        <v>1965</v>
      </c>
      <c r="G550" s="822" t="s">
        <v>2496</v>
      </c>
      <c r="H550" s="822" t="s">
        <v>329</v>
      </c>
      <c r="I550" s="822" t="s">
        <v>2741</v>
      </c>
      <c r="J550" s="822" t="s">
        <v>772</v>
      </c>
      <c r="K550" s="822" t="s">
        <v>2742</v>
      </c>
      <c r="L550" s="825">
        <v>92.04</v>
      </c>
      <c r="M550" s="825">
        <v>92.04</v>
      </c>
      <c r="N550" s="822">
        <v>1</v>
      </c>
      <c r="O550" s="826">
        <v>1</v>
      </c>
      <c r="P550" s="825"/>
      <c r="Q550" s="827">
        <v>0</v>
      </c>
      <c r="R550" s="822"/>
      <c r="S550" s="827">
        <v>0</v>
      </c>
      <c r="T550" s="826"/>
      <c r="U550" s="828">
        <v>0</v>
      </c>
    </row>
    <row r="551" spans="1:21" ht="14.45" customHeight="1" x14ac:dyDescent="0.2">
      <c r="A551" s="821">
        <v>31</v>
      </c>
      <c r="B551" s="822" t="s">
        <v>1964</v>
      </c>
      <c r="C551" s="822" t="s">
        <v>1970</v>
      </c>
      <c r="D551" s="823" t="s">
        <v>3154</v>
      </c>
      <c r="E551" s="824" t="s">
        <v>1986</v>
      </c>
      <c r="F551" s="822" t="s">
        <v>1965</v>
      </c>
      <c r="G551" s="822" t="s">
        <v>1997</v>
      </c>
      <c r="H551" s="822" t="s">
        <v>619</v>
      </c>
      <c r="I551" s="822" t="s">
        <v>1613</v>
      </c>
      <c r="J551" s="822" t="s">
        <v>825</v>
      </c>
      <c r="K551" s="822" t="s">
        <v>1614</v>
      </c>
      <c r="L551" s="825">
        <v>736.33</v>
      </c>
      <c r="M551" s="825">
        <v>99404.550000000076</v>
      </c>
      <c r="N551" s="822">
        <v>135</v>
      </c>
      <c r="O551" s="826">
        <v>46.5</v>
      </c>
      <c r="P551" s="825">
        <v>86150.610000000073</v>
      </c>
      <c r="Q551" s="827">
        <v>0.8666666666666667</v>
      </c>
      <c r="R551" s="822">
        <v>117</v>
      </c>
      <c r="S551" s="827">
        <v>0.8666666666666667</v>
      </c>
      <c r="T551" s="826">
        <v>40.5</v>
      </c>
      <c r="U551" s="828">
        <v>0.87096774193548387</v>
      </c>
    </row>
    <row r="552" spans="1:21" ht="14.45" customHeight="1" x14ac:dyDescent="0.2">
      <c r="A552" s="821">
        <v>31</v>
      </c>
      <c r="B552" s="822" t="s">
        <v>1964</v>
      </c>
      <c r="C552" s="822" t="s">
        <v>1970</v>
      </c>
      <c r="D552" s="823" t="s">
        <v>3154</v>
      </c>
      <c r="E552" s="824" t="s">
        <v>1986</v>
      </c>
      <c r="F552" s="822" t="s">
        <v>1965</v>
      </c>
      <c r="G552" s="822" t="s">
        <v>1997</v>
      </c>
      <c r="H552" s="822" t="s">
        <v>619</v>
      </c>
      <c r="I552" s="822" t="s">
        <v>1615</v>
      </c>
      <c r="J552" s="822" t="s">
        <v>825</v>
      </c>
      <c r="K552" s="822" t="s">
        <v>1616</v>
      </c>
      <c r="L552" s="825">
        <v>490.89</v>
      </c>
      <c r="M552" s="825">
        <v>6872.46</v>
      </c>
      <c r="N552" s="822">
        <v>14</v>
      </c>
      <c r="O552" s="826">
        <v>8.5</v>
      </c>
      <c r="P552" s="825">
        <v>6381.57</v>
      </c>
      <c r="Q552" s="827">
        <v>0.92857142857142849</v>
      </c>
      <c r="R552" s="822">
        <v>13</v>
      </c>
      <c r="S552" s="827">
        <v>0.9285714285714286</v>
      </c>
      <c r="T552" s="826">
        <v>7.5</v>
      </c>
      <c r="U552" s="828">
        <v>0.88235294117647056</v>
      </c>
    </row>
    <row r="553" spans="1:21" ht="14.45" customHeight="1" x14ac:dyDescent="0.2">
      <c r="A553" s="821">
        <v>31</v>
      </c>
      <c r="B553" s="822" t="s">
        <v>1964</v>
      </c>
      <c r="C553" s="822" t="s">
        <v>1970</v>
      </c>
      <c r="D553" s="823" t="s">
        <v>3154</v>
      </c>
      <c r="E553" s="824" t="s">
        <v>1986</v>
      </c>
      <c r="F553" s="822" t="s">
        <v>1965</v>
      </c>
      <c r="G553" s="822" t="s">
        <v>1997</v>
      </c>
      <c r="H553" s="822" t="s">
        <v>619</v>
      </c>
      <c r="I553" s="822" t="s">
        <v>2291</v>
      </c>
      <c r="J553" s="822" t="s">
        <v>825</v>
      </c>
      <c r="K553" s="822" t="s">
        <v>2292</v>
      </c>
      <c r="L553" s="825">
        <v>1154.68</v>
      </c>
      <c r="M553" s="825">
        <v>9237.44</v>
      </c>
      <c r="N553" s="822">
        <v>8</v>
      </c>
      <c r="O553" s="826">
        <v>4.5</v>
      </c>
      <c r="P553" s="825">
        <v>8082.76</v>
      </c>
      <c r="Q553" s="827">
        <v>0.875</v>
      </c>
      <c r="R553" s="822">
        <v>7</v>
      </c>
      <c r="S553" s="827">
        <v>0.875</v>
      </c>
      <c r="T553" s="826">
        <v>4</v>
      </c>
      <c r="U553" s="828">
        <v>0.88888888888888884</v>
      </c>
    </row>
    <row r="554" spans="1:21" ht="14.45" customHeight="1" x14ac:dyDescent="0.2">
      <c r="A554" s="821">
        <v>31</v>
      </c>
      <c r="B554" s="822" t="s">
        <v>1964</v>
      </c>
      <c r="C554" s="822" t="s">
        <v>1970</v>
      </c>
      <c r="D554" s="823" t="s">
        <v>3154</v>
      </c>
      <c r="E554" s="824" t="s">
        <v>1986</v>
      </c>
      <c r="F554" s="822" t="s">
        <v>1965</v>
      </c>
      <c r="G554" s="822" t="s">
        <v>1997</v>
      </c>
      <c r="H554" s="822" t="s">
        <v>619</v>
      </c>
      <c r="I554" s="822" t="s">
        <v>1998</v>
      </c>
      <c r="J554" s="822" t="s">
        <v>825</v>
      </c>
      <c r="K554" s="822" t="s">
        <v>1999</v>
      </c>
      <c r="L554" s="825">
        <v>923.74</v>
      </c>
      <c r="M554" s="825">
        <v>24017.240000000005</v>
      </c>
      <c r="N554" s="822">
        <v>26</v>
      </c>
      <c r="O554" s="826">
        <v>10.5</v>
      </c>
      <c r="P554" s="825">
        <v>24017.240000000005</v>
      </c>
      <c r="Q554" s="827">
        <v>1</v>
      </c>
      <c r="R554" s="822">
        <v>26</v>
      </c>
      <c r="S554" s="827">
        <v>1</v>
      </c>
      <c r="T554" s="826">
        <v>10.5</v>
      </c>
      <c r="U554" s="828">
        <v>1</v>
      </c>
    </row>
    <row r="555" spans="1:21" ht="14.45" customHeight="1" x14ac:dyDescent="0.2">
      <c r="A555" s="821">
        <v>31</v>
      </c>
      <c r="B555" s="822" t="s">
        <v>1964</v>
      </c>
      <c r="C555" s="822" t="s">
        <v>1970</v>
      </c>
      <c r="D555" s="823" t="s">
        <v>3154</v>
      </c>
      <c r="E555" s="824" t="s">
        <v>1986</v>
      </c>
      <c r="F555" s="822" t="s">
        <v>1965</v>
      </c>
      <c r="G555" s="822" t="s">
        <v>2088</v>
      </c>
      <c r="H555" s="822" t="s">
        <v>329</v>
      </c>
      <c r="I555" s="822" t="s">
        <v>2089</v>
      </c>
      <c r="J555" s="822" t="s">
        <v>662</v>
      </c>
      <c r="K555" s="822" t="s">
        <v>1335</v>
      </c>
      <c r="L555" s="825">
        <v>35.25</v>
      </c>
      <c r="M555" s="825">
        <v>176.25</v>
      </c>
      <c r="N555" s="822">
        <v>5</v>
      </c>
      <c r="O555" s="826">
        <v>4.5</v>
      </c>
      <c r="P555" s="825">
        <v>141</v>
      </c>
      <c r="Q555" s="827">
        <v>0.8</v>
      </c>
      <c r="R555" s="822">
        <v>4</v>
      </c>
      <c r="S555" s="827">
        <v>0.8</v>
      </c>
      <c r="T555" s="826">
        <v>3.5</v>
      </c>
      <c r="U555" s="828">
        <v>0.77777777777777779</v>
      </c>
    </row>
    <row r="556" spans="1:21" ht="14.45" customHeight="1" x14ac:dyDescent="0.2">
      <c r="A556" s="821">
        <v>31</v>
      </c>
      <c r="B556" s="822" t="s">
        <v>1964</v>
      </c>
      <c r="C556" s="822" t="s">
        <v>1970</v>
      </c>
      <c r="D556" s="823" t="s">
        <v>3154</v>
      </c>
      <c r="E556" s="824" t="s">
        <v>1986</v>
      </c>
      <c r="F556" s="822" t="s">
        <v>1965</v>
      </c>
      <c r="G556" s="822" t="s">
        <v>2088</v>
      </c>
      <c r="H556" s="822" t="s">
        <v>329</v>
      </c>
      <c r="I556" s="822" t="s">
        <v>2437</v>
      </c>
      <c r="J556" s="822" t="s">
        <v>662</v>
      </c>
      <c r="K556" s="822" t="s">
        <v>2438</v>
      </c>
      <c r="L556" s="825">
        <v>35.25</v>
      </c>
      <c r="M556" s="825">
        <v>70.5</v>
      </c>
      <c r="N556" s="822">
        <v>2</v>
      </c>
      <c r="O556" s="826">
        <v>1</v>
      </c>
      <c r="P556" s="825">
        <v>35.25</v>
      </c>
      <c r="Q556" s="827">
        <v>0.5</v>
      </c>
      <c r="R556" s="822">
        <v>1</v>
      </c>
      <c r="S556" s="827">
        <v>0.5</v>
      </c>
      <c r="T556" s="826">
        <v>0.5</v>
      </c>
      <c r="U556" s="828">
        <v>0.5</v>
      </c>
    </row>
    <row r="557" spans="1:21" ht="14.45" customHeight="1" x14ac:dyDescent="0.2">
      <c r="A557" s="821">
        <v>31</v>
      </c>
      <c r="B557" s="822" t="s">
        <v>1964</v>
      </c>
      <c r="C557" s="822" t="s">
        <v>1970</v>
      </c>
      <c r="D557" s="823" t="s">
        <v>3154</v>
      </c>
      <c r="E557" s="824" t="s">
        <v>1986</v>
      </c>
      <c r="F557" s="822" t="s">
        <v>1965</v>
      </c>
      <c r="G557" s="822" t="s">
        <v>2088</v>
      </c>
      <c r="H557" s="822" t="s">
        <v>329</v>
      </c>
      <c r="I557" s="822" t="s">
        <v>2293</v>
      </c>
      <c r="J557" s="822" t="s">
        <v>1000</v>
      </c>
      <c r="K557" s="822" t="s">
        <v>2294</v>
      </c>
      <c r="L557" s="825">
        <v>35.25</v>
      </c>
      <c r="M557" s="825">
        <v>211.5</v>
      </c>
      <c r="N557" s="822">
        <v>6</v>
      </c>
      <c r="O557" s="826">
        <v>4</v>
      </c>
      <c r="P557" s="825">
        <v>70.5</v>
      </c>
      <c r="Q557" s="827">
        <v>0.33333333333333331</v>
      </c>
      <c r="R557" s="822">
        <v>2</v>
      </c>
      <c r="S557" s="827">
        <v>0.33333333333333331</v>
      </c>
      <c r="T557" s="826">
        <v>2</v>
      </c>
      <c r="U557" s="828">
        <v>0.5</v>
      </c>
    </row>
    <row r="558" spans="1:21" ht="14.45" customHeight="1" x14ac:dyDescent="0.2">
      <c r="A558" s="821">
        <v>31</v>
      </c>
      <c r="B558" s="822" t="s">
        <v>1964</v>
      </c>
      <c r="C558" s="822" t="s">
        <v>1970</v>
      </c>
      <c r="D558" s="823" t="s">
        <v>3154</v>
      </c>
      <c r="E558" s="824" t="s">
        <v>1986</v>
      </c>
      <c r="F558" s="822" t="s">
        <v>1965</v>
      </c>
      <c r="G558" s="822" t="s">
        <v>2088</v>
      </c>
      <c r="H558" s="822" t="s">
        <v>329</v>
      </c>
      <c r="I558" s="822" t="s">
        <v>2295</v>
      </c>
      <c r="J558" s="822" t="s">
        <v>662</v>
      </c>
      <c r="K558" s="822" t="s">
        <v>2294</v>
      </c>
      <c r="L558" s="825">
        <v>35.25</v>
      </c>
      <c r="M558" s="825">
        <v>105.75</v>
      </c>
      <c r="N558" s="822">
        <v>3</v>
      </c>
      <c r="O558" s="826">
        <v>1</v>
      </c>
      <c r="P558" s="825">
        <v>35.25</v>
      </c>
      <c r="Q558" s="827">
        <v>0.33333333333333331</v>
      </c>
      <c r="R558" s="822">
        <v>1</v>
      </c>
      <c r="S558" s="827">
        <v>0.33333333333333331</v>
      </c>
      <c r="T558" s="826">
        <v>0.5</v>
      </c>
      <c r="U558" s="828">
        <v>0.5</v>
      </c>
    </row>
    <row r="559" spans="1:21" ht="14.45" customHeight="1" x14ac:dyDescent="0.2">
      <c r="A559" s="821">
        <v>31</v>
      </c>
      <c r="B559" s="822" t="s">
        <v>1964</v>
      </c>
      <c r="C559" s="822" t="s">
        <v>1970</v>
      </c>
      <c r="D559" s="823" t="s">
        <v>3154</v>
      </c>
      <c r="E559" s="824" t="s">
        <v>1986</v>
      </c>
      <c r="F559" s="822" t="s">
        <v>1965</v>
      </c>
      <c r="G559" s="822" t="s">
        <v>2743</v>
      </c>
      <c r="H559" s="822" t="s">
        <v>329</v>
      </c>
      <c r="I559" s="822" t="s">
        <v>2744</v>
      </c>
      <c r="J559" s="822" t="s">
        <v>2745</v>
      </c>
      <c r="K559" s="822" t="s">
        <v>2746</v>
      </c>
      <c r="L559" s="825">
        <v>0</v>
      </c>
      <c r="M559" s="825">
        <v>0</v>
      </c>
      <c r="N559" s="822">
        <v>1</v>
      </c>
      <c r="O559" s="826">
        <v>1</v>
      </c>
      <c r="P559" s="825">
        <v>0</v>
      </c>
      <c r="Q559" s="827"/>
      <c r="R559" s="822">
        <v>1</v>
      </c>
      <c r="S559" s="827">
        <v>1</v>
      </c>
      <c r="T559" s="826">
        <v>1</v>
      </c>
      <c r="U559" s="828">
        <v>1</v>
      </c>
    </row>
    <row r="560" spans="1:21" ht="14.45" customHeight="1" x14ac:dyDescent="0.2">
      <c r="A560" s="821">
        <v>31</v>
      </c>
      <c r="B560" s="822" t="s">
        <v>1964</v>
      </c>
      <c r="C560" s="822" t="s">
        <v>1970</v>
      </c>
      <c r="D560" s="823" t="s">
        <v>3154</v>
      </c>
      <c r="E560" s="824" t="s">
        <v>1986</v>
      </c>
      <c r="F560" s="822" t="s">
        <v>1965</v>
      </c>
      <c r="G560" s="822" t="s">
        <v>2747</v>
      </c>
      <c r="H560" s="822" t="s">
        <v>329</v>
      </c>
      <c r="I560" s="822" t="s">
        <v>2748</v>
      </c>
      <c r="J560" s="822" t="s">
        <v>2749</v>
      </c>
      <c r="K560" s="822" t="s">
        <v>2750</v>
      </c>
      <c r="L560" s="825">
        <v>78.33</v>
      </c>
      <c r="M560" s="825">
        <v>156.66</v>
      </c>
      <c r="N560" s="822">
        <v>2</v>
      </c>
      <c r="O560" s="826">
        <v>1</v>
      </c>
      <c r="P560" s="825">
        <v>156.66</v>
      </c>
      <c r="Q560" s="827">
        <v>1</v>
      </c>
      <c r="R560" s="822">
        <v>2</v>
      </c>
      <c r="S560" s="827">
        <v>1</v>
      </c>
      <c r="T560" s="826">
        <v>1</v>
      </c>
      <c r="U560" s="828">
        <v>1</v>
      </c>
    </row>
    <row r="561" spans="1:21" ht="14.45" customHeight="1" x14ac:dyDescent="0.2">
      <c r="A561" s="821">
        <v>31</v>
      </c>
      <c r="B561" s="822" t="s">
        <v>1964</v>
      </c>
      <c r="C561" s="822" t="s">
        <v>1970</v>
      </c>
      <c r="D561" s="823" t="s">
        <v>3154</v>
      </c>
      <c r="E561" s="824" t="s">
        <v>1986</v>
      </c>
      <c r="F561" s="822" t="s">
        <v>1965</v>
      </c>
      <c r="G561" s="822" t="s">
        <v>2090</v>
      </c>
      <c r="H561" s="822" t="s">
        <v>329</v>
      </c>
      <c r="I561" s="822" t="s">
        <v>2091</v>
      </c>
      <c r="J561" s="822" t="s">
        <v>2092</v>
      </c>
      <c r="K561" s="822" t="s">
        <v>2093</v>
      </c>
      <c r="L561" s="825">
        <v>185.26</v>
      </c>
      <c r="M561" s="825">
        <v>185.26</v>
      </c>
      <c r="N561" s="822">
        <v>1</v>
      </c>
      <c r="O561" s="826">
        <v>1</v>
      </c>
      <c r="P561" s="825">
        <v>185.26</v>
      </c>
      <c r="Q561" s="827">
        <v>1</v>
      </c>
      <c r="R561" s="822">
        <v>1</v>
      </c>
      <c r="S561" s="827">
        <v>1</v>
      </c>
      <c r="T561" s="826">
        <v>1</v>
      </c>
      <c r="U561" s="828">
        <v>1</v>
      </c>
    </row>
    <row r="562" spans="1:21" ht="14.45" customHeight="1" x14ac:dyDescent="0.2">
      <c r="A562" s="821">
        <v>31</v>
      </c>
      <c r="B562" s="822" t="s">
        <v>1964</v>
      </c>
      <c r="C562" s="822" t="s">
        <v>1970</v>
      </c>
      <c r="D562" s="823" t="s">
        <v>3154</v>
      </c>
      <c r="E562" s="824" t="s">
        <v>1986</v>
      </c>
      <c r="F562" s="822" t="s">
        <v>1965</v>
      </c>
      <c r="G562" s="822" t="s">
        <v>2090</v>
      </c>
      <c r="H562" s="822" t="s">
        <v>329</v>
      </c>
      <c r="I562" s="822" t="s">
        <v>2091</v>
      </c>
      <c r="J562" s="822" t="s">
        <v>2092</v>
      </c>
      <c r="K562" s="822" t="s">
        <v>2093</v>
      </c>
      <c r="L562" s="825">
        <v>87.98</v>
      </c>
      <c r="M562" s="825">
        <v>87.98</v>
      </c>
      <c r="N562" s="822">
        <v>1</v>
      </c>
      <c r="O562" s="826">
        <v>0.5</v>
      </c>
      <c r="P562" s="825">
        <v>87.98</v>
      </c>
      <c r="Q562" s="827">
        <v>1</v>
      </c>
      <c r="R562" s="822">
        <v>1</v>
      </c>
      <c r="S562" s="827">
        <v>1</v>
      </c>
      <c r="T562" s="826">
        <v>0.5</v>
      </c>
      <c r="U562" s="828">
        <v>1</v>
      </c>
    </row>
    <row r="563" spans="1:21" ht="14.45" customHeight="1" x14ac:dyDescent="0.2">
      <c r="A563" s="821">
        <v>31</v>
      </c>
      <c r="B563" s="822" t="s">
        <v>1964</v>
      </c>
      <c r="C563" s="822" t="s">
        <v>1970</v>
      </c>
      <c r="D563" s="823" t="s">
        <v>3154</v>
      </c>
      <c r="E563" s="824" t="s">
        <v>1986</v>
      </c>
      <c r="F563" s="822" t="s">
        <v>1965</v>
      </c>
      <c r="G563" s="822" t="s">
        <v>2090</v>
      </c>
      <c r="H563" s="822" t="s">
        <v>329</v>
      </c>
      <c r="I563" s="822" t="s">
        <v>2751</v>
      </c>
      <c r="J563" s="822" t="s">
        <v>2092</v>
      </c>
      <c r="K563" s="822" t="s">
        <v>2093</v>
      </c>
      <c r="L563" s="825">
        <v>87.98</v>
      </c>
      <c r="M563" s="825">
        <v>263.94</v>
      </c>
      <c r="N563" s="822">
        <v>3</v>
      </c>
      <c r="O563" s="826">
        <v>3</v>
      </c>
      <c r="P563" s="825"/>
      <c r="Q563" s="827">
        <v>0</v>
      </c>
      <c r="R563" s="822"/>
      <c r="S563" s="827">
        <v>0</v>
      </c>
      <c r="T563" s="826"/>
      <c r="U563" s="828">
        <v>0</v>
      </c>
    </row>
    <row r="564" spans="1:21" ht="14.45" customHeight="1" x14ac:dyDescent="0.2">
      <c r="A564" s="821">
        <v>31</v>
      </c>
      <c r="B564" s="822" t="s">
        <v>1964</v>
      </c>
      <c r="C564" s="822" t="s">
        <v>1970</v>
      </c>
      <c r="D564" s="823" t="s">
        <v>3154</v>
      </c>
      <c r="E564" s="824" t="s">
        <v>1986</v>
      </c>
      <c r="F564" s="822" t="s">
        <v>1965</v>
      </c>
      <c r="G564" s="822" t="s">
        <v>2304</v>
      </c>
      <c r="H564" s="822" t="s">
        <v>329</v>
      </c>
      <c r="I564" s="822" t="s">
        <v>2305</v>
      </c>
      <c r="J564" s="822" t="s">
        <v>626</v>
      </c>
      <c r="K564" s="822" t="s">
        <v>627</v>
      </c>
      <c r="L564" s="825">
        <v>173.31</v>
      </c>
      <c r="M564" s="825">
        <v>173.31</v>
      </c>
      <c r="N564" s="822">
        <v>1</v>
      </c>
      <c r="O564" s="826">
        <v>1</v>
      </c>
      <c r="P564" s="825"/>
      <c r="Q564" s="827">
        <v>0</v>
      </c>
      <c r="R564" s="822"/>
      <c r="S564" s="827">
        <v>0</v>
      </c>
      <c r="T564" s="826"/>
      <c r="U564" s="828">
        <v>0</v>
      </c>
    </row>
    <row r="565" spans="1:21" ht="14.45" customHeight="1" x14ac:dyDescent="0.2">
      <c r="A565" s="821">
        <v>31</v>
      </c>
      <c r="B565" s="822" t="s">
        <v>1964</v>
      </c>
      <c r="C565" s="822" t="s">
        <v>1970</v>
      </c>
      <c r="D565" s="823" t="s">
        <v>3154</v>
      </c>
      <c r="E565" s="824" t="s">
        <v>1986</v>
      </c>
      <c r="F565" s="822" t="s">
        <v>1965</v>
      </c>
      <c r="G565" s="822" t="s">
        <v>2752</v>
      </c>
      <c r="H565" s="822" t="s">
        <v>329</v>
      </c>
      <c r="I565" s="822" t="s">
        <v>2753</v>
      </c>
      <c r="J565" s="822" t="s">
        <v>2754</v>
      </c>
      <c r="K565" s="822" t="s">
        <v>2755</v>
      </c>
      <c r="L565" s="825">
        <v>107.37</v>
      </c>
      <c r="M565" s="825">
        <v>107.37</v>
      </c>
      <c r="N565" s="822">
        <v>1</v>
      </c>
      <c r="O565" s="826">
        <v>1</v>
      </c>
      <c r="P565" s="825"/>
      <c r="Q565" s="827">
        <v>0</v>
      </c>
      <c r="R565" s="822"/>
      <c r="S565" s="827">
        <v>0</v>
      </c>
      <c r="T565" s="826"/>
      <c r="U565" s="828">
        <v>0</v>
      </c>
    </row>
    <row r="566" spans="1:21" ht="14.45" customHeight="1" x14ac:dyDescent="0.2">
      <c r="A566" s="821">
        <v>31</v>
      </c>
      <c r="B566" s="822" t="s">
        <v>1964</v>
      </c>
      <c r="C566" s="822" t="s">
        <v>1970</v>
      </c>
      <c r="D566" s="823" t="s">
        <v>3154</v>
      </c>
      <c r="E566" s="824" t="s">
        <v>1986</v>
      </c>
      <c r="F566" s="822" t="s">
        <v>1965</v>
      </c>
      <c r="G566" s="822" t="s">
        <v>2006</v>
      </c>
      <c r="H566" s="822" t="s">
        <v>619</v>
      </c>
      <c r="I566" s="822" t="s">
        <v>1814</v>
      </c>
      <c r="J566" s="822" t="s">
        <v>1005</v>
      </c>
      <c r="K566" s="822" t="s">
        <v>1006</v>
      </c>
      <c r="L566" s="825">
        <v>0</v>
      </c>
      <c r="M566" s="825">
        <v>0</v>
      </c>
      <c r="N566" s="822">
        <v>211</v>
      </c>
      <c r="O566" s="826">
        <v>108</v>
      </c>
      <c r="P566" s="825">
        <v>0</v>
      </c>
      <c r="Q566" s="827"/>
      <c r="R566" s="822">
        <v>144</v>
      </c>
      <c r="S566" s="827">
        <v>0.68246445497630337</v>
      </c>
      <c r="T566" s="826">
        <v>72</v>
      </c>
      <c r="U566" s="828">
        <v>0.66666666666666663</v>
      </c>
    </row>
    <row r="567" spans="1:21" ht="14.45" customHeight="1" x14ac:dyDescent="0.2">
      <c r="A567" s="821">
        <v>31</v>
      </c>
      <c r="B567" s="822" t="s">
        <v>1964</v>
      </c>
      <c r="C567" s="822" t="s">
        <v>1970</v>
      </c>
      <c r="D567" s="823" t="s">
        <v>3154</v>
      </c>
      <c r="E567" s="824" t="s">
        <v>1986</v>
      </c>
      <c r="F567" s="822" t="s">
        <v>1965</v>
      </c>
      <c r="G567" s="822" t="s">
        <v>2006</v>
      </c>
      <c r="H567" s="822" t="s">
        <v>329</v>
      </c>
      <c r="I567" s="822" t="s">
        <v>2756</v>
      </c>
      <c r="J567" s="822" t="s">
        <v>2311</v>
      </c>
      <c r="K567" s="822" t="s">
        <v>1024</v>
      </c>
      <c r="L567" s="825">
        <v>0</v>
      </c>
      <c r="M567" s="825">
        <v>0</v>
      </c>
      <c r="N567" s="822">
        <v>6</v>
      </c>
      <c r="O567" s="826">
        <v>5</v>
      </c>
      <c r="P567" s="825">
        <v>0</v>
      </c>
      <c r="Q567" s="827"/>
      <c r="R567" s="822">
        <v>3</v>
      </c>
      <c r="S567" s="827">
        <v>0.5</v>
      </c>
      <c r="T567" s="826">
        <v>2</v>
      </c>
      <c r="U567" s="828">
        <v>0.4</v>
      </c>
    </row>
    <row r="568" spans="1:21" ht="14.45" customHeight="1" x14ac:dyDescent="0.2">
      <c r="A568" s="821">
        <v>31</v>
      </c>
      <c r="B568" s="822" t="s">
        <v>1964</v>
      </c>
      <c r="C568" s="822" t="s">
        <v>1970</v>
      </c>
      <c r="D568" s="823" t="s">
        <v>3154</v>
      </c>
      <c r="E568" s="824" t="s">
        <v>1986</v>
      </c>
      <c r="F568" s="822" t="s">
        <v>1965</v>
      </c>
      <c r="G568" s="822" t="s">
        <v>2106</v>
      </c>
      <c r="H568" s="822" t="s">
        <v>329</v>
      </c>
      <c r="I568" s="822" t="s">
        <v>2107</v>
      </c>
      <c r="J568" s="822" t="s">
        <v>1301</v>
      </c>
      <c r="K568" s="822" t="s">
        <v>2108</v>
      </c>
      <c r="L568" s="825">
        <v>219.37</v>
      </c>
      <c r="M568" s="825">
        <v>1754.9599999999998</v>
      </c>
      <c r="N568" s="822">
        <v>8</v>
      </c>
      <c r="O568" s="826">
        <v>4.5</v>
      </c>
      <c r="P568" s="825">
        <v>1316.2199999999998</v>
      </c>
      <c r="Q568" s="827">
        <v>0.75</v>
      </c>
      <c r="R568" s="822">
        <v>6</v>
      </c>
      <c r="S568" s="827">
        <v>0.75</v>
      </c>
      <c r="T568" s="826">
        <v>3.5</v>
      </c>
      <c r="U568" s="828">
        <v>0.77777777777777779</v>
      </c>
    </row>
    <row r="569" spans="1:21" ht="14.45" customHeight="1" x14ac:dyDescent="0.2">
      <c r="A569" s="821">
        <v>31</v>
      </c>
      <c r="B569" s="822" t="s">
        <v>1964</v>
      </c>
      <c r="C569" s="822" t="s">
        <v>1970</v>
      </c>
      <c r="D569" s="823" t="s">
        <v>3154</v>
      </c>
      <c r="E569" s="824" t="s">
        <v>1986</v>
      </c>
      <c r="F569" s="822" t="s">
        <v>1965</v>
      </c>
      <c r="G569" s="822" t="s">
        <v>2757</v>
      </c>
      <c r="H569" s="822" t="s">
        <v>329</v>
      </c>
      <c r="I569" s="822" t="s">
        <v>2758</v>
      </c>
      <c r="J569" s="822" t="s">
        <v>2759</v>
      </c>
      <c r="K569" s="822" t="s">
        <v>2760</v>
      </c>
      <c r="L569" s="825">
        <v>77.13</v>
      </c>
      <c r="M569" s="825">
        <v>154.26</v>
      </c>
      <c r="N569" s="822">
        <v>2</v>
      </c>
      <c r="O569" s="826">
        <v>0.5</v>
      </c>
      <c r="P569" s="825"/>
      <c r="Q569" s="827">
        <v>0</v>
      </c>
      <c r="R569" s="822"/>
      <c r="S569" s="827">
        <v>0</v>
      </c>
      <c r="T569" s="826"/>
      <c r="U569" s="828">
        <v>0</v>
      </c>
    </row>
    <row r="570" spans="1:21" ht="14.45" customHeight="1" x14ac:dyDescent="0.2">
      <c r="A570" s="821">
        <v>31</v>
      </c>
      <c r="B570" s="822" t="s">
        <v>1964</v>
      </c>
      <c r="C570" s="822" t="s">
        <v>1970</v>
      </c>
      <c r="D570" s="823" t="s">
        <v>3154</v>
      </c>
      <c r="E570" s="824" t="s">
        <v>1986</v>
      </c>
      <c r="F570" s="822" t="s">
        <v>1965</v>
      </c>
      <c r="G570" s="822" t="s">
        <v>2320</v>
      </c>
      <c r="H570" s="822" t="s">
        <v>329</v>
      </c>
      <c r="I570" s="822" t="s">
        <v>2761</v>
      </c>
      <c r="J570" s="822" t="s">
        <v>2762</v>
      </c>
      <c r="K570" s="822" t="s">
        <v>2763</v>
      </c>
      <c r="L570" s="825">
        <v>100.17</v>
      </c>
      <c r="M570" s="825">
        <v>100.17</v>
      </c>
      <c r="N570" s="822">
        <v>1</v>
      </c>
      <c r="O570" s="826">
        <v>1</v>
      </c>
      <c r="P570" s="825"/>
      <c r="Q570" s="827">
        <v>0</v>
      </c>
      <c r="R570" s="822"/>
      <c r="S570" s="827">
        <v>0</v>
      </c>
      <c r="T570" s="826"/>
      <c r="U570" s="828">
        <v>0</v>
      </c>
    </row>
    <row r="571" spans="1:21" ht="14.45" customHeight="1" x14ac:dyDescent="0.2">
      <c r="A571" s="821">
        <v>31</v>
      </c>
      <c r="B571" s="822" t="s">
        <v>1964</v>
      </c>
      <c r="C571" s="822" t="s">
        <v>1970</v>
      </c>
      <c r="D571" s="823" t="s">
        <v>3154</v>
      </c>
      <c r="E571" s="824" t="s">
        <v>1986</v>
      </c>
      <c r="F571" s="822" t="s">
        <v>1965</v>
      </c>
      <c r="G571" s="822" t="s">
        <v>2113</v>
      </c>
      <c r="H571" s="822" t="s">
        <v>329</v>
      </c>
      <c r="I571" s="822" t="s">
        <v>2700</v>
      </c>
      <c r="J571" s="822" t="s">
        <v>702</v>
      </c>
      <c r="K571" s="822" t="s">
        <v>732</v>
      </c>
      <c r="L571" s="825">
        <v>0</v>
      </c>
      <c r="M571" s="825">
        <v>0</v>
      </c>
      <c r="N571" s="822">
        <v>1</v>
      </c>
      <c r="O571" s="826">
        <v>1</v>
      </c>
      <c r="P571" s="825"/>
      <c r="Q571" s="827"/>
      <c r="R571" s="822"/>
      <c r="S571" s="827">
        <v>0</v>
      </c>
      <c r="T571" s="826"/>
      <c r="U571" s="828">
        <v>0</v>
      </c>
    </row>
    <row r="572" spans="1:21" ht="14.45" customHeight="1" x14ac:dyDescent="0.2">
      <c r="A572" s="821">
        <v>31</v>
      </c>
      <c r="B572" s="822" t="s">
        <v>1964</v>
      </c>
      <c r="C572" s="822" t="s">
        <v>1970</v>
      </c>
      <c r="D572" s="823" t="s">
        <v>3154</v>
      </c>
      <c r="E572" s="824" t="s">
        <v>1986</v>
      </c>
      <c r="F572" s="822" t="s">
        <v>1965</v>
      </c>
      <c r="G572" s="822" t="s">
        <v>2117</v>
      </c>
      <c r="H572" s="822" t="s">
        <v>329</v>
      </c>
      <c r="I572" s="822" t="s">
        <v>2331</v>
      </c>
      <c r="J572" s="822" t="s">
        <v>973</v>
      </c>
      <c r="K572" s="822" t="s">
        <v>2332</v>
      </c>
      <c r="L572" s="825">
        <v>0</v>
      </c>
      <c r="M572" s="825">
        <v>0</v>
      </c>
      <c r="N572" s="822">
        <v>1</v>
      </c>
      <c r="O572" s="826">
        <v>1</v>
      </c>
      <c r="P572" s="825"/>
      <c r="Q572" s="827"/>
      <c r="R572" s="822"/>
      <c r="S572" s="827">
        <v>0</v>
      </c>
      <c r="T572" s="826"/>
      <c r="U572" s="828">
        <v>0</v>
      </c>
    </row>
    <row r="573" spans="1:21" ht="14.45" customHeight="1" x14ac:dyDescent="0.2">
      <c r="A573" s="821">
        <v>31</v>
      </c>
      <c r="B573" s="822" t="s">
        <v>1964</v>
      </c>
      <c r="C573" s="822" t="s">
        <v>1970</v>
      </c>
      <c r="D573" s="823" t="s">
        <v>3154</v>
      </c>
      <c r="E573" s="824" t="s">
        <v>1986</v>
      </c>
      <c r="F573" s="822" t="s">
        <v>1965</v>
      </c>
      <c r="G573" s="822" t="s">
        <v>2000</v>
      </c>
      <c r="H573" s="822" t="s">
        <v>329</v>
      </c>
      <c r="I573" s="822" t="s">
        <v>2603</v>
      </c>
      <c r="J573" s="822" t="s">
        <v>2008</v>
      </c>
      <c r="K573" s="822" t="s">
        <v>2604</v>
      </c>
      <c r="L573" s="825">
        <v>33.31</v>
      </c>
      <c r="M573" s="825">
        <v>66.62</v>
      </c>
      <c r="N573" s="822">
        <v>2</v>
      </c>
      <c r="O573" s="826">
        <v>2</v>
      </c>
      <c r="P573" s="825">
        <v>33.31</v>
      </c>
      <c r="Q573" s="827">
        <v>0.5</v>
      </c>
      <c r="R573" s="822">
        <v>1</v>
      </c>
      <c r="S573" s="827">
        <v>0.5</v>
      </c>
      <c r="T573" s="826">
        <v>1</v>
      </c>
      <c r="U573" s="828">
        <v>0.5</v>
      </c>
    </row>
    <row r="574" spans="1:21" ht="14.45" customHeight="1" x14ac:dyDescent="0.2">
      <c r="A574" s="821">
        <v>31</v>
      </c>
      <c r="B574" s="822" t="s">
        <v>1964</v>
      </c>
      <c r="C574" s="822" t="s">
        <v>1970</v>
      </c>
      <c r="D574" s="823" t="s">
        <v>3154</v>
      </c>
      <c r="E574" s="824" t="s">
        <v>1986</v>
      </c>
      <c r="F574" s="822" t="s">
        <v>1965</v>
      </c>
      <c r="G574" s="822" t="s">
        <v>2000</v>
      </c>
      <c r="H574" s="822" t="s">
        <v>329</v>
      </c>
      <c r="I574" s="822" t="s">
        <v>2128</v>
      </c>
      <c r="J574" s="822" t="s">
        <v>2008</v>
      </c>
      <c r="K574" s="822" t="s">
        <v>2129</v>
      </c>
      <c r="L574" s="825">
        <v>99.94</v>
      </c>
      <c r="M574" s="825">
        <v>3997.6000000000013</v>
      </c>
      <c r="N574" s="822">
        <v>40</v>
      </c>
      <c r="O574" s="826">
        <v>35.5</v>
      </c>
      <c r="P574" s="825">
        <v>2498.5000000000009</v>
      </c>
      <c r="Q574" s="827">
        <v>0.625</v>
      </c>
      <c r="R574" s="822">
        <v>25</v>
      </c>
      <c r="S574" s="827">
        <v>0.625</v>
      </c>
      <c r="T574" s="826">
        <v>21.5</v>
      </c>
      <c r="U574" s="828">
        <v>0.60563380281690138</v>
      </c>
    </row>
    <row r="575" spans="1:21" ht="14.45" customHeight="1" x14ac:dyDescent="0.2">
      <c r="A575" s="821">
        <v>31</v>
      </c>
      <c r="B575" s="822" t="s">
        <v>1964</v>
      </c>
      <c r="C575" s="822" t="s">
        <v>1970</v>
      </c>
      <c r="D575" s="823" t="s">
        <v>3154</v>
      </c>
      <c r="E575" s="824" t="s">
        <v>1986</v>
      </c>
      <c r="F575" s="822" t="s">
        <v>1965</v>
      </c>
      <c r="G575" s="822" t="s">
        <v>2000</v>
      </c>
      <c r="H575" s="822" t="s">
        <v>329</v>
      </c>
      <c r="I575" s="822" t="s">
        <v>2001</v>
      </c>
      <c r="J575" s="822" t="s">
        <v>1161</v>
      </c>
      <c r="K575" s="822" t="s">
        <v>1163</v>
      </c>
      <c r="L575" s="825">
        <v>50.32</v>
      </c>
      <c r="M575" s="825">
        <v>50.32</v>
      </c>
      <c r="N575" s="822">
        <v>1</v>
      </c>
      <c r="O575" s="826">
        <v>1</v>
      </c>
      <c r="P575" s="825">
        <v>50.32</v>
      </c>
      <c r="Q575" s="827">
        <v>1</v>
      </c>
      <c r="R575" s="822">
        <v>1</v>
      </c>
      <c r="S575" s="827">
        <v>1</v>
      </c>
      <c r="T575" s="826">
        <v>1</v>
      </c>
      <c r="U575" s="828">
        <v>1</v>
      </c>
    </row>
    <row r="576" spans="1:21" ht="14.45" customHeight="1" x14ac:dyDescent="0.2">
      <c r="A576" s="821">
        <v>31</v>
      </c>
      <c r="B576" s="822" t="s">
        <v>1964</v>
      </c>
      <c r="C576" s="822" t="s">
        <v>1970</v>
      </c>
      <c r="D576" s="823" t="s">
        <v>3154</v>
      </c>
      <c r="E576" s="824" t="s">
        <v>1986</v>
      </c>
      <c r="F576" s="822" t="s">
        <v>1965</v>
      </c>
      <c r="G576" s="822" t="s">
        <v>2000</v>
      </c>
      <c r="H576" s="822" t="s">
        <v>329</v>
      </c>
      <c r="I576" s="822" t="s">
        <v>2007</v>
      </c>
      <c r="J576" s="822" t="s">
        <v>2008</v>
      </c>
      <c r="K576" s="822" t="s">
        <v>2009</v>
      </c>
      <c r="L576" s="825">
        <v>66.63</v>
      </c>
      <c r="M576" s="825">
        <v>866.18999999999994</v>
      </c>
      <c r="N576" s="822">
        <v>13</v>
      </c>
      <c r="O576" s="826">
        <v>12</v>
      </c>
      <c r="P576" s="825">
        <v>599.66999999999996</v>
      </c>
      <c r="Q576" s="827">
        <v>0.69230769230769229</v>
      </c>
      <c r="R576" s="822">
        <v>9</v>
      </c>
      <c r="S576" s="827">
        <v>0.69230769230769229</v>
      </c>
      <c r="T576" s="826">
        <v>8</v>
      </c>
      <c r="U576" s="828">
        <v>0.66666666666666663</v>
      </c>
    </row>
    <row r="577" spans="1:21" ht="14.45" customHeight="1" x14ac:dyDescent="0.2">
      <c r="A577" s="821">
        <v>31</v>
      </c>
      <c r="B577" s="822" t="s">
        <v>1964</v>
      </c>
      <c r="C577" s="822" t="s">
        <v>1970</v>
      </c>
      <c r="D577" s="823" t="s">
        <v>3154</v>
      </c>
      <c r="E577" s="824" t="s">
        <v>1986</v>
      </c>
      <c r="F577" s="822" t="s">
        <v>1965</v>
      </c>
      <c r="G577" s="822" t="s">
        <v>2000</v>
      </c>
      <c r="H577" s="822" t="s">
        <v>329</v>
      </c>
      <c r="I577" s="822" t="s">
        <v>2023</v>
      </c>
      <c r="J577" s="822" t="s">
        <v>2491</v>
      </c>
      <c r="K577" s="822"/>
      <c r="L577" s="825">
        <v>50.32</v>
      </c>
      <c r="M577" s="825">
        <v>50.32</v>
      </c>
      <c r="N577" s="822">
        <v>1</v>
      </c>
      <c r="O577" s="826">
        <v>1</v>
      </c>
      <c r="P577" s="825"/>
      <c r="Q577" s="827">
        <v>0</v>
      </c>
      <c r="R577" s="822"/>
      <c r="S577" s="827">
        <v>0</v>
      </c>
      <c r="T577" s="826"/>
      <c r="U577" s="828">
        <v>0</v>
      </c>
    </row>
    <row r="578" spans="1:21" ht="14.45" customHeight="1" x14ac:dyDescent="0.2">
      <c r="A578" s="821">
        <v>31</v>
      </c>
      <c r="B578" s="822" t="s">
        <v>1964</v>
      </c>
      <c r="C578" s="822" t="s">
        <v>1970</v>
      </c>
      <c r="D578" s="823" t="s">
        <v>3154</v>
      </c>
      <c r="E578" s="824" t="s">
        <v>1986</v>
      </c>
      <c r="F578" s="822" t="s">
        <v>1965</v>
      </c>
      <c r="G578" s="822" t="s">
        <v>2000</v>
      </c>
      <c r="H578" s="822" t="s">
        <v>329</v>
      </c>
      <c r="I578" s="822" t="s">
        <v>2023</v>
      </c>
      <c r="J578" s="822" t="s">
        <v>1161</v>
      </c>
      <c r="K578" s="822" t="s">
        <v>2024</v>
      </c>
      <c r="L578" s="825">
        <v>50.32</v>
      </c>
      <c r="M578" s="825">
        <v>754.8</v>
      </c>
      <c r="N578" s="822">
        <v>15</v>
      </c>
      <c r="O578" s="826">
        <v>11.5</v>
      </c>
      <c r="P578" s="825">
        <v>503.2</v>
      </c>
      <c r="Q578" s="827">
        <v>0.66666666666666674</v>
      </c>
      <c r="R578" s="822">
        <v>10</v>
      </c>
      <c r="S578" s="827">
        <v>0.66666666666666663</v>
      </c>
      <c r="T578" s="826">
        <v>7.5</v>
      </c>
      <c r="U578" s="828">
        <v>0.65217391304347827</v>
      </c>
    </row>
    <row r="579" spans="1:21" ht="14.45" customHeight="1" x14ac:dyDescent="0.2">
      <c r="A579" s="821">
        <v>31</v>
      </c>
      <c r="B579" s="822" t="s">
        <v>1964</v>
      </c>
      <c r="C579" s="822" t="s">
        <v>1970</v>
      </c>
      <c r="D579" s="823" t="s">
        <v>3154</v>
      </c>
      <c r="E579" s="824" t="s">
        <v>1986</v>
      </c>
      <c r="F579" s="822" t="s">
        <v>1965</v>
      </c>
      <c r="G579" s="822" t="s">
        <v>2000</v>
      </c>
      <c r="H579" s="822" t="s">
        <v>329</v>
      </c>
      <c r="I579" s="822" t="s">
        <v>2130</v>
      </c>
      <c r="J579" s="822" t="s">
        <v>1161</v>
      </c>
      <c r="K579" s="822" t="s">
        <v>2131</v>
      </c>
      <c r="L579" s="825">
        <v>33.549999999999997</v>
      </c>
      <c r="M579" s="825">
        <v>33.549999999999997</v>
      </c>
      <c r="N579" s="822">
        <v>1</v>
      </c>
      <c r="O579" s="826">
        <v>0.5</v>
      </c>
      <c r="P579" s="825">
        <v>33.549999999999997</v>
      </c>
      <c r="Q579" s="827">
        <v>1</v>
      </c>
      <c r="R579" s="822">
        <v>1</v>
      </c>
      <c r="S579" s="827">
        <v>1</v>
      </c>
      <c r="T579" s="826">
        <v>0.5</v>
      </c>
      <c r="U579" s="828">
        <v>1</v>
      </c>
    </row>
    <row r="580" spans="1:21" ht="14.45" customHeight="1" x14ac:dyDescent="0.2">
      <c r="A580" s="821">
        <v>31</v>
      </c>
      <c r="B580" s="822" t="s">
        <v>1964</v>
      </c>
      <c r="C580" s="822" t="s">
        <v>1970</v>
      </c>
      <c r="D580" s="823" t="s">
        <v>3154</v>
      </c>
      <c r="E580" s="824" t="s">
        <v>1986</v>
      </c>
      <c r="F580" s="822" t="s">
        <v>1965</v>
      </c>
      <c r="G580" s="822" t="s">
        <v>2132</v>
      </c>
      <c r="H580" s="822" t="s">
        <v>619</v>
      </c>
      <c r="I580" s="822" t="s">
        <v>1747</v>
      </c>
      <c r="J580" s="822" t="s">
        <v>1201</v>
      </c>
      <c r="K580" s="822" t="s">
        <v>1748</v>
      </c>
      <c r="L580" s="825">
        <v>154.36000000000001</v>
      </c>
      <c r="M580" s="825">
        <v>617.44000000000005</v>
      </c>
      <c r="N580" s="822">
        <v>4</v>
      </c>
      <c r="O580" s="826">
        <v>4</v>
      </c>
      <c r="P580" s="825">
        <v>308.72000000000003</v>
      </c>
      <c r="Q580" s="827">
        <v>0.5</v>
      </c>
      <c r="R580" s="822">
        <v>2</v>
      </c>
      <c r="S580" s="827">
        <v>0.5</v>
      </c>
      <c r="T580" s="826">
        <v>2</v>
      </c>
      <c r="U580" s="828">
        <v>0.5</v>
      </c>
    </row>
    <row r="581" spans="1:21" ht="14.45" customHeight="1" x14ac:dyDescent="0.2">
      <c r="A581" s="821">
        <v>31</v>
      </c>
      <c r="B581" s="822" t="s">
        <v>1964</v>
      </c>
      <c r="C581" s="822" t="s">
        <v>1970</v>
      </c>
      <c r="D581" s="823" t="s">
        <v>3154</v>
      </c>
      <c r="E581" s="824" t="s">
        <v>1986</v>
      </c>
      <c r="F581" s="822" t="s">
        <v>1965</v>
      </c>
      <c r="G581" s="822" t="s">
        <v>2132</v>
      </c>
      <c r="H581" s="822" t="s">
        <v>329</v>
      </c>
      <c r="I581" s="822" t="s">
        <v>2136</v>
      </c>
      <c r="J581" s="822" t="s">
        <v>1201</v>
      </c>
      <c r="K581" s="822" t="s">
        <v>2137</v>
      </c>
      <c r="L581" s="825">
        <v>225.06</v>
      </c>
      <c r="M581" s="825">
        <v>900.24</v>
      </c>
      <c r="N581" s="822">
        <v>4</v>
      </c>
      <c r="O581" s="826">
        <v>4</v>
      </c>
      <c r="P581" s="825">
        <v>900.24</v>
      </c>
      <c r="Q581" s="827">
        <v>1</v>
      </c>
      <c r="R581" s="822">
        <v>4</v>
      </c>
      <c r="S581" s="827">
        <v>1</v>
      </c>
      <c r="T581" s="826">
        <v>4</v>
      </c>
      <c r="U581" s="828">
        <v>1</v>
      </c>
    </row>
    <row r="582" spans="1:21" ht="14.45" customHeight="1" x14ac:dyDescent="0.2">
      <c r="A582" s="821">
        <v>31</v>
      </c>
      <c r="B582" s="822" t="s">
        <v>1964</v>
      </c>
      <c r="C582" s="822" t="s">
        <v>1970</v>
      </c>
      <c r="D582" s="823" t="s">
        <v>3154</v>
      </c>
      <c r="E582" s="824" t="s">
        <v>1986</v>
      </c>
      <c r="F582" s="822" t="s">
        <v>1965</v>
      </c>
      <c r="G582" s="822" t="s">
        <v>2139</v>
      </c>
      <c r="H582" s="822" t="s">
        <v>329</v>
      </c>
      <c r="I582" s="822" t="s">
        <v>2140</v>
      </c>
      <c r="J582" s="822" t="s">
        <v>2141</v>
      </c>
      <c r="K582" s="822" t="s">
        <v>2142</v>
      </c>
      <c r="L582" s="825">
        <v>0</v>
      </c>
      <c r="M582" s="825">
        <v>0</v>
      </c>
      <c r="N582" s="822">
        <v>10</v>
      </c>
      <c r="O582" s="826">
        <v>8.5</v>
      </c>
      <c r="P582" s="825">
        <v>0</v>
      </c>
      <c r="Q582" s="827"/>
      <c r="R582" s="822">
        <v>8</v>
      </c>
      <c r="S582" s="827">
        <v>0.8</v>
      </c>
      <c r="T582" s="826">
        <v>8</v>
      </c>
      <c r="U582" s="828">
        <v>0.94117647058823528</v>
      </c>
    </row>
    <row r="583" spans="1:21" ht="14.45" customHeight="1" x14ac:dyDescent="0.2">
      <c r="A583" s="821">
        <v>31</v>
      </c>
      <c r="B583" s="822" t="s">
        <v>1964</v>
      </c>
      <c r="C583" s="822" t="s">
        <v>1970</v>
      </c>
      <c r="D583" s="823" t="s">
        <v>3154</v>
      </c>
      <c r="E583" s="824" t="s">
        <v>1986</v>
      </c>
      <c r="F583" s="822" t="s">
        <v>1965</v>
      </c>
      <c r="G583" s="822" t="s">
        <v>2139</v>
      </c>
      <c r="H583" s="822" t="s">
        <v>329</v>
      </c>
      <c r="I583" s="822" t="s">
        <v>2143</v>
      </c>
      <c r="J583" s="822" t="s">
        <v>2141</v>
      </c>
      <c r="K583" s="822" t="s">
        <v>2144</v>
      </c>
      <c r="L583" s="825">
        <v>0</v>
      </c>
      <c r="M583" s="825">
        <v>0</v>
      </c>
      <c r="N583" s="822">
        <v>1</v>
      </c>
      <c r="O583" s="826">
        <v>0.5</v>
      </c>
      <c r="P583" s="825">
        <v>0</v>
      </c>
      <c r="Q583" s="827"/>
      <c r="R583" s="822">
        <v>1</v>
      </c>
      <c r="S583" s="827">
        <v>1</v>
      </c>
      <c r="T583" s="826">
        <v>0.5</v>
      </c>
      <c r="U583" s="828">
        <v>1</v>
      </c>
    </row>
    <row r="584" spans="1:21" ht="14.45" customHeight="1" x14ac:dyDescent="0.2">
      <c r="A584" s="821">
        <v>31</v>
      </c>
      <c r="B584" s="822" t="s">
        <v>1964</v>
      </c>
      <c r="C584" s="822" t="s">
        <v>1970</v>
      </c>
      <c r="D584" s="823" t="s">
        <v>3154</v>
      </c>
      <c r="E584" s="824" t="s">
        <v>1986</v>
      </c>
      <c r="F584" s="822" t="s">
        <v>1965</v>
      </c>
      <c r="G584" s="822" t="s">
        <v>2145</v>
      </c>
      <c r="H584" s="822" t="s">
        <v>329</v>
      </c>
      <c r="I584" s="822" t="s">
        <v>2146</v>
      </c>
      <c r="J584" s="822" t="s">
        <v>963</v>
      </c>
      <c r="K584" s="822" t="s">
        <v>964</v>
      </c>
      <c r="L584" s="825">
        <v>121.92</v>
      </c>
      <c r="M584" s="825">
        <v>609.6</v>
      </c>
      <c r="N584" s="822">
        <v>5</v>
      </c>
      <c r="O584" s="826">
        <v>2.5</v>
      </c>
      <c r="P584" s="825">
        <v>243.84</v>
      </c>
      <c r="Q584" s="827">
        <v>0.39999999999999997</v>
      </c>
      <c r="R584" s="822">
        <v>2</v>
      </c>
      <c r="S584" s="827">
        <v>0.4</v>
      </c>
      <c r="T584" s="826">
        <v>1</v>
      </c>
      <c r="U584" s="828">
        <v>0.4</v>
      </c>
    </row>
    <row r="585" spans="1:21" ht="14.45" customHeight="1" x14ac:dyDescent="0.2">
      <c r="A585" s="821">
        <v>31</v>
      </c>
      <c r="B585" s="822" t="s">
        <v>1964</v>
      </c>
      <c r="C585" s="822" t="s">
        <v>1970</v>
      </c>
      <c r="D585" s="823" t="s">
        <v>3154</v>
      </c>
      <c r="E585" s="824" t="s">
        <v>1986</v>
      </c>
      <c r="F585" s="822" t="s">
        <v>1965</v>
      </c>
      <c r="G585" s="822" t="s">
        <v>2145</v>
      </c>
      <c r="H585" s="822" t="s">
        <v>329</v>
      </c>
      <c r="I585" s="822" t="s">
        <v>2764</v>
      </c>
      <c r="J585" s="822" t="s">
        <v>963</v>
      </c>
      <c r="K585" s="822" t="s">
        <v>964</v>
      </c>
      <c r="L585" s="825">
        <v>121.92</v>
      </c>
      <c r="M585" s="825">
        <v>365.76</v>
      </c>
      <c r="N585" s="822">
        <v>3</v>
      </c>
      <c r="O585" s="826">
        <v>0.5</v>
      </c>
      <c r="P585" s="825">
        <v>365.76</v>
      </c>
      <c r="Q585" s="827">
        <v>1</v>
      </c>
      <c r="R585" s="822">
        <v>3</v>
      </c>
      <c r="S585" s="827">
        <v>1</v>
      </c>
      <c r="T585" s="826">
        <v>0.5</v>
      </c>
      <c r="U585" s="828">
        <v>1</v>
      </c>
    </row>
    <row r="586" spans="1:21" ht="14.45" customHeight="1" x14ac:dyDescent="0.2">
      <c r="A586" s="821">
        <v>31</v>
      </c>
      <c r="B586" s="822" t="s">
        <v>1964</v>
      </c>
      <c r="C586" s="822" t="s">
        <v>1970</v>
      </c>
      <c r="D586" s="823" t="s">
        <v>3154</v>
      </c>
      <c r="E586" s="824" t="s">
        <v>1986</v>
      </c>
      <c r="F586" s="822" t="s">
        <v>1965</v>
      </c>
      <c r="G586" s="822" t="s">
        <v>2010</v>
      </c>
      <c r="H586" s="822" t="s">
        <v>329</v>
      </c>
      <c r="I586" s="822" t="s">
        <v>2011</v>
      </c>
      <c r="J586" s="822" t="s">
        <v>1072</v>
      </c>
      <c r="K586" s="822" t="s">
        <v>1073</v>
      </c>
      <c r="L586" s="825">
        <v>66.61</v>
      </c>
      <c r="M586" s="825">
        <v>133.22</v>
      </c>
      <c r="N586" s="822">
        <v>2</v>
      </c>
      <c r="O586" s="826">
        <v>1.5</v>
      </c>
      <c r="P586" s="825">
        <v>66.61</v>
      </c>
      <c r="Q586" s="827">
        <v>0.5</v>
      </c>
      <c r="R586" s="822">
        <v>1</v>
      </c>
      <c r="S586" s="827">
        <v>0.5</v>
      </c>
      <c r="T586" s="826">
        <v>1</v>
      </c>
      <c r="U586" s="828">
        <v>0.66666666666666663</v>
      </c>
    </row>
    <row r="587" spans="1:21" ht="14.45" customHeight="1" x14ac:dyDescent="0.2">
      <c r="A587" s="821">
        <v>31</v>
      </c>
      <c r="B587" s="822" t="s">
        <v>1964</v>
      </c>
      <c r="C587" s="822" t="s">
        <v>1970</v>
      </c>
      <c r="D587" s="823" t="s">
        <v>3154</v>
      </c>
      <c r="E587" s="824" t="s">
        <v>1986</v>
      </c>
      <c r="F587" s="822" t="s">
        <v>1966</v>
      </c>
      <c r="G587" s="822" t="s">
        <v>2012</v>
      </c>
      <c r="H587" s="822" t="s">
        <v>329</v>
      </c>
      <c r="I587" s="822" t="s">
        <v>1814</v>
      </c>
      <c r="J587" s="822" t="s">
        <v>2491</v>
      </c>
      <c r="K587" s="822"/>
      <c r="L587" s="825">
        <v>0</v>
      </c>
      <c r="M587" s="825">
        <v>0</v>
      </c>
      <c r="N587" s="822">
        <v>2</v>
      </c>
      <c r="O587" s="826">
        <v>1</v>
      </c>
      <c r="P587" s="825"/>
      <c r="Q587" s="827"/>
      <c r="R587" s="822"/>
      <c r="S587" s="827">
        <v>0</v>
      </c>
      <c r="T587" s="826"/>
      <c r="U587" s="828">
        <v>0</v>
      </c>
    </row>
    <row r="588" spans="1:21" ht="14.45" customHeight="1" x14ac:dyDescent="0.2">
      <c r="A588" s="821">
        <v>31</v>
      </c>
      <c r="B588" s="822" t="s">
        <v>1964</v>
      </c>
      <c r="C588" s="822" t="s">
        <v>1970</v>
      </c>
      <c r="D588" s="823" t="s">
        <v>3154</v>
      </c>
      <c r="E588" s="824" t="s">
        <v>1986</v>
      </c>
      <c r="F588" s="822" t="s">
        <v>1967</v>
      </c>
      <c r="G588" s="822" t="s">
        <v>2012</v>
      </c>
      <c r="H588" s="822" t="s">
        <v>329</v>
      </c>
      <c r="I588" s="822" t="s">
        <v>2356</v>
      </c>
      <c r="J588" s="822" t="s">
        <v>2357</v>
      </c>
      <c r="K588" s="822" t="s">
        <v>2358</v>
      </c>
      <c r="L588" s="825">
        <v>1493.46</v>
      </c>
      <c r="M588" s="825">
        <v>1493.46</v>
      </c>
      <c r="N588" s="822">
        <v>1</v>
      </c>
      <c r="O588" s="826">
        <v>1</v>
      </c>
      <c r="P588" s="825">
        <v>1493.46</v>
      </c>
      <c r="Q588" s="827">
        <v>1</v>
      </c>
      <c r="R588" s="822">
        <v>1</v>
      </c>
      <c r="S588" s="827">
        <v>1</v>
      </c>
      <c r="T588" s="826">
        <v>1</v>
      </c>
      <c r="U588" s="828">
        <v>1</v>
      </c>
    </row>
    <row r="589" spans="1:21" ht="14.45" customHeight="1" x14ac:dyDescent="0.2">
      <c r="A589" s="821">
        <v>31</v>
      </c>
      <c r="B589" s="822" t="s">
        <v>1964</v>
      </c>
      <c r="C589" s="822" t="s">
        <v>1970</v>
      </c>
      <c r="D589" s="823" t="s">
        <v>3154</v>
      </c>
      <c r="E589" s="824" t="s">
        <v>1986</v>
      </c>
      <c r="F589" s="822" t="s">
        <v>1967</v>
      </c>
      <c r="G589" s="822" t="s">
        <v>2012</v>
      </c>
      <c r="H589" s="822" t="s">
        <v>329</v>
      </c>
      <c r="I589" s="822" t="s">
        <v>2153</v>
      </c>
      <c r="J589" s="822" t="s">
        <v>2154</v>
      </c>
      <c r="K589" s="822" t="s">
        <v>2155</v>
      </c>
      <c r="L589" s="825">
        <v>492.19</v>
      </c>
      <c r="M589" s="825">
        <v>5414.0899999999992</v>
      </c>
      <c r="N589" s="822">
        <v>11</v>
      </c>
      <c r="O589" s="826">
        <v>11</v>
      </c>
      <c r="P589" s="825">
        <v>5414.0899999999992</v>
      </c>
      <c r="Q589" s="827">
        <v>1</v>
      </c>
      <c r="R589" s="822">
        <v>11</v>
      </c>
      <c r="S589" s="827">
        <v>1</v>
      </c>
      <c r="T589" s="826">
        <v>11</v>
      </c>
      <c r="U589" s="828">
        <v>1</v>
      </c>
    </row>
    <row r="590" spans="1:21" ht="14.45" customHeight="1" x14ac:dyDescent="0.2">
      <c r="A590" s="821">
        <v>31</v>
      </c>
      <c r="B590" s="822" t="s">
        <v>1964</v>
      </c>
      <c r="C590" s="822" t="s">
        <v>1970</v>
      </c>
      <c r="D590" s="823" t="s">
        <v>3154</v>
      </c>
      <c r="E590" s="824" t="s">
        <v>1986</v>
      </c>
      <c r="F590" s="822" t="s">
        <v>1967</v>
      </c>
      <c r="G590" s="822" t="s">
        <v>2012</v>
      </c>
      <c r="H590" s="822" t="s">
        <v>329</v>
      </c>
      <c r="I590" s="822" t="s">
        <v>2029</v>
      </c>
      <c r="J590" s="822" t="s">
        <v>2030</v>
      </c>
      <c r="K590" s="822" t="s">
        <v>2031</v>
      </c>
      <c r="L590" s="825">
        <v>971.25</v>
      </c>
      <c r="M590" s="825">
        <v>4856.25</v>
      </c>
      <c r="N590" s="822">
        <v>5</v>
      </c>
      <c r="O590" s="826">
        <v>5</v>
      </c>
      <c r="P590" s="825">
        <v>3885</v>
      </c>
      <c r="Q590" s="827">
        <v>0.8</v>
      </c>
      <c r="R590" s="822">
        <v>4</v>
      </c>
      <c r="S590" s="827">
        <v>0.8</v>
      </c>
      <c r="T590" s="826">
        <v>4</v>
      </c>
      <c r="U590" s="828">
        <v>0.8</v>
      </c>
    </row>
    <row r="591" spans="1:21" ht="14.45" customHeight="1" x14ac:dyDescent="0.2">
      <c r="A591" s="821">
        <v>31</v>
      </c>
      <c r="B591" s="822" t="s">
        <v>1964</v>
      </c>
      <c r="C591" s="822" t="s">
        <v>1970</v>
      </c>
      <c r="D591" s="823" t="s">
        <v>3154</v>
      </c>
      <c r="E591" s="824" t="s">
        <v>1986</v>
      </c>
      <c r="F591" s="822" t="s">
        <v>1967</v>
      </c>
      <c r="G591" s="822" t="s">
        <v>2012</v>
      </c>
      <c r="H591" s="822" t="s">
        <v>329</v>
      </c>
      <c r="I591" s="822" t="s">
        <v>2765</v>
      </c>
      <c r="J591" s="822" t="s">
        <v>2766</v>
      </c>
      <c r="K591" s="822" t="s">
        <v>2767</v>
      </c>
      <c r="L591" s="825">
        <v>726.84</v>
      </c>
      <c r="M591" s="825">
        <v>726.84</v>
      </c>
      <c r="N591" s="822">
        <v>1</v>
      </c>
      <c r="O591" s="826">
        <v>1</v>
      </c>
      <c r="P591" s="825">
        <v>726.84</v>
      </c>
      <c r="Q591" s="827">
        <v>1</v>
      </c>
      <c r="R591" s="822">
        <v>1</v>
      </c>
      <c r="S591" s="827">
        <v>1</v>
      </c>
      <c r="T591" s="826">
        <v>1</v>
      </c>
      <c r="U591" s="828">
        <v>1</v>
      </c>
    </row>
    <row r="592" spans="1:21" ht="14.45" customHeight="1" x14ac:dyDescent="0.2">
      <c r="A592" s="821">
        <v>31</v>
      </c>
      <c r="B592" s="822" t="s">
        <v>1964</v>
      </c>
      <c r="C592" s="822" t="s">
        <v>1970</v>
      </c>
      <c r="D592" s="823" t="s">
        <v>3154</v>
      </c>
      <c r="E592" s="824" t="s">
        <v>1986</v>
      </c>
      <c r="F592" s="822" t="s">
        <v>1967</v>
      </c>
      <c r="G592" s="822" t="s">
        <v>2012</v>
      </c>
      <c r="H592" s="822" t="s">
        <v>329</v>
      </c>
      <c r="I592" s="822" t="s">
        <v>2454</v>
      </c>
      <c r="J592" s="822" t="s">
        <v>2392</v>
      </c>
      <c r="K592" s="822" t="s">
        <v>2455</v>
      </c>
      <c r="L592" s="825">
        <v>400.2</v>
      </c>
      <c r="M592" s="825">
        <v>400.2</v>
      </c>
      <c r="N592" s="822">
        <v>1</v>
      </c>
      <c r="O592" s="826">
        <v>1</v>
      </c>
      <c r="P592" s="825"/>
      <c r="Q592" s="827">
        <v>0</v>
      </c>
      <c r="R592" s="822"/>
      <c r="S592" s="827">
        <v>0</v>
      </c>
      <c r="T592" s="826"/>
      <c r="U592" s="828">
        <v>0</v>
      </c>
    </row>
    <row r="593" spans="1:21" ht="14.45" customHeight="1" x14ac:dyDescent="0.2">
      <c r="A593" s="821">
        <v>31</v>
      </c>
      <c r="B593" s="822" t="s">
        <v>1964</v>
      </c>
      <c r="C593" s="822" t="s">
        <v>1970</v>
      </c>
      <c r="D593" s="823" t="s">
        <v>3154</v>
      </c>
      <c r="E593" s="824" t="s">
        <v>1986</v>
      </c>
      <c r="F593" s="822" t="s">
        <v>1967</v>
      </c>
      <c r="G593" s="822" t="s">
        <v>2012</v>
      </c>
      <c r="H593" s="822" t="s">
        <v>329</v>
      </c>
      <c r="I593" s="822" t="s">
        <v>2159</v>
      </c>
      <c r="J593" s="822" t="s">
        <v>2160</v>
      </c>
      <c r="K593" s="822" t="s">
        <v>2161</v>
      </c>
      <c r="L593" s="825">
        <v>60.23</v>
      </c>
      <c r="M593" s="825">
        <v>60.23</v>
      </c>
      <c r="N593" s="822">
        <v>1</v>
      </c>
      <c r="O593" s="826">
        <v>1</v>
      </c>
      <c r="P593" s="825">
        <v>60.23</v>
      </c>
      <c r="Q593" s="827">
        <v>1</v>
      </c>
      <c r="R593" s="822">
        <v>1</v>
      </c>
      <c r="S593" s="827">
        <v>1</v>
      </c>
      <c r="T593" s="826">
        <v>1</v>
      </c>
      <c r="U593" s="828">
        <v>1</v>
      </c>
    </row>
    <row r="594" spans="1:21" ht="14.45" customHeight="1" x14ac:dyDescent="0.2">
      <c r="A594" s="821">
        <v>31</v>
      </c>
      <c r="B594" s="822" t="s">
        <v>1964</v>
      </c>
      <c r="C594" s="822" t="s">
        <v>1970</v>
      </c>
      <c r="D594" s="823" t="s">
        <v>3154</v>
      </c>
      <c r="E594" s="824" t="s">
        <v>1986</v>
      </c>
      <c r="F594" s="822" t="s">
        <v>1967</v>
      </c>
      <c r="G594" s="822" t="s">
        <v>2012</v>
      </c>
      <c r="H594" s="822" t="s">
        <v>329</v>
      </c>
      <c r="I594" s="822" t="s">
        <v>2162</v>
      </c>
      <c r="J594" s="822" t="s">
        <v>2163</v>
      </c>
      <c r="K594" s="822" t="s">
        <v>2164</v>
      </c>
      <c r="L594" s="825">
        <v>245.42</v>
      </c>
      <c r="M594" s="825">
        <v>736.26</v>
      </c>
      <c r="N594" s="822">
        <v>3</v>
      </c>
      <c r="O594" s="826">
        <v>3</v>
      </c>
      <c r="P594" s="825">
        <v>736.26</v>
      </c>
      <c r="Q594" s="827">
        <v>1</v>
      </c>
      <c r="R594" s="822">
        <v>3</v>
      </c>
      <c r="S594" s="827">
        <v>1</v>
      </c>
      <c r="T594" s="826">
        <v>3</v>
      </c>
      <c r="U594" s="828">
        <v>1</v>
      </c>
    </row>
    <row r="595" spans="1:21" ht="14.45" customHeight="1" x14ac:dyDescent="0.2">
      <c r="A595" s="821">
        <v>31</v>
      </c>
      <c r="B595" s="822" t="s">
        <v>1964</v>
      </c>
      <c r="C595" s="822" t="s">
        <v>1970</v>
      </c>
      <c r="D595" s="823" t="s">
        <v>3154</v>
      </c>
      <c r="E595" s="824" t="s">
        <v>1986</v>
      </c>
      <c r="F595" s="822" t="s">
        <v>1967</v>
      </c>
      <c r="G595" s="822" t="s">
        <v>2012</v>
      </c>
      <c r="H595" s="822" t="s">
        <v>329</v>
      </c>
      <c r="I595" s="822" t="s">
        <v>2165</v>
      </c>
      <c r="J595" s="822" t="s">
        <v>2166</v>
      </c>
      <c r="K595" s="822" t="s">
        <v>2167</v>
      </c>
      <c r="L595" s="825">
        <v>36.18</v>
      </c>
      <c r="M595" s="825">
        <v>9913.3199999999979</v>
      </c>
      <c r="N595" s="822">
        <v>274</v>
      </c>
      <c r="O595" s="826">
        <v>140</v>
      </c>
      <c r="P595" s="825">
        <v>9623.8799999999974</v>
      </c>
      <c r="Q595" s="827">
        <v>0.97080291970802912</v>
      </c>
      <c r="R595" s="822">
        <v>266</v>
      </c>
      <c r="S595" s="827">
        <v>0.97080291970802923</v>
      </c>
      <c r="T595" s="826">
        <v>135</v>
      </c>
      <c r="U595" s="828">
        <v>0.9642857142857143</v>
      </c>
    </row>
    <row r="596" spans="1:21" ht="14.45" customHeight="1" x14ac:dyDescent="0.2">
      <c r="A596" s="821">
        <v>31</v>
      </c>
      <c r="B596" s="822" t="s">
        <v>1964</v>
      </c>
      <c r="C596" s="822" t="s">
        <v>1970</v>
      </c>
      <c r="D596" s="823" t="s">
        <v>3154</v>
      </c>
      <c r="E596" s="824" t="s">
        <v>1986</v>
      </c>
      <c r="F596" s="822" t="s">
        <v>1967</v>
      </c>
      <c r="G596" s="822" t="s">
        <v>2012</v>
      </c>
      <c r="H596" s="822" t="s">
        <v>329</v>
      </c>
      <c r="I596" s="822" t="s">
        <v>2171</v>
      </c>
      <c r="J596" s="822" t="s">
        <v>2172</v>
      </c>
      <c r="K596" s="822" t="s">
        <v>2173</v>
      </c>
      <c r="L596" s="825">
        <v>949.9</v>
      </c>
      <c r="M596" s="825">
        <v>949.9</v>
      </c>
      <c r="N596" s="822">
        <v>1</v>
      </c>
      <c r="O596" s="826">
        <v>1</v>
      </c>
      <c r="P596" s="825">
        <v>949.9</v>
      </c>
      <c r="Q596" s="827">
        <v>1</v>
      </c>
      <c r="R596" s="822">
        <v>1</v>
      </c>
      <c r="S596" s="827">
        <v>1</v>
      </c>
      <c r="T596" s="826">
        <v>1</v>
      </c>
      <c r="U596" s="828">
        <v>1</v>
      </c>
    </row>
    <row r="597" spans="1:21" ht="14.45" customHeight="1" x14ac:dyDescent="0.2">
      <c r="A597" s="821">
        <v>31</v>
      </c>
      <c r="B597" s="822" t="s">
        <v>1964</v>
      </c>
      <c r="C597" s="822" t="s">
        <v>1970</v>
      </c>
      <c r="D597" s="823" t="s">
        <v>3154</v>
      </c>
      <c r="E597" s="824" t="s">
        <v>1986</v>
      </c>
      <c r="F597" s="822" t="s">
        <v>1967</v>
      </c>
      <c r="G597" s="822" t="s">
        <v>2012</v>
      </c>
      <c r="H597" s="822" t="s">
        <v>329</v>
      </c>
      <c r="I597" s="822" t="s">
        <v>2174</v>
      </c>
      <c r="J597" s="822" t="s">
        <v>2175</v>
      </c>
      <c r="K597" s="822" t="s">
        <v>2176</v>
      </c>
      <c r="L597" s="825">
        <v>399.63</v>
      </c>
      <c r="M597" s="825">
        <v>9191.4900000000016</v>
      </c>
      <c r="N597" s="822">
        <v>23</v>
      </c>
      <c r="O597" s="826">
        <v>23</v>
      </c>
      <c r="P597" s="825">
        <v>7992.6000000000013</v>
      </c>
      <c r="Q597" s="827">
        <v>0.86956521739130432</v>
      </c>
      <c r="R597" s="822">
        <v>20</v>
      </c>
      <c r="S597" s="827">
        <v>0.86956521739130432</v>
      </c>
      <c r="T597" s="826">
        <v>20</v>
      </c>
      <c r="U597" s="828">
        <v>0.86956521739130432</v>
      </c>
    </row>
    <row r="598" spans="1:21" ht="14.45" customHeight="1" x14ac:dyDescent="0.2">
      <c r="A598" s="821">
        <v>31</v>
      </c>
      <c r="B598" s="822" t="s">
        <v>1964</v>
      </c>
      <c r="C598" s="822" t="s">
        <v>1970</v>
      </c>
      <c r="D598" s="823" t="s">
        <v>3154</v>
      </c>
      <c r="E598" s="824" t="s">
        <v>1986</v>
      </c>
      <c r="F598" s="822" t="s">
        <v>1967</v>
      </c>
      <c r="G598" s="822" t="s">
        <v>2012</v>
      </c>
      <c r="H598" s="822" t="s">
        <v>329</v>
      </c>
      <c r="I598" s="822" t="s">
        <v>2177</v>
      </c>
      <c r="J598" s="822" t="s">
        <v>2178</v>
      </c>
      <c r="K598" s="822" t="s">
        <v>2179</v>
      </c>
      <c r="L598" s="825">
        <v>80.36</v>
      </c>
      <c r="M598" s="825">
        <v>80.36</v>
      </c>
      <c r="N598" s="822">
        <v>1</v>
      </c>
      <c r="O598" s="826">
        <v>1</v>
      </c>
      <c r="P598" s="825">
        <v>80.36</v>
      </c>
      <c r="Q598" s="827">
        <v>1</v>
      </c>
      <c r="R598" s="822">
        <v>1</v>
      </c>
      <c r="S598" s="827">
        <v>1</v>
      </c>
      <c r="T598" s="826">
        <v>1</v>
      </c>
      <c r="U598" s="828">
        <v>1</v>
      </c>
    </row>
    <row r="599" spans="1:21" ht="14.45" customHeight="1" x14ac:dyDescent="0.2">
      <c r="A599" s="821">
        <v>31</v>
      </c>
      <c r="B599" s="822" t="s">
        <v>1964</v>
      </c>
      <c r="C599" s="822" t="s">
        <v>1970</v>
      </c>
      <c r="D599" s="823" t="s">
        <v>3154</v>
      </c>
      <c r="E599" s="824" t="s">
        <v>1986</v>
      </c>
      <c r="F599" s="822" t="s">
        <v>1967</v>
      </c>
      <c r="G599" s="822" t="s">
        <v>2012</v>
      </c>
      <c r="H599" s="822" t="s">
        <v>329</v>
      </c>
      <c r="I599" s="822" t="s">
        <v>2362</v>
      </c>
      <c r="J599" s="822" t="s">
        <v>2160</v>
      </c>
      <c r="K599" s="822" t="s">
        <v>2363</v>
      </c>
      <c r="L599" s="825">
        <v>51.97</v>
      </c>
      <c r="M599" s="825">
        <v>103.94</v>
      </c>
      <c r="N599" s="822">
        <v>2</v>
      </c>
      <c r="O599" s="826">
        <v>2</v>
      </c>
      <c r="P599" s="825">
        <v>103.94</v>
      </c>
      <c r="Q599" s="827">
        <v>1</v>
      </c>
      <c r="R599" s="822">
        <v>2</v>
      </c>
      <c r="S599" s="827">
        <v>1</v>
      </c>
      <c r="T599" s="826">
        <v>2</v>
      </c>
      <c r="U599" s="828">
        <v>1</v>
      </c>
    </row>
    <row r="600" spans="1:21" ht="14.45" customHeight="1" x14ac:dyDescent="0.2">
      <c r="A600" s="821">
        <v>31</v>
      </c>
      <c r="B600" s="822" t="s">
        <v>1964</v>
      </c>
      <c r="C600" s="822" t="s">
        <v>1970</v>
      </c>
      <c r="D600" s="823" t="s">
        <v>3154</v>
      </c>
      <c r="E600" s="824" t="s">
        <v>1986</v>
      </c>
      <c r="F600" s="822" t="s">
        <v>1967</v>
      </c>
      <c r="G600" s="822" t="s">
        <v>2012</v>
      </c>
      <c r="H600" s="822" t="s">
        <v>329</v>
      </c>
      <c r="I600" s="822" t="s">
        <v>2364</v>
      </c>
      <c r="J600" s="822" t="s">
        <v>2160</v>
      </c>
      <c r="K600" s="822" t="s">
        <v>2365</v>
      </c>
      <c r="L600" s="825">
        <v>60.23</v>
      </c>
      <c r="M600" s="825">
        <v>60.23</v>
      </c>
      <c r="N600" s="822">
        <v>1</v>
      </c>
      <c r="O600" s="826">
        <v>1</v>
      </c>
      <c r="P600" s="825">
        <v>60.23</v>
      </c>
      <c r="Q600" s="827">
        <v>1</v>
      </c>
      <c r="R600" s="822">
        <v>1</v>
      </c>
      <c r="S600" s="827">
        <v>1</v>
      </c>
      <c r="T600" s="826">
        <v>1</v>
      </c>
      <c r="U600" s="828">
        <v>1</v>
      </c>
    </row>
    <row r="601" spans="1:21" ht="14.45" customHeight="1" x14ac:dyDescent="0.2">
      <c r="A601" s="821">
        <v>31</v>
      </c>
      <c r="B601" s="822" t="s">
        <v>1964</v>
      </c>
      <c r="C601" s="822" t="s">
        <v>1970</v>
      </c>
      <c r="D601" s="823" t="s">
        <v>3154</v>
      </c>
      <c r="E601" s="824" t="s">
        <v>1986</v>
      </c>
      <c r="F601" s="822" t="s">
        <v>1967</v>
      </c>
      <c r="G601" s="822" t="s">
        <v>2012</v>
      </c>
      <c r="H601" s="822" t="s">
        <v>329</v>
      </c>
      <c r="I601" s="822" t="s">
        <v>2183</v>
      </c>
      <c r="J601" s="822" t="s">
        <v>2184</v>
      </c>
      <c r="K601" s="822" t="s">
        <v>2185</v>
      </c>
      <c r="L601" s="825">
        <v>1392.62</v>
      </c>
      <c r="M601" s="825">
        <v>1392.62</v>
      </c>
      <c r="N601" s="822">
        <v>1</v>
      </c>
      <c r="O601" s="826">
        <v>1</v>
      </c>
      <c r="P601" s="825"/>
      <c r="Q601" s="827">
        <v>0</v>
      </c>
      <c r="R601" s="822"/>
      <c r="S601" s="827">
        <v>0</v>
      </c>
      <c r="T601" s="826"/>
      <c r="U601" s="828">
        <v>0</v>
      </c>
    </row>
    <row r="602" spans="1:21" ht="14.45" customHeight="1" x14ac:dyDescent="0.2">
      <c r="A602" s="821">
        <v>31</v>
      </c>
      <c r="B602" s="822" t="s">
        <v>1964</v>
      </c>
      <c r="C602" s="822" t="s">
        <v>1970</v>
      </c>
      <c r="D602" s="823" t="s">
        <v>3154</v>
      </c>
      <c r="E602" s="824" t="s">
        <v>1986</v>
      </c>
      <c r="F602" s="822" t="s">
        <v>1967</v>
      </c>
      <c r="G602" s="822" t="s">
        <v>2012</v>
      </c>
      <c r="H602" s="822" t="s">
        <v>329</v>
      </c>
      <c r="I602" s="822" t="s">
        <v>2186</v>
      </c>
      <c r="J602" s="822" t="s">
        <v>2187</v>
      </c>
      <c r="K602" s="822" t="s">
        <v>2188</v>
      </c>
      <c r="L602" s="825">
        <v>749.8</v>
      </c>
      <c r="M602" s="825">
        <v>2999.2</v>
      </c>
      <c r="N602" s="822">
        <v>4</v>
      </c>
      <c r="O602" s="826">
        <v>4</v>
      </c>
      <c r="P602" s="825">
        <v>2999.2</v>
      </c>
      <c r="Q602" s="827">
        <v>1</v>
      </c>
      <c r="R602" s="822">
        <v>4</v>
      </c>
      <c r="S602" s="827">
        <v>1</v>
      </c>
      <c r="T602" s="826">
        <v>4</v>
      </c>
      <c r="U602" s="828">
        <v>1</v>
      </c>
    </row>
    <row r="603" spans="1:21" ht="14.45" customHeight="1" x14ac:dyDescent="0.2">
      <c r="A603" s="821">
        <v>31</v>
      </c>
      <c r="B603" s="822" t="s">
        <v>1964</v>
      </c>
      <c r="C603" s="822" t="s">
        <v>1970</v>
      </c>
      <c r="D603" s="823" t="s">
        <v>3154</v>
      </c>
      <c r="E603" s="824" t="s">
        <v>1986</v>
      </c>
      <c r="F603" s="822" t="s">
        <v>1967</v>
      </c>
      <c r="G603" s="822" t="s">
        <v>2012</v>
      </c>
      <c r="H603" s="822" t="s">
        <v>329</v>
      </c>
      <c r="I603" s="822" t="s">
        <v>2366</v>
      </c>
      <c r="J603" s="822" t="s">
        <v>2367</v>
      </c>
      <c r="K603" s="822" t="s">
        <v>2368</v>
      </c>
      <c r="L603" s="825">
        <v>600.29999999999995</v>
      </c>
      <c r="M603" s="825">
        <v>1800.8999999999999</v>
      </c>
      <c r="N603" s="822">
        <v>3</v>
      </c>
      <c r="O603" s="826">
        <v>3</v>
      </c>
      <c r="P603" s="825">
        <v>1800.8999999999999</v>
      </c>
      <c r="Q603" s="827">
        <v>1</v>
      </c>
      <c r="R603" s="822">
        <v>3</v>
      </c>
      <c r="S603" s="827">
        <v>1</v>
      </c>
      <c r="T603" s="826">
        <v>3</v>
      </c>
      <c r="U603" s="828">
        <v>1</v>
      </c>
    </row>
    <row r="604" spans="1:21" ht="14.45" customHeight="1" x14ac:dyDescent="0.2">
      <c r="A604" s="821">
        <v>31</v>
      </c>
      <c r="B604" s="822" t="s">
        <v>1964</v>
      </c>
      <c r="C604" s="822" t="s">
        <v>1970</v>
      </c>
      <c r="D604" s="823" t="s">
        <v>3154</v>
      </c>
      <c r="E604" s="824" t="s">
        <v>1986</v>
      </c>
      <c r="F604" s="822" t="s">
        <v>1967</v>
      </c>
      <c r="G604" s="822" t="s">
        <v>2012</v>
      </c>
      <c r="H604" s="822" t="s">
        <v>329</v>
      </c>
      <c r="I604" s="822" t="s">
        <v>2189</v>
      </c>
      <c r="J604" s="822" t="s">
        <v>2190</v>
      </c>
      <c r="K604" s="822" t="s">
        <v>2191</v>
      </c>
      <c r="L604" s="825">
        <v>199.5</v>
      </c>
      <c r="M604" s="825">
        <v>598.5</v>
      </c>
      <c r="N604" s="822">
        <v>3</v>
      </c>
      <c r="O604" s="826">
        <v>3</v>
      </c>
      <c r="P604" s="825">
        <v>598.5</v>
      </c>
      <c r="Q604" s="827">
        <v>1</v>
      </c>
      <c r="R604" s="822">
        <v>3</v>
      </c>
      <c r="S604" s="827">
        <v>1</v>
      </c>
      <c r="T604" s="826">
        <v>3</v>
      </c>
      <c r="U604" s="828">
        <v>1</v>
      </c>
    </row>
    <row r="605" spans="1:21" ht="14.45" customHeight="1" x14ac:dyDescent="0.2">
      <c r="A605" s="821">
        <v>31</v>
      </c>
      <c r="B605" s="822" t="s">
        <v>1964</v>
      </c>
      <c r="C605" s="822" t="s">
        <v>1970</v>
      </c>
      <c r="D605" s="823" t="s">
        <v>3154</v>
      </c>
      <c r="E605" s="824" t="s">
        <v>1986</v>
      </c>
      <c r="F605" s="822" t="s">
        <v>1967</v>
      </c>
      <c r="G605" s="822" t="s">
        <v>2012</v>
      </c>
      <c r="H605" s="822" t="s">
        <v>329</v>
      </c>
      <c r="I605" s="822" t="s">
        <v>2192</v>
      </c>
      <c r="J605" s="822" t="s">
        <v>2193</v>
      </c>
      <c r="K605" s="822" t="s">
        <v>2194</v>
      </c>
      <c r="L605" s="825">
        <v>249.55</v>
      </c>
      <c r="M605" s="825">
        <v>998.2</v>
      </c>
      <c r="N605" s="822">
        <v>4</v>
      </c>
      <c r="O605" s="826">
        <v>2</v>
      </c>
      <c r="P605" s="825">
        <v>998.2</v>
      </c>
      <c r="Q605" s="827">
        <v>1</v>
      </c>
      <c r="R605" s="822">
        <v>4</v>
      </c>
      <c r="S605" s="827">
        <v>1</v>
      </c>
      <c r="T605" s="826">
        <v>2</v>
      </c>
      <c r="U605" s="828">
        <v>1</v>
      </c>
    </row>
    <row r="606" spans="1:21" ht="14.45" customHeight="1" x14ac:dyDescent="0.2">
      <c r="A606" s="821">
        <v>31</v>
      </c>
      <c r="B606" s="822" t="s">
        <v>1964</v>
      </c>
      <c r="C606" s="822" t="s">
        <v>1970</v>
      </c>
      <c r="D606" s="823" t="s">
        <v>3154</v>
      </c>
      <c r="E606" s="824" t="s">
        <v>1986</v>
      </c>
      <c r="F606" s="822" t="s">
        <v>1967</v>
      </c>
      <c r="G606" s="822" t="s">
        <v>2012</v>
      </c>
      <c r="H606" s="822" t="s">
        <v>329</v>
      </c>
      <c r="I606" s="822" t="s">
        <v>2195</v>
      </c>
      <c r="J606" s="822" t="s">
        <v>2196</v>
      </c>
      <c r="K606" s="822" t="s">
        <v>2197</v>
      </c>
      <c r="L606" s="825">
        <v>2296.87</v>
      </c>
      <c r="M606" s="825">
        <v>6890.61</v>
      </c>
      <c r="N606" s="822">
        <v>3</v>
      </c>
      <c r="O606" s="826">
        <v>3</v>
      </c>
      <c r="P606" s="825">
        <v>6890.61</v>
      </c>
      <c r="Q606" s="827">
        <v>1</v>
      </c>
      <c r="R606" s="822">
        <v>3</v>
      </c>
      <c r="S606" s="827">
        <v>1</v>
      </c>
      <c r="T606" s="826">
        <v>3</v>
      </c>
      <c r="U606" s="828">
        <v>1</v>
      </c>
    </row>
    <row r="607" spans="1:21" ht="14.45" customHeight="1" x14ac:dyDescent="0.2">
      <c r="A607" s="821">
        <v>31</v>
      </c>
      <c r="B607" s="822" t="s">
        <v>1964</v>
      </c>
      <c r="C607" s="822" t="s">
        <v>1970</v>
      </c>
      <c r="D607" s="823" t="s">
        <v>3154</v>
      </c>
      <c r="E607" s="824" t="s">
        <v>1986</v>
      </c>
      <c r="F607" s="822" t="s">
        <v>1967</v>
      </c>
      <c r="G607" s="822" t="s">
        <v>2012</v>
      </c>
      <c r="H607" s="822" t="s">
        <v>329</v>
      </c>
      <c r="I607" s="822" t="s">
        <v>2198</v>
      </c>
      <c r="J607" s="822" t="s">
        <v>2199</v>
      </c>
      <c r="K607" s="822" t="s">
        <v>2200</v>
      </c>
      <c r="L607" s="825">
        <v>320.25</v>
      </c>
      <c r="M607" s="825">
        <v>5444.25</v>
      </c>
      <c r="N607" s="822">
        <v>17</v>
      </c>
      <c r="O607" s="826">
        <v>17</v>
      </c>
      <c r="P607" s="825">
        <v>5444.25</v>
      </c>
      <c r="Q607" s="827">
        <v>1</v>
      </c>
      <c r="R607" s="822">
        <v>17</v>
      </c>
      <c r="S607" s="827">
        <v>1</v>
      </c>
      <c r="T607" s="826">
        <v>17</v>
      </c>
      <c r="U607" s="828">
        <v>1</v>
      </c>
    </row>
    <row r="608" spans="1:21" ht="14.45" customHeight="1" x14ac:dyDescent="0.2">
      <c r="A608" s="821">
        <v>31</v>
      </c>
      <c r="B608" s="822" t="s">
        <v>1964</v>
      </c>
      <c r="C608" s="822" t="s">
        <v>1970</v>
      </c>
      <c r="D608" s="823" t="s">
        <v>3154</v>
      </c>
      <c r="E608" s="824" t="s">
        <v>1986</v>
      </c>
      <c r="F608" s="822" t="s">
        <v>1967</v>
      </c>
      <c r="G608" s="822" t="s">
        <v>2012</v>
      </c>
      <c r="H608" s="822" t="s">
        <v>329</v>
      </c>
      <c r="I608" s="822" t="s">
        <v>2456</v>
      </c>
      <c r="J608" s="822" t="s">
        <v>2166</v>
      </c>
      <c r="K608" s="822" t="s">
        <v>2457</v>
      </c>
      <c r="L608" s="825">
        <v>31.91</v>
      </c>
      <c r="M608" s="825">
        <v>31.91</v>
      </c>
      <c r="N608" s="822">
        <v>1</v>
      </c>
      <c r="O608" s="826">
        <v>1</v>
      </c>
      <c r="P608" s="825">
        <v>31.91</v>
      </c>
      <c r="Q608" s="827">
        <v>1</v>
      </c>
      <c r="R608" s="822">
        <v>1</v>
      </c>
      <c r="S608" s="827">
        <v>1</v>
      </c>
      <c r="T608" s="826">
        <v>1</v>
      </c>
      <c r="U608" s="828">
        <v>1</v>
      </c>
    </row>
    <row r="609" spans="1:21" ht="14.45" customHeight="1" x14ac:dyDescent="0.2">
      <c r="A609" s="821">
        <v>31</v>
      </c>
      <c r="B609" s="822" t="s">
        <v>1964</v>
      </c>
      <c r="C609" s="822" t="s">
        <v>1970</v>
      </c>
      <c r="D609" s="823" t="s">
        <v>3154</v>
      </c>
      <c r="E609" s="824" t="s">
        <v>1986</v>
      </c>
      <c r="F609" s="822" t="s">
        <v>1967</v>
      </c>
      <c r="G609" s="822" t="s">
        <v>2012</v>
      </c>
      <c r="H609" s="822" t="s">
        <v>329</v>
      </c>
      <c r="I609" s="822" t="s">
        <v>2208</v>
      </c>
      <c r="J609" s="822" t="s">
        <v>2209</v>
      </c>
      <c r="K609" s="822" t="s">
        <v>2210</v>
      </c>
      <c r="L609" s="825">
        <v>249.55</v>
      </c>
      <c r="M609" s="825">
        <v>249.55</v>
      </c>
      <c r="N609" s="822">
        <v>1</v>
      </c>
      <c r="O609" s="826">
        <v>1</v>
      </c>
      <c r="P609" s="825">
        <v>249.55</v>
      </c>
      <c r="Q609" s="827">
        <v>1</v>
      </c>
      <c r="R609" s="822">
        <v>1</v>
      </c>
      <c r="S609" s="827">
        <v>1</v>
      </c>
      <c r="T609" s="826">
        <v>1</v>
      </c>
      <c r="U609" s="828">
        <v>1</v>
      </c>
    </row>
    <row r="610" spans="1:21" ht="14.45" customHeight="1" x14ac:dyDescent="0.2">
      <c r="A610" s="821">
        <v>31</v>
      </c>
      <c r="B610" s="822" t="s">
        <v>1964</v>
      </c>
      <c r="C610" s="822" t="s">
        <v>1970</v>
      </c>
      <c r="D610" s="823" t="s">
        <v>3154</v>
      </c>
      <c r="E610" s="824" t="s">
        <v>1986</v>
      </c>
      <c r="F610" s="822" t="s">
        <v>1967</v>
      </c>
      <c r="G610" s="822" t="s">
        <v>2012</v>
      </c>
      <c r="H610" s="822" t="s">
        <v>329</v>
      </c>
      <c r="I610" s="822" t="s">
        <v>2768</v>
      </c>
      <c r="J610" s="822" t="s">
        <v>2769</v>
      </c>
      <c r="K610" s="822" t="s">
        <v>2770</v>
      </c>
      <c r="L610" s="825">
        <v>5200.3</v>
      </c>
      <c r="M610" s="825">
        <v>5200.3</v>
      </c>
      <c r="N610" s="822">
        <v>1</v>
      </c>
      <c r="O610" s="826">
        <v>1</v>
      </c>
      <c r="P610" s="825"/>
      <c r="Q610" s="827">
        <v>0</v>
      </c>
      <c r="R610" s="822"/>
      <c r="S610" s="827">
        <v>0</v>
      </c>
      <c r="T610" s="826"/>
      <c r="U610" s="828">
        <v>0</v>
      </c>
    </row>
    <row r="611" spans="1:21" ht="14.45" customHeight="1" x14ac:dyDescent="0.2">
      <c r="A611" s="821">
        <v>31</v>
      </c>
      <c r="B611" s="822" t="s">
        <v>1964</v>
      </c>
      <c r="C611" s="822" t="s">
        <v>1970</v>
      </c>
      <c r="D611" s="823" t="s">
        <v>3154</v>
      </c>
      <c r="E611" s="824" t="s">
        <v>1986</v>
      </c>
      <c r="F611" s="822" t="s">
        <v>1967</v>
      </c>
      <c r="G611" s="822" t="s">
        <v>2012</v>
      </c>
      <c r="H611" s="822" t="s">
        <v>329</v>
      </c>
      <c r="I611" s="822" t="s">
        <v>2391</v>
      </c>
      <c r="J611" s="822" t="s">
        <v>2392</v>
      </c>
      <c r="K611" s="822" t="s">
        <v>2393</v>
      </c>
      <c r="L611" s="825">
        <v>2400.0500000000002</v>
      </c>
      <c r="M611" s="825">
        <v>2400.0500000000002</v>
      </c>
      <c r="N611" s="822">
        <v>1</v>
      </c>
      <c r="O611" s="826">
        <v>1</v>
      </c>
      <c r="P611" s="825">
        <v>2400.0500000000002</v>
      </c>
      <c r="Q611" s="827">
        <v>1</v>
      </c>
      <c r="R611" s="822">
        <v>1</v>
      </c>
      <c r="S611" s="827">
        <v>1</v>
      </c>
      <c r="T611" s="826">
        <v>1</v>
      </c>
      <c r="U611" s="828">
        <v>1</v>
      </c>
    </row>
    <row r="612" spans="1:21" ht="14.45" customHeight="1" x14ac:dyDescent="0.2">
      <c r="A612" s="821">
        <v>31</v>
      </c>
      <c r="B612" s="822" t="s">
        <v>1964</v>
      </c>
      <c r="C612" s="822" t="s">
        <v>1970</v>
      </c>
      <c r="D612" s="823" t="s">
        <v>3154</v>
      </c>
      <c r="E612" s="824" t="s">
        <v>1986</v>
      </c>
      <c r="F612" s="822" t="s">
        <v>1967</v>
      </c>
      <c r="G612" s="822" t="s">
        <v>2012</v>
      </c>
      <c r="H612" s="822" t="s">
        <v>329</v>
      </c>
      <c r="I612" s="822" t="s">
        <v>2630</v>
      </c>
      <c r="J612" s="822" t="s">
        <v>2631</v>
      </c>
      <c r="K612" s="822" t="s">
        <v>2632</v>
      </c>
      <c r="L612" s="825">
        <v>3000.35</v>
      </c>
      <c r="M612" s="825">
        <v>6000.7</v>
      </c>
      <c r="N612" s="822">
        <v>2</v>
      </c>
      <c r="O612" s="826">
        <v>2</v>
      </c>
      <c r="P612" s="825">
        <v>6000.7</v>
      </c>
      <c r="Q612" s="827">
        <v>1</v>
      </c>
      <c r="R612" s="822">
        <v>2</v>
      </c>
      <c r="S612" s="827">
        <v>1</v>
      </c>
      <c r="T612" s="826">
        <v>2</v>
      </c>
      <c r="U612" s="828">
        <v>1</v>
      </c>
    </row>
    <row r="613" spans="1:21" ht="14.45" customHeight="1" x14ac:dyDescent="0.2">
      <c r="A613" s="821">
        <v>31</v>
      </c>
      <c r="B613" s="822" t="s">
        <v>1964</v>
      </c>
      <c r="C613" s="822" t="s">
        <v>1970</v>
      </c>
      <c r="D613" s="823" t="s">
        <v>3154</v>
      </c>
      <c r="E613" s="824" t="s">
        <v>1986</v>
      </c>
      <c r="F613" s="822" t="s">
        <v>1967</v>
      </c>
      <c r="G613" s="822" t="s">
        <v>2012</v>
      </c>
      <c r="H613" s="822" t="s">
        <v>329</v>
      </c>
      <c r="I613" s="822" t="s">
        <v>2397</v>
      </c>
      <c r="J613" s="822" t="s">
        <v>2398</v>
      </c>
      <c r="K613" s="822" t="s">
        <v>2399</v>
      </c>
      <c r="L613" s="825">
        <v>2337</v>
      </c>
      <c r="M613" s="825">
        <v>2337</v>
      </c>
      <c r="N613" s="822">
        <v>1</v>
      </c>
      <c r="O613" s="826">
        <v>1</v>
      </c>
      <c r="P613" s="825">
        <v>2337</v>
      </c>
      <c r="Q613" s="827">
        <v>1</v>
      </c>
      <c r="R613" s="822">
        <v>1</v>
      </c>
      <c r="S613" s="827">
        <v>1</v>
      </c>
      <c r="T613" s="826">
        <v>1</v>
      </c>
      <c r="U613" s="828">
        <v>1</v>
      </c>
    </row>
    <row r="614" spans="1:21" ht="14.45" customHeight="1" x14ac:dyDescent="0.2">
      <c r="A614" s="821">
        <v>31</v>
      </c>
      <c r="B614" s="822" t="s">
        <v>1964</v>
      </c>
      <c r="C614" s="822" t="s">
        <v>1970</v>
      </c>
      <c r="D614" s="823" t="s">
        <v>3154</v>
      </c>
      <c r="E614" s="824" t="s">
        <v>1986</v>
      </c>
      <c r="F614" s="822" t="s">
        <v>1967</v>
      </c>
      <c r="G614" s="822" t="s">
        <v>2012</v>
      </c>
      <c r="H614" s="822" t="s">
        <v>329</v>
      </c>
      <c r="I614" s="822" t="s">
        <v>2220</v>
      </c>
      <c r="J614" s="822" t="s">
        <v>2221</v>
      </c>
      <c r="K614" s="822" t="s">
        <v>2222</v>
      </c>
      <c r="L614" s="825">
        <v>1499.6</v>
      </c>
      <c r="M614" s="825">
        <v>1499.6</v>
      </c>
      <c r="N614" s="822">
        <v>1</v>
      </c>
      <c r="O614" s="826">
        <v>1</v>
      </c>
      <c r="P614" s="825"/>
      <c r="Q614" s="827">
        <v>0</v>
      </c>
      <c r="R614" s="822"/>
      <c r="S614" s="827">
        <v>0</v>
      </c>
      <c r="T614" s="826"/>
      <c r="U614" s="828">
        <v>0</v>
      </c>
    </row>
    <row r="615" spans="1:21" ht="14.45" customHeight="1" x14ac:dyDescent="0.2">
      <c r="A615" s="821">
        <v>31</v>
      </c>
      <c r="B615" s="822" t="s">
        <v>1964</v>
      </c>
      <c r="C615" s="822" t="s">
        <v>1970</v>
      </c>
      <c r="D615" s="823" t="s">
        <v>3154</v>
      </c>
      <c r="E615" s="824" t="s">
        <v>1987</v>
      </c>
      <c r="F615" s="822" t="s">
        <v>1965</v>
      </c>
      <c r="G615" s="822" t="s">
        <v>2233</v>
      </c>
      <c r="H615" s="822" t="s">
        <v>329</v>
      </c>
      <c r="I615" s="822" t="s">
        <v>2771</v>
      </c>
      <c r="J615" s="822" t="s">
        <v>636</v>
      </c>
      <c r="K615" s="822" t="s">
        <v>1863</v>
      </c>
      <c r="L615" s="825">
        <v>0</v>
      </c>
      <c r="M615" s="825">
        <v>0</v>
      </c>
      <c r="N615" s="822">
        <v>1</v>
      </c>
      <c r="O615" s="826">
        <v>1</v>
      </c>
      <c r="P615" s="825">
        <v>0</v>
      </c>
      <c r="Q615" s="827"/>
      <c r="R615" s="822">
        <v>1</v>
      </c>
      <c r="S615" s="827">
        <v>1</v>
      </c>
      <c r="T615" s="826">
        <v>1</v>
      </c>
      <c r="U615" s="828">
        <v>1</v>
      </c>
    </row>
    <row r="616" spans="1:21" ht="14.45" customHeight="1" x14ac:dyDescent="0.2">
      <c r="A616" s="821">
        <v>31</v>
      </c>
      <c r="B616" s="822" t="s">
        <v>1964</v>
      </c>
      <c r="C616" s="822" t="s">
        <v>1970</v>
      </c>
      <c r="D616" s="823" t="s">
        <v>3154</v>
      </c>
      <c r="E616" s="824" t="s">
        <v>1987</v>
      </c>
      <c r="F616" s="822" t="s">
        <v>1965</v>
      </c>
      <c r="G616" s="822" t="s">
        <v>2234</v>
      </c>
      <c r="H616" s="822" t="s">
        <v>329</v>
      </c>
      <c r="I616" s="822" t="s">
        <v>2646</v>
      </c>
      <c r="J616" s="822" t="s">
        <v>2236</v>
      </c>
      <c r="K616" s="822" t="s">
        <v>2647</v>
      </c>
      <c r="L616" s="825">
        <v>0</v>
      </c>
      <c r="M616" s="825">
        <v>0</v>
      </c>
      <c r="N616" s="822">
        <v>3</v>
      </c>
      <c r="O616" s="826">
        <v>2</v>
      </c>
      <c r="P616" s="825">
        <v>0</v>
      </c>
      <c r="Q616" s="827"/>
      <c r="R616" s="822">
        <v>2</v>
      </c>
      <c r="S616" s="827">
        <v>0.66666666666666663</v>
      </c>
      <c r="T616" s="826">
        <v>1</v>
      </c>
      <c r="U616" s="828">
        <v>0.5</v>
      </c>
    </row>
    <row r="617" spans="1:21" ht="14.45" customHeight="1" x14ac:dyDescent="0.2">
      <c r="A617" s="821">
        <v>31</v>
      </c>
      <c r="B617" s="822" t="s">
        <v>1964</v>
      </c>
      <c r="C617" s="822" t="s">
        <v>1970</v>
      </c>
      <c r="D617" s="823" t="s">
        <v>3154</v>
      </c>
      <c r="E617" s="824" t="s">
        <v>1987</v>
      </c>
      <c r="F617" s="822" t="s">
        <v>1965</v>
      </c>
      <c r="G617" s="822" t="s">
        <v>2039</v>
      </c>
      <c r="H617" s="822" t="s">
        <v>329</v>
      </c>
      <c r="I617" s="822" t="s">
        <v>2040</v>
      </c>
      <c r="J617" s="822" t="s">
        <v>2041</v>
      </c>
      <c r="K617" s="822" t="s">
        <v>716</v>
      </c>
      <c r="L617" s="825">
        <v>78.33</v>
      </c>
      <c r="M617" s="825">
        <v>156.66</v>
      </c>
      <c r="N617" s="822">
        <v>2</v>
      </c>
      <c r="O617" s="826">
        <v>2</v>
      </c>
      <c r="P617" s="825"/>
      <c r="Q617" s="827">
        <v>0</v>
      </c>
      <c r="R617" s="822"/>
      <c r="S617" s="827">
        <v>0</v>
      </c>
      <c r="T617" s="826"/>
      <c r="U617" s="828">
        <v>0</v>
      </c>
    </row>
    <row r="618" spans="1:21" ht="14.45" customHeight="1" x14ac:dyDescent="0.2">
      <c r="A618" s="821">
        <v>31</v>
      </c>
      <c r="B618" s="822" t="s">
        <v>1964</v>
      </c>
      <c r="C618" s="822" t="s">
        <v>1970</v>
      </c>
      <c r="D618" s="823" t="s">
        <v>3154</v>
      </c>
      <c r="E618" s="824" t="s">
        <v>1987</v>
      </c>
      <c r="F618" s="822" t="s">
        <v>1965</v>
      </c>
      <c r="G618" s="822" t="s">
        <v>2043</v>
      </c>
      <c r="H618" s="822" t="s">
        <v>329</v>
      </c>
      <c r="I618" s="822" t="s">
        <v>2772</v>
      </c>
      <c r="J618" s="822" t="s">
        <v>2472</v>
      </c>
      <c r="K618" s="822" t="s">
        <v>2773</v>
      </c>
      <c r="L618" s="825">
        <v>97.96</v>
      </c>
      <c r="M618" s="825">
        <v>97.96</v>
      </c>
      <c r="N618" s="822">
        <v>1</v>
      </c>
      <c r="O618" s="826">
        <v>1</v>
      </c>
      <c r="P618" s="825">
        <v>97.96</v>
      </c>
      <c r="Q618" s="827">
        <v>1</v>
      </c>
      <c r="R618" s="822">
        <v>1</v>
      </c>
      <c r="S618" s="827">
        <v>1</v>
      </c>
      <c r="T618" s="826">
        <v>1</v>
      </c>
      <c r="U618" s="828">
        <v>1</v>
      </c>
    </row>
    <row r="619" spans="1:21" ht="14.45" customHeight="1" x14ac:dyDescent="0.2">
      <c r="A619" s="821">
        <v>31</v>
      </c>
      <c r="B619" s="822" t="s">
        <v>1964</v>
      </c>
      <c r="C619" s="822" t="s">
        <v>1970</v>
      </c>
      <c r="D619" s="823" t="s">
        <v>3154</v>
      </c>
      <c r="E619" s="824" t="s">
        <v>1987</v>
      </c>
      <c r="F619" s="822" t="s">
        <v>1965</v>
      </c>
      <c r="G619" s="822" t="s">
        <v>2051</v>
      </c>
      <c r="H619" s="822" t="s">
        <v>329</v>
      </c>
      <c r="I619" s="822" t="s">
        <v>2556</v>
      </c>
      <c r="J619" s="822" t="s">
        <v>736</v>
      </c>
      <c r="K619" s="822" t="s">
        <v>2557</v>
      </c>
      <c r="L619" s="825">
        <v>91.11</v>
      </c>
      <c r="M619" s="825">
        <v>91.11</v>
      </c>
      <c r="N619" s="822">
        <v>1</v>
      </c>
      <c r="O619" s="826">
        <v>1</v>
      </c>
      <c r="P619" s="825"/>
      <c r="Q619" s="827">
        <v>0</v>
      </c>
      <c r="R619" s="822"/>
      <c r="S619" s="827">
        <v>0</v>
      </c>
      <c r="T619" s="826"/>
      <c r="U619" s="828">
        <v>0</v>
      </c>
    </row>
    <row r="620" spans="1:21" ht="14.45" customHeight="1" x14ac:dyDescent="0.2">
      <c r="A620" s="821">
        <v>31</v>
      </c>
      <c r="B620" s="822" t="s">
        <v>1964</v>
      </c>
      <c r="C620" s="822" t="s">
        <v>1970</v>
      </c>
      <c r="D620" s="823" t="s">
        <v>3154</v>
      </c>
      <c r="E620" s="824" t="s">
        <v>1987</v>
      </c>
      <c r="F620" s="822" t="s">
        <v>1965</v>
      </c>
      <c r="G620" s="822" t="s">
        <v>2263</v>
      </c>
      <c r="H620" s="822" t="s">
        <v>329</v>
      </c>
      <c r="I620" s="822" t="s">
        <v>2264</v>
      </c>
      <c r="J620" s="822" t="s">
        <v>2265</v>
      </c>
      <c r="K620" s="822" t="s">
        <v>2266</v>
      </c>
      <c r="L620" s="825">
        <v>0</v>
      </c>
      <c r="M620" s="825">
        <v>0</v>
      </c>
      <c r="N620" s="822">
        <v>5</v>
      </c>
      <c r="O620" s="826">
        <v>3</v>
      </c>
      <c r="P620" s="825">
        <v>0</v>
      </c>
      <c r="Q620" s="827"/>
      <c r="R620" s="822">
        <v>4</v>
      </c>
      <c r="S620" s="827">
        <v>0.8</v>
      </c>
      <c r="T620" s="826">
        <v>2.5</v>
      </c>
      <c r="U620" s="828">
        <v>0.83333333333333337</v>
      </c>
    </row>
    <row r="621" spans="1:21" ht="14.45" customHeight="1" x14ac:dyDescent="0.2">
      <c r="A621" s="821">
        <v>31</v>
      </c>
      <c r="B621" s="822" t="s">
        <v>1964</v>
      </c>
      <c r="C621" s="822" t="s">
        <v>1970</v>
      </c>
      <c r="D621" s="823" t="s">
        <v>3154</v>
      </c>
      <c r="E621" s="824" t="s">
        <v>1987</v>
      </c>
      <c r="F621" s="822" t="s">
        <v>1965</v>
      </c>
      <c r="G621" s="822" t="s">
        <v>2065</v>
      </c>
      <c r="H621" s="822" t="s">
        <v>329</v>
      </c>
      <c r="I621" s="822" t="s">
        <v>2774</v>
      </c>
      <c r="J621" s="822" t="s">
        <v>1149</v>
      </c>
      <c r="K621" s="822" t="s">
        <v>2775</v>
      </c>
      <c r="L621" s="825">
        <v>49.04</v>
      </c>
      <c r="M621" s="825">
        <v>49.04</v>
      </c>
      <c r="N621" s="822">
        <v>1</v>
      </c>
      <c r="O621" s="826">
        <v>1</v>
      </c>
      <c r="P621" s="825">
        <v>49.04</v>
      </c>
      <c r="Q621" s="827">
        <v>1</v>
      </c>
      <c r="R621" s="822">
        <v>1</v>
      </c>
      <c r="S621" s="827">
        <v>1</v>
      </c>
      <c r="T621" s="826">
        <v>1</v>
      </c>
      <c r="U621" s="828">
        <v>1</v>
      </c>
    </row>
    <row r="622" spans="1:21" ht="14.45" customHeight="1" x14ac:dyDescent="0.2">
      <c r="A622" s="821">
        <v>31</v>
      </c>
      <c r="B622" s="822" t="s">
        <v>1964</v>
      </c>
      <c r="C622" s="822" t="s">
        <v>1970</v>
      </c>
      <c r="D622" s="823" t="s">
        <v>3154</v>
      </c>
      <c r="E622" s="824" t="s">
        <v>1987</v>
      </c>
      <c r="F622" s="822" t="s">
        <v>1965</v>
      </c>
      <c r="G622" s="822" t="s">
        <v>2079</v>
      </c>
      <c r="H622" s="822" t="s">
        <v>329</v>
      </c>
      <c r="I622" s="822" t="s">
        <v>2080</v>
      </c>
      <c r="J622" s="822" t="s">
        <v>2081</v>
      </c>
      <c r="K622" s="822" t="s">
        <v>2082</v>
      </c>
      <c r="L622" s="825">
        <v>132.97999999999999</v>
      </c>
      <c r="M622" s="825">
        <v>1861.7199999999998</v>
      </c>
      <c r="N622" s="822">
        <v>14</v>
      </c>
      <c r="O622" s="826">
        <v>6</v>
      </c>
      <c r="P622" s="825">
        <v>1861.7199999999998</v>
      </c>
      <c r="Q622" s="827">
        <v>1</v>
      </c>
      <c r="R622" s="822">
        <v>14</v>
      </c>
      <c r="S622" s="827">
        <v>1</v>
      </c>
      <c r="T622" s="826">
        <v>6</v>
      </c>
      <c r="U622" s="828">
        <v>1</v>
      </c>
    </row>
    <row r="623" spans="1:21" ht="14.45" customHeight="1" x14ac:dyDescent="0.2">
      <c r="A623" s="821">
        <v>31</v>
      </c>
      <c r="B623" s="822" t="s">
        <v>1964</v>
      </c>
      <c r="C623" s="822" t="s">
        <v>1970</v>
      </c>
      <c r="D623" s="823" t="s">
        <v>3154</v>
      </c>
      <c r="E623" s="824" t="s">
        <v>1987</v>
      </c>
      <c r="F623" s="822" t="s">
        <v>1965</v>
      </c>
      <c r="G623" s="822" t="s">
        <v>2079</v>
      </c>
      <c r="H623" s="822" t="s">
        <v>329</v>
      </c>
      <c r="I623" s="822" t="s">
        <v>2776</v>
      </c>
      <c r="J623" s="822" t="s">
        <v>2081</v>
      </c>
      <c r="K623" s="822" t="s">
        <v>2777</v>
      </c>
      <c r="L623" s="825">
        <v>77.52</v>
      </c>
      <c r="M623" s="825">
        <v>465.12</v>
      </c>
      <c r="N623" s="822">
        <v>6</v>
      </c>
      <c r="O623" s="826">
        <v>4</v>
      </c>
      <c r="P623" s="825">
        <v>310.08</v>
      </c>
      <c r="Q623" s="827">
        <v>0.66666666666666663</v>
      </c>
      <c r="R623" s="822">
        <v>4</v>
      </c>
      <c r="S623" s="827">
        <v>0.66666666666666663</v>
      </c>
      <c r="T623" s="826">
        <v>3</v>
      </c>
      <c r="U623" s="828">
        <v>0.75</v>
      </c>
    </row>
    <row r="624" spans="1:21" ht="14.45" customHeight="1" x14ac:dyDescent="0.2">
      <c r="A624" s="821">
        <v>31</v>
      </c>
      <c r="B624" s="822" t="s">
        <v>1964</v>
      </c>
      <c r="C624" s="822" t="s">
        <v>1970</v>
      </c>
      <c r="D624" s="823" t="s">
        <v>3154</v>
      </c>
      <c r="E624" s="824" t="s">
        <v>1987</v>
      </c>
      <c r="F624" s="822" t="s">
        <v>1965</v>
      </c>
      <c r="G624" s="822" t="s">
        <v>1997</v>
      </c>
      <c r="H624" s="822" t="s">
        <v>619</v>
      </c>
      <c r="I624" s="822" t="s">
        <v>1611</v>
      </c>
      <c r="J624" s="822" t="s">
        <v>828</v>
      </c>
      <c r="K624" s="822" t="s">
        <v>1612</v>
      </c>
      <c r="L624" s="825">
        <v>1385.62</v>
      </c>
      <c r="M624" s="825">
        <v>5542.48</v>
      </c>
      <c r="N624" s="822">
        <v>4</v>
      </c>
      <c r="O624" s="826">
        <v>1.5</v>
      </c>
      <c r="P624" s="825">
        <v>5542.48</v>
      </c>
      <c r="Q624" s="827">
        <v>1</v>
      </c>
      <c r="R624" s="822">
        <v>4</v>
      </c>
      <c r="S624" s="827">
        <v>1</v>
      </c>
      <c r="T624" s="826">
        <v>1.5</v>
      </c>
      <c r="U624" s="828">
        <v>1</v>
      </c>
    </row>
    <row r="625" spans="1:21" ht="14.45" customHeight="1" x14ac:dyDescent="0.2">
      <c r="A625" s="821">
        <v>31</v>
      </c>
      <c r="B625" s="822" t="s">
        <v>1964</v>
      </c>
      <c r="C625" s="822" t="s">
        <v>1970</v>
      </c>
      <c r="D625" s="823" t="s">
        <v>3154</v>
      </c>
      <c r="E625" s="824" t="s">
        <v>1987</v>
      </c>
      <c r="F625" s="822" t="s">
        <v>1965</v>
      </c>
      <c r="G625" s="822" t="s">
        <v>1997</v>
      </c>
      <c r="H625" s="822" t="s">
        <v>619</v>
      </c>
      <c r="I625" s="822" t="s">
        <v>1613</v>
      </c>
      <c r="J625" s="822" t="s">
        <v>825</v>
      </c>
      <c r="K625" s="822" t="s">
        <v>1614</v>
      </c>
      <c r="L625" s="825">
        <v>736.33</v>
      </c>
      <c r="M625" s="825">
        <v>75841.990000000034</v>
      </c>
      <c r="N625" s="822">
        <v>103</v>
      </c>
      <c r="O625" s="826">
        <v>42.5</v>
      </c>
      <c r="P625" s="825">
        <v>69951.350000000035</v>
      </c>
      <c r="Q625" s="827">
        <v>0.92233009708737868</v>
      </c>
      <c r="R625" s="822">
        <v>95</v>
      </c>
      <c r="S625" s="827">
        <v>0.92233009708737868</v>
      </c>
      <c r="T625" s="826">
        <v>40</v>
      </c>
      <c r="U625" s="828">
        <v>0.94117647058823528</v>
      </c>
    </row>
    <row r="626" spans="1:21" ht="14.45" customHeight="1" x14ac:dyDescent="0.2">
      <c r="A626" s="821">
        <v>31</v>
      </c>
      <c r="B626" s="822" t="s">
        <v>1964</v>
      </c>
      <c r="C626" s="822" t="s">
        <v>1970</v>
      </c>
      <c r="D626" s="823" t="s">
        <v>3154</v>
      </c>
      <c r="E626" s="824" t="s">
        <v>1987</v>
      </c>
      <c r="F626" s="822" t="s">
        <v>1965</v>
      </c>
      <c r="G626" s="822" t="s">
        <v>1997</v>
      </c>
      <c r="H626" s="822" t="s">
        <v>619</v>
      </c>
      <c r="I626" s="822" t="s">
        <v>1615</v>
      </c>
      <c r="J626" s="822" t="s">
        <v>825</v>
      </c>
      <c r="K626" s="822" t="s">
        <v>1616</v>
      </c>
      <c r="L626" s="825">
        <v>490.89</v>
      </c>
      <c r="M626" s="825">
        <v>12763.140000000001</v>
      </c>
      <c r="N626" s="822">
        <v>26</v>
      </c>
      <c r="O626" s="826">
        <v>10</v>
      </c>
      <c r="P626" s="825">
        <v>11290.470000000001</v>
      </c>
      <c r="Q626" s="827">
        <v>0.88461538461538458</v>
      </c>
      <c r="R626" s="822">
        <v>23</v>
      </c>
      <c r="S626" s="827">
        <v>0.88461538461538458</v>
      </c>
      <c r="T626" s="826">
        <v>9</v>
      </c>
      <c r="U626" s="828">
        <v>0.9</v>
      </c>
    </row>
    <row r="627" spans="1:21" ht="14.45" customHeight="1" x14ac:dyDescent="0.2">
      <c r="A627" s="821">
        <v>31</v>
      </c>
      <c r="B627" s="822" t="s">
        <v>1964</v>
      </c>
      <c r="C627" s="822" t="s">
        <v>1970</v>
      </c>
      <c r="D627" s="823" t="s">
        <v>3154</v>
      </c>
      <c r="E627" s="824" t="s">
        <v>1987</v>
      </c>
      <c r="F627" s="822" t="s">
        <v>1965</v>
      </c>
      <c r="G627" s="822" t="s">
        <v>1997</v>
      </c>
      <c r="H627" s="822" t="s">
        <v>619</v>
      </c>
      <c r="I627" s="822" t="s">
        <v>2291</v>
      </c>
      <c r="J627" s="822" t="s">
        <v>825</v>
      </c>
      <c r="K627" s="822" t="s">
        <v>2292</v>
      </c>
      <c r="L627" s="825">
        <v>1154.68</v>
      </c>
      <c r="M627" s="825">
        <v>18474.88</v>
      </c>
      <c r="N627" s="822">
        <v>16</v>
      </c>
      <c r="O627" s="826">
        <v>4</v>
      </c>
      <c r="P627" s="825">
        <v>18474.88</v>
      </c>
      <c r="Q627" s="827">
        <v>1</v>
      </c>
      <c r="R627" s="822">
        <v>16</v>
      </c>
      <c r="S627" s="827">
        <v>1</v>
      </c>
      <c r="T627" s="826">
        <v>4</v>
      </c>
      <c r="U627" s="828">
        <v>1</v>
      </c>
    </row>
    <row r="628" spans="1:21" ht="14.45" customHeight="1" x14ac:dyDescent="0.2">
      <c r="A628" s="821">
        <v>31</v>
      </c>
      <c r="B628" s="822" t="s">
        <v>1964</v>
      </c>
      <c r="C628" s="822" t="s">
        <v>1970</v>
      </c>
      <c r="D628" s="823" t="s">
        <v>3154</v>
      </c>
      <c r="E628" s="824" t="s">
        <v>1987</v>
      </c>
      <c r="F628" s="822" t="s">
        <v>1965</v>
      </c>
      <c r="G628" s="822" t="s">
        <v>1997</v>
      </c>
      <c r="H628" s="822" t="s">
        <v>619</v>
      </c>
      <c r="I628" s="822" t="s">
        <v>1998</v>
      </c>
      <c r="J628" s="822" t="s">
        <v>825</v>
      </c>
      <c r="K628" s="822" t="s">
        <v>1999</v>
      </c>
      <c r="L628" s="825">
        <v>923.74</v>
      </c>
      <c r="M628" s="825">
        <v>13856.099999999999</v>
      </c>
      <c r="N628" s="822">
        <v>15</v>
      </c>
      <c r="O628" s="826">
        <v>6.5</v>
      </c>
      <c r="P628" s="825">
        <v>12008.619999999999</v>
      </c>
      <c r="Q628" s="827">
        <v>0.8666666666666667</v>
      </c>
      <c r="R628" s="822">
        <v>13</v>
      </c>
      <c r="S628" s="827">
        <v>0.8666666666666667</v>
      </c>
      <c r="T628" s="826">
        <v>5.5</v>
      </c>
      <c r="U628" s="828">
        <v>0.84615384615384615</v>
      </c>
    </row>
    <row r="629" spans="1:21" ht="14.45" customHeight="1" x14ac:dyDescent="0.2">
      <c r="A629" s="821">
        <v>31</v>
      </c>
      <c r="B629" s="822" t="s">
        <v>1964</v>
      </c>
      <c r="C629" s="822" t="s">
        <v>1970</v>
      </c>
      <c r="D629" s="823" t="s">
        <v>3154</v>
      </c>
      <c r="E629" s="824" t="s">
        <v>1987</v>
      </c>
      <c r="F629" s="822" t="s">
        <v>1965</v>
      </c>
      <c r="G629" s="822" t="s">
        <v>2088</v>
      </c>
      <c r="H629" s="822" t="s">
        <v>329</v>
      </c>
      <c r="I629" s="822" t="s">
        <v>2089</v>
      </c>
      <c r="J629" s="822" t="s">
        <v>662</v>
      </c>
      <c r="K629" s="822" t="s">
        <v>1335</v>
      </c>
      <c r="L629" s="825">
        <v>35.25</v>
      </c>
      <c r="M629" s="825">
        <v>35.25</v>
      </c>
      <c r="N629" s="822">
        <v>1</v>
      </c>
      <c r="O629" s="826">
        <v>1</v>
      </c>
      <c r="P629" s="825">
        <v>35.25</v>
      </c>
      <c r="Q629" s="827">
        <v>1</v>
      </c>
      <c r="R629" s="822">
        <v>1</v>
      </c>
      <c r="S629" s="827">
        <v>1</v>
      </c>
      <c r="T629" s="826">
        <v>1</v>
      </c>
      <c r="U629" s="828">
        <v>1</v>
      </c>
    </row>
    <row r="630" spans="1:21" ht="14.45" customHeight="1" x14ac:dyDescent="0.2">
      <c r="A630" s="821">
        <v>31</v>
      </c>
      <c r="B630" s="822" t="s">
        <v>1964</v>
      </c>
      <c r="C630" s="822" t="s">
        <v>1970</v>
      </c>
      <c r="D630" s="823" t="s">
        <v>3154</v>
      </c>
      <c r="E630" s="824" t="s">
        <v>1987</v>
      </c>
      <c r="F630" s="822" t="s">
        <v>1965</v>
      </c>
      <c r="G630" s="822" t="s">
        <v>2088</v>
      </c>
      <c r="H630" s="822" t="s">
        <v>329</v>
      </c>
      <c r="I630" s="822" t="s">
        <v>2295</v>
      </c>
      <c r="J630" s="822" t="s">
        <v>662</v>
      </c>
      <c r="K630" s="822" t="s">
        <v>2294</v>
      </c>
      <c r="L630" s="825">
        <v>35.25</v>
      </c>
      <c r="M630" s="825">
        <v>35.25</v>
      </c>
      <c r="N630" s="822">
        <v>1</v>
      </c>
      <c r="O630" s="826">
        <v>1</v>
      </c>
      <c r="P630" s="825"/>
      <c r="Q630" s="827">
        <v>0</v>
      </c>
      <c r="R630" s="822"/>
      <c r="S630" s="827">
        <v>0</v>
      </c>
      <c r="T630" s="826"/>
      <c r="U630" s="828">
        <v>0</v>
      </c>
    </row>
    <row r="631" spans="1:21" ht="14.45" customHeight="1" x14ac:dyDescent="0.2">
      <c r="A631" s="821">
        <v>31</v>
      </c>
      <c r="B631" s="822" t="s">
        <v>1964</v>
      </c>
      <c r="C631" s="822" t="s">
        <v>1970</v>
      </c>
      <c r="D631" s="823" t="s">
        <v>3154</v>
      </c>
      <c r="E631" s="824" t="s">
        <v>1987</v>
      </c>
      <c r="F631" s="822" t="s">
        <v>1965</v>
      </c>
      <c r="G631" s="822" t="s">
        <v>2006</v>
      </c>
      <c r="H631" s="822" t="s">
        <v>619</v>
      </c>
      <c r="I631" s="822" t="s">
        <v>1814</v>
      </c>
      <c r="J631" s="822" t="s">
        <v>1005</v>
      </c>
      <c r="K631" s="822" t="s">
        <v>1006</v>
      </c>
      <c r="L631" s="825">
        <v>0</v>
      </c>
      <c r="M631" s="825">
        <v>0</v>
      </c>
      <c r="N631" s="822">
        <v>67</v>
      </c>
      <c r="O631" s="826">
        <v>49.5</v>
      </c>
      <c r="P631" s="825">
        <v>0</v>
      </c>
      <c r="Q631" s="827"/>
      <c r="R631" s="822">
        <v>46</v>
      </c>
      <c r="S631" s="827">
        <v>0.68656716417910446</v>
      </c>
      <c r="T631" s="826">
        <v>32</v>
      </c>
      <c r="U631" s="828">
        <v>0.64646464646464652</v>
      </c>
    </row>
    <row r="632" spans="1:21" ht="14.45" customHeight="1" x14ac:dyDescent="0.2">
      <c r="A632" s="821">
        <v>31</v>
      </c>
      <c r="B632" s="822" t="s">
        <v>1964</v>
      </c>
      <c r="C632" s="822" t="s">
        <v>1970</v>
      </c>
      <c r="D632" s="823" t="s">
        <v>3154</v>
      </c>
      <c r="E632" s="824" t="s">
        <v>1987</v>
      </c>
      <c r="F632" s="822" t="s">
        <v>1965</v>
      </c>
      <c r="G632" s="822" t="s">
        <v>2102</v>
      </c>
      <c r="H632" s="822" t="s">
        <v>329</v>
      </c>
      <c r="I632" s="822" t="s">
        <v>2778</v>
      </c>
      <c r="J632" s="822" t="s">
        <v>683</v>
      </c>
      <c r="K632" s="822" t="s">
        <v>2779</v>
      </c>
      <c r="L632" s="825">
        <v>42.54</v>
      </c>
      <c r="M632" s="825">
        <v>42.54</v>
      </c>
      <c r="N632" s="822">
        <v>1</v>
      </c>
      <c r="O632" s="826">
        <v>1</v>
      </c>
      <c r="P632" s="825"/>
      <c r="Q632" s="827">
        <v>0</v>
      </c>
      <c r="R632" s="822"/>
      <c r="S632" s="827">
        <v>0</v>
      </c>
      <c r="T632" s="826"/>
      <c r="U632" s="828">
        <v>0</v>
      </c>
    </row>
    <row r="633" spans="1:21" ht="14.45" customHeight="1" x14ac:dyDescent="0.2">
      <c r="A633" s="821">
        <v>31</v>
      </c>
      <c r="B633" s="822" t="s">
        <v>1964</v>
      </c>
      <c r="C633" s="822" t="s">
        <v>1970</v>
      </c>
      <c r="D633" s="823" t="s">
        <v>3154</v>
      </c>
      <c r="E633" s="824" t="s">
        <v>1987</v>
      </c>
      <c r="F633" s="822" t="s">
        <v>1965</v>
      </c>
      <c r="G633" s="822" t="s">
        <v>2106</v>
      </c>
      <c r="H633" s="822" t="s">
        <v>329</v>
      </c>
      <c r="I633" s="822" t="s">
        <v>2107</v>
      </c>
      <c r="J633" s="822" t="s">
        <v>1301</v>
      </c>
      <c r="K633" s="822" t="s">
        <v>2108</v>
      </c>
      <c r="L633" s="825">
        <v>219.37</v>
      </c>
      <c r="M633" s="825">
        <v>1096.8499999999999</v>
      </c>
      <c r="N633" s="822">
        <v>5</v>
      </c>
      <c r="O633" s="826">
        <v>4</v>
      </c>
      <c r="P633" s="825">
        <v>877.48</v>
      </c>
      <c r="Q633" s="827">
        <v>0.8</v>
      </c>
      <c r="R633" s="822">
        <v>4</v>
      </c>
      <c r="S633" s="827">
        <v>0.8</v>
      </c>
      <c r="T633" s="826">
        <v>3</v>
      </c>
      <c r="U633" s="828">
        <v>0.75</v>
      </c>
    </row>
    <row r="634" spans="1:21" ht="14.45" customHeight="1" x14ac:dyDescent="0.2">
      <c r="A634" s="821">
        <v>31</v>
      </c>
      <c r="B634" s="822" t="s">
        <v>1964</v>
      </c>
      <c r="C634" s="822" t="s">
        <v>1970</v>
      </c>
      <c r="D634" s="823" t="s">
        <v>3154</v>
      </c>
      <c r="E634" s="824" t="s">
        <v>1987</v>
      </c>
      <c r="F634" s="822" t="s">
        <v>1965</v>
      </c>
      <c r="G634" s="822" t="s">
        <v>2522</v>
      </c>
      <c r="H634" s="822" t="s">
        <v>329</v>
      </c>
      <c r="I634" s="822" t="s">
        <v>2780</v>
      </c>
      <c r="J634" s="822" t="s">
        <v>1297</v>
      </c>
      <c r="K634" s="822" t="s">
        <v>2781</v>
      </c>
      <c r="L634" s="825">
        <v>61.97</v>
      </c>
      <c r="M634" s="825">
        <v>61.97</v>
      </c>
      <c r="N634" s="822">
        <v>1</v>
      </c>
      <c r="O634" s="826">
        <v>1</v>
      </c>
      <c r="P634" s="825">
        <v>61.97</v>
      </c>
      <c r="Q634" s="827">
        <v>1</v>
      </c>
      <c r="R634" s="822">
        <v>1</v>
      </c>
      <c r="S634" s="827">
        <v>1</v>
      </c>
      <c r="T634" s="826">
        <v>1</v>
      </c>
      <c r="U634" s="828">
        <v>1</v>
      </c>
    </row>
    <row r="635" spans="1:21" ht="14.45" customHeight="1" x14ac:dyDescent="0.2">
      <c r="A635" s="821">
        <v>31</v>
      </c>
      <c r="B635" s="822" t="s">
        <v>1964</v>
      </c>
      <c r="C635" s="822" t="s">
        <v>1970</v>
      </c>
      <c r="D635" s="823" t="s">
        <v>3154</v>
      </c>
      <c r="E635" s="824" t="s">
        <v>1987</v>
      </c>
      <c r="F635" s="822" t="s">
        <v>1965</v>
      </c>
      <c r="G635" s="822" t="s">
        <v>2113</v>
      </c>
      <c r="H635" s="822" t="s">
        <v>329</v>
      </c>
      <c r="I635" s="822" t="s">
        <v>2700</v>
      </c>
      <c r="J635" s="822" t="s">
        <v>702</v>
      </c>
      <c r="K635" s="822" t="s">
        <v>732</v>
      </c>
      <c r="L635" s="825">
        <v>0</v>
      </c>
      <c r="M635" s="825">
        <v>0</v>
      </c>
      <c r="N635" s="822">
        <v>1</v>
      </c>
      <c r="O635" s="826">
        <v>0.5</v>
      </c>
      <c r="P635" s="825">
        <v>0</v>
      </c>
      <c r="Q635" s="827"/>
      <c r="R635" s="822">
        <v>1</v>
      </c>
      <c r="S635" s="827">
        <v>1</v>
      </c>
      <c r="T635" s="826">
        <v>0.5</v>
      </c>
      <c r="U635" s="828">
        <v>1</v>
      </c>
    </row>
    <row r="636" spans="1:21" ht="14.45" customHeight="1" x14ac:dyDescent="0.2">
      <c r="A636" s="821">
        <v>31</v>
      </c>
      <c r="B636" s="822" t="s">
        <v>1964</v>
      </c>
      <c r="C636" s="822" t="s">
        <v>1970</v>
      </c>
      <c r="D636" s="823" t="s">
        <v>3154</v>
      </c>
      <c r="E636" s="824" t="s">
        <v>1987</v>
      </c>
      <c r="F636" s="822" t="s">
        <v>1965</v>
      </c>
      <c r="G636" s="822" t="s">
        <v>2333</v>
      </c>
      <c r="H636" s="822" t="s">
        <v>329</v>
      </c>
      <c r="I636" s="822" t="s">
        <v>2782</v>
      </c>
      <c r="J636" s="822" t="s">
        <v>2783</v>
      </c>
      <c r="K636" s="822" t="s">
        <v>2784</v>
      </c>
      <c r="L636" s="825">
        <v>0</v>
      </c>
      <c r="M636" s="825">
        <v>0</v>
      </c>
      <c r="N636" s="822">
        <v>1</v>
      </c>
      <c r="O636" s="826">
        <v>1</v>
      </c>
      <c r="P636" s="825"/>
      <c r="Q636" s="827"/>
      <c r="R636" s="822"/>
      <c r="S636" s="827">
        <v>0</v>
      </c>
      <c r="T636" s="826"/>
      <c r="U636" s="828">
        <v>0</v>
      </c>
    </row>
    <row r="637" spans="1:21" ht="14.45" customHeight="1" x14ac:dyDescent="0.2">
      <c r="A637" s="821">
        <v>31</v>
      </c>
      <c r="B637" s="822" t="s">
        <v>1964</v>
      </c>
      <c r="C637" s="822" t="s">
        <v>1970</v>
      </c>
      <c r="D637" s="823" t="s">
        <v>3154</v>
      </c>
      <c r="E637" s="824" t="s">
        <v>1987</v>
      </c>
      <c r="F637" s="822" t="s">
        <v>1965</v>
      </c>
      <c r="G637" s="822" t="s">
        <v>2000</v>
      </c>
      <c r="H637" s="822" t="s">
        <v>619</v>
      </c>
      <c r="I637" s="822" t="s">
        <v>2533</v>
      </c>
      <c r="J637" s="822" t="s">
        <v>2008</v>
      </c>
      <c r="K637" s="822" t="s">
        <v>2534</v>
      </c>
      <c r="L637" s="825">
        <v>33.549999999999997</v>
      </c>
      <c r="M637" s="825">
        <v>33.549999999999997</v>
      </c>
      <c r="N637" s="822">
        <v>1</v>
      </c>
      <c r="O637" s="826">
        <v>1</v>
      </c>
      <c r="P637" s="825">
        <v>33.549999999999997</v>
      </c>
      <c r="Q637" s="827">
        <v>1</v>
      </c>
      <c r="R637" s="822">
        <v>1</v>
      </c>
      <c r="S637" s="827">
        <v>1</v>
      </c>
      <c r="T637" s="826">
        <v>1</v>
      </c>
      <c r="U637" s="828">
        <v>1</v>
      </c>
    </row>
    <row r="638" spans="1:21" ht="14.45" customHeight="1" x14ac:dyDescent="0.2">
      <c r="A638" s="821">
        <v>31</v>
      </c>
      <c r="B638" s="822" t="s">
        <v>1964</v>
      </c>
      <c r="C638" s="822" t="s">
        <v>1970</v>
      </c>
      <c r="D638" s="823" t="s">
        <v>3154</v>
      </c>
      <c r="E638" s="824" t="s">
        <v>1987</v>
      </c>
      <c r="F638" s="822" t="s">
        <v>1965</v>
      </c>
      <c r="G638" s="822" t="s">
        <v>2000</v>
      </c>
      <c r="H638" s="822" t="s">
        <v>619</v>
      </c>
      <c r="I638" s="822" t="s">
        <v>2126</v>
      </c>
      <c r="J638" s="822" t="s">
        <v>2008</v>
      </c>
      <c r="K638" s="822" t="s">
        <v>2127</v>
      </c>
      <c r="L638" s="825">
        <v>50.32</v>
      </c>
      <c r="M638" s="825">
        <v>201.28</v>
      </c>
      <c r="N638" s="822">
        <v>4</v>
      </c>
      <c r="O638" s="826">
        <v>4</v>
      </c>
      <c r="P638" s="825">
        <v>201.28</v>
      </c>
      <c r="Q638" s="827">
        <v>1</v>
      </c>
      <c r="R638" s="822">
        <v>4</v>
      </c>
      <c r="S638" s="827">
        <v>1</v>
      </c>
      <c r="T638" s="826">
        <v>4</v>
      </c>
      <c r="U638" s="828">
        <v>1</v>
      </c>
    </row>
    <row r="639" spans="1:21" ht="14.45" customHeight="1" x14ac:dyDescent="0.2">
      <c r="A639" s="821">
        <v>31</v>
      </c>
      <c r="B639" s="822" t="s">
        <v>1964</v>
      </c>
      <c r="C639" s="822" t="s">
        <v>1970</v>
      </c>
      <c r="D639" s="823" t="s">
        <v>3154</v>
      </c>
      <c r="E639" s="824" t="s">
        <v>1987</v>
      </c>
      <c r="F639" s="822" t="s">
        <v>1965</v>
      </c>
      <c r="G639" s="822" t="s">
        <v>2000</v>
      </c>
      <c r="H639" s="822" t="s">
        <v>329</v>
      </c>
      <c r="I639" s="822" t="s">
        <v>2603</v>
      </c>
      <c r="J639" s="822" t="s">
        <v>2008</v>
      </c>
      <c r="K639" s="822" t="s">
        <v>2604</v>
      </c>
      <c r="L639" s="825">
        <v>33.31</v>
      </c>
      <c r="M639" s="825">
        <v>266.48</v>
      </c>
      <c r="N639" s="822">
        <v>8</v>
      </c>
      <c r="O639" s="826">
        <v>8</v>
      </c>
      <c r="P639" s="825">
        <v>166.55</v>
      </c>
      <c r="Q639" s="827">
        <v>0.625</v>
      </c>
      <c r="R639" s="822">
        <v>5</v>
      </c>
      <c r="S639" s="827">
        <v>0.625</v>
      </c>
      <c r="T639" s="826">
        <v>5</v>
      </c>
      <c r="U639" s="828">
        <v>0.625</v>
      </c>
    </row>
    <row r="640" spans="1:21" ht="14.45" customHeight="1" x14ac:dyDescent="0.2">
      <c r="A640" s="821">
        <v>31</v>
      </c>
      <c r="B640" s="822" t="s">
        <v>1964</v>
      </c>
      <c r="C640" s="822" t="s">
        <v>1970</v>
      </c>
      <c r="D640" s="823" t="s">
        <v>3154</v>
      </c>
      <c r="E640" s="824" t="s">
        <v>1987</v>
      </c>
      <c r="F640" s="822" t="s">
        <v>1965</v>
      </c>
      <c r="G640" s="822" t="s">
        <v>2000</v>
      </c>
      <c r="H640" s="822" t="s">
        <v>329</v>
      </c>
      <c r="I640" s="822" t="s">
        <v>2128</v>
      </c>
      <c r="J640" s="822" t="s">
        <v>2008</v>
      </c>
      <c r="K640" s="822" t="s">
        <v>2129</v>
      </c>
      <c r="L640" s="825">
        <v>99.94</v>
      </c>
      <c r="M640" s="825">
        <v>999.39999999999986</v>
      </c>
      <c r="N640" s="822">
        <v>10</v>
      </c>
      <c r="O640" s="826">
        <v>8.5</v>
      </c>
      <c r="P640" s="825">
        <v>699.57999999999993</v>
      </c>
      <c r="Q640" s="827">
        <v>0.70000000000000007</v>
      </c>
      <c r="R640" s="822">
        <v>7</v>
      </c>
      <c r="S640" s="827">
        <v>0.7</v>
      </c>
      <c r="T640" s="826">
        <v>5.5</v>
      </c>
      <c r="U640" s="828">
        <v>0.6470588235294118</v>
      </c>
    </row>
    <row r="641" spans="1:21" ht="14.45" customHeight="1" x14ac:dyDescent="0.2">
      <c r="A641" s="821">
        <v>31</v>
      </c>
      <c r="B641" s="822" t="s">
        <v>1964</v>
      </c>
      <c r="C641" s="822" t="s">
        <v>1970</v>
      </c>
      <c r="D641" s="823" t="s">
        <v>3154</v>
      </c>
      <c r="E641" s="824" t="s">
        <v>1987</v>
      </c>
      <c r="F641" s="822" t="s">
        <v>1965</v>
      </c>
      <c r="G641" s="822" t="s">
        <v>2000</v>
      </c>
      <c r="H641" s="822" t="s">
        <v>329</v>
      </c>
      <c r="I641" s="822" t="s">
        <v>2001</v>
      </c>
      <c r="J641" s="822" t="s">
        <v>1161</v>
      </c>
      <c r="K641" s="822" t="s">
        <v>1163</v>
      </c>
      <c r="L641" s="825">
        <v>50.32</v>
      </c>
      <c r="M641" s="825">
        <v>100.64</v>
      </c>
      <c r="N641" s="822">
        <v>2</v>
      </c>
      <c r="O641" s="826">
        <v>1.5</v>
      </c>
      <c r="P641" s="825">
        <v>50.32</v>
      </c>
      <c r="Q641" s="827">
        <v>0.5</v>
      </c>
      <c r="R641" s="822">
        <v>1</v>
      </c>
      <c r="S641" s="827">
        <v>0.5</v>
      </c>
      <c r="T641" s="826">
        <v>1</v>
      </c>
      <c r="U641" s="828">
        <v>0.66666666666666663</v>
      </c>
    </row>
    <row r="642" spans="1:21" ht="14.45" customHeight="1" x14ac:dyDescent="0.2">
      <c r="A642" s="821">
        <v>31</v>
      </c>
      <c r="B642" s="822" t="s">
        <v>1964</v>
      </c>
      <c r="C642" s="822" t="s">
        <v>1970</v>
      </c>
      <c r="D642" s="823" t="s">
        <v>3154</v>
      </c>
      <c r="E642" s="824" t="s">
        <v>1987</v>
      </c>
      <c r="F642" s="822" t="s">
        <v>1965</v>
      </c>
      <c r="G642" s="822" t="s">
        <v>2000</v>
      </c>
      <c r="H642" s="822" t="s">
        <v>329</v>
      </c>
      <c r="I642" s="822" t="s">
        <v>2007</v>
      </c>
      <c r="J642" s="822" t="s">
        <v>2008</v>
      </c>
      <c r="K642" s="822" t="s">
        <v>2009</v>
      </c>
      <c r="L642" s="825">
        <v>66.63</v>
      </c>
      <c r="M642" s="825">
        <v>799.56</v>
      </c>
      <c r="N642" s="822">
        <v>12</v>
      </c>
      <c r="O642" s="826">
        <v>10.5</v>
      </c>
      <c r="P642" s="825">
        <v>466.40999999999997</v>
      </c>
      <c r="Q642" s="827">
        <v>0.58333333333333337</v>
      </c>
      <c r="R642" s="822">
        <v>7</v>
      </c>
      <c r="S642" s="827">
        <v>0.58333333333333337</v>
      </c>
      <c r="T642" s="826">
        <v>6.5</v>
      </c>
      <c r="U642" s="828">
        <v>0.61904761904761907</v>
      </c>
    </row>
    <row r="643" spans="1:21" ht="14.45" customHeight="1" x14ac:dyDescent="0.2">
      <c r="A643" s="821">
        <v>31</v>
      </c>
      <c r="B643" s="822" t="s">
        <v>1964</v>
      </c>
      <c r="C643" s="822" t="s">
        <v>1970</v>
      </c>
      <c r="D643" s="823" t="s">
        <v>3154</v>
      </c>
      <c r="E643" s="824" t="s">
        <v>1987</v>
      </c>
      <c r="F643" s="822" t="s">
        <v>1965</v>
      </c>
      <c r="G643" s="822" t="s">
        <v>2000</v>
      </c>
      <c r="H643" s="822" t="s">
        <v>329</v>
      </c>
      <c r="I643" s="822" t="s">
        <v>2023</v>
      </c>
      <c r="J643" s="822" t="s">
        <v>2491</v>
      </c>
      <c r="K643" s="822"/>
      <c r="L643" s="825">
        <v>50.32</v>
      </c>
      <c r="M643" s="825">
        <v>301.92</v>
      </c>
      <c r="N643" s="822">
        <v>6</v>
      </c>
      <c r="O643" s="826">
        <v>4.5</v>
      </c>
      <c r="P643" s="825">
        <v>201.28</v>
      </c>
      <c r="Q643" s="827">
        <v>0.66666666666666663</v>
      </c>
      <c r="R643" s="822">
        <v>4</v>
      </c>
      <c r="S643" s="827">
        <v>0.66666666666666663</v>
      </c>
      <c r="T643" s="826">
        <v>2.5</v>
      </c>
      <c r="U643" s="828">
        <v>0.55555555555555558</v>
      </c>
    </row>
    <row r="644" spans="1:21" ht="14.45" customHeight="1" x14ac:dyDescent="0.2">
      <c r="A644" s="821">
        <v>31</v>
      </c>
      <c r="B644" s="822" t="s">
        <v>1964</v>
      </c>
      <c r="C644" s="822" t="s">
        <v>1970</v>
      </c>
      <c r="D644" s="823" t="s">
        <v>3154</v>
      </c>
      <c r="E644" s="824" t="s">
        <v>1987</v>
      </c>
      <c r="F644" s="822" t="s">
        <v>1965</v>
      </c>
      <c r="G644" s="822" t="s">
        <v>2000</v>
      </c>
      <c r="H644" s="822" t="s">
        <v>329</v>
      </c>
      <c r="I644" s="822" t="s">
        <v>2023</v>
      </c>
      <c r="J644" s="822" t="s">
        <v>1161</v>
      </c>
      <c r="K644" s="822" t="s">
        <v>2024</v>
      </c>
      <c r="L644" s="825">
        <v>50.32</v>
      </c>
      <c r="M644" s="825">
        <v>1610.2400000000002</v>
      </c>
      <c r="N644" s="822">
        <v>32</v>
      </c>
      <c r="O644" s="826">
        <v>30</v>
      </c>
      <c r="P644" s="825">
        <v>1157.3600000000004</v>
      </c>
      <c r="Q644" s="827">
        <v>0.71875000000000011</v>
      </c>
      <c r="R644" s="822">
        <v>23</v>
      </c>
      <c r="S644" s="827">
        <v>0.71875</v>
      </c>
      <c r="T644" s="826">
        <v>21</v>
      </c>
      <c r="U644" s="828">
        <v>0.7</v>
      </c>
    </row>
    <row r="645" spans="1:21" ht="14.45" customHeight="1" x14ac:dyDescent="0.2">
      <c r="A645" s="821">
        <v>31</v>
      </c>
      <c r="B645" s="822" t="s">
        <v>1964</v>
      </c>
      <c r="C645" s="822" t="s">
        <v>1970</v>
      </c>
      <c r="D645" s="823" t="s">
        <v>3154</v>
      </c>
      <c r="E645" s="824" t="s">
        <v>1987</v>
      </c>
      <c r="F645" s="822" t="s">
        <v>1965</v>
      </c>
      <c r="G645" s="822" t="s">
        <v>2000</v>
      </c>
      <c r="H645" s="822" t="s">
        <v>329</v>
      </c>
      <c r="I645" s="822" t="s">
        <v>2130</v>
      </c>
      <c r="J645" s="822" t="s">
        <v>1161</v>
      </c>
      <c r="K645" s="822" t="s">
        <v>2131</v>
      </c>
      <c r="L645" s="825">
        <v>33.549999999999997</v>
      </c>
      <c r="M645" s="825">
        <v>33.549999999999997</v>
      </c>
      <c r="N645" s="822">
        <v>1</v>
      </c>
      <c r="O645" s="826">
        <v>1</v>
      </c>
      <c r="P645" s="825">
        <v>33.549999999999997</v>
      </c>
      <c r="Q645" s="827">
        <v>1</v>
      </c>
      <c r="R645" s="822">
        <v>1</v>
      </c>
      <c r="S645" s="827">
        <v>1</v>
      </c>
      <c r="T645" s="826">
        <v>1</v>
      </c>
      <c r="U645" s="828">
        <v>1</v>
      </c>
    </row>
    <row r="646" spans="1:21" ht="14.45" customHeight="1" x14ac:dyDescent="0.2">
      <c r="A646" s="821">
        <v>31</v>
      </c>
      <c r="B646" s="822" t="s">
        <v>1964</v>
      </c>
      <c r="C646" s="822" t="s">
        <v>1970</v>
      </c>
      <c r="D646" s="823" t="s">
        <v>3154</v>
      </c>
      <c r="E646" s="824" t="s">
        <v>1987</v>
      </c>
      <c r="F646" s="822" t="s">
        <v>1965</v>
      </c>
      <c r="G646" s="822" t="s">
        <v>2000</v>
      </c>
      <c r="H646" s="822" t="s">
        <v>329</v>
      </c>
      <c r="I646" s="822" t="s">
        <v>2344</v>
      </c>
      <c r="J646" s="822" t="s">
        <v>1161</v>
      </c>
      <c r="K646" s="822" t="s">
        <v>2345</v>
      </c>
      <c r="L646" s="825">
        <v>16.77</v>
      </c>
      <c r="M646" s="825">
        <v>67.08</v>
      </c>
      <c r="N646" s="822">
        <v>4</v>
      </c>
      <c r="O646" s="826">
        <v>3.5</v>
      </c>
      <c r="P646" s="825">
        <v>67.08</v>
      </c>
      <c r="Q646" s="827">
        <v>1</v>
      </c>
      <c r="R646" s="822">
        <v>4</v>
      </c>
      <c r="S646" s="827">
        <v>1</v>
      </c>
      <c r="T646" s="826">
        <v>3.5</v>
      </c>
      <c r="U646" s="828">
        <v>1</v>
      </c>
    </row>
    <row r="647" spans="1:21" ht="14.45" customHeight="1" x14ac:dyDescent="0.2">
      <c r="A647" s="821">
        <v>31</v>
      </c>
      <c r="B647" s="822" t="s">
        <v>1964</v>
      </c>
      <c r="C647" s="822" t="s">
        <v>1970</v>
      </c>
      <c r="D647" s="823" t="s">
        <v>3154</v>
      </c>
      <c r="E647" s="824" t="s">
        <v>1987</v>
      </c>
      <c r="F647" s="822" t="s">
        <v>1965</v>
      </c>
      <c r="G647" s="822" t="s">
        <v>2000</v>
      </c>
      <c r="H647" s="822" t="s">
        <v>329</v>
      </c>
      <c r="I647" s="822" t="s">
        <v>2605</v>
      </c>
      <c r="J647" s="822" t="s">
        <v>2008</v>
      </c>
      <c r="K647" s="822" t="s">
        <v>2606</v>
      </c>
      <c r="L647" s="825">
        <v>16.77</v>
      </c>
      <c r="M647" s="825">
        <v>50.31</v>
      </c>
      <c r="N647" s="822">
        <v>3</v>
      </c>
      <c r="O647" s="826">
        <v>3</v>
      </c>
      <c r="P647" s="825">
        <v>33.54</v>
      </c>
      <c r="Q647" s="827">
        <v>0.66666666666666663</v>
      </c>
      <c r="R647" s="822">
        <v>2</v>
      </c>
      <c r="S647" s="827">
        <v>0.66666666666666663</v>
      </c>
      <c r="T647" s="826">
        <v>2</v>
      </c>
      <c r="U647" s="828">
        <v>0.66666666666666663</v>
      </c>
    </row>
    <row r="648" spans="1:21" ht="14.45" customHeight="1" x14ac:dyDescent="0.2">
      <c r="A648" s="821">
        <v>31</v>
      </c>
      <c r="B648" s="822" t="s">
        <v>1964</v>
      </c>
      <c r="C648" s="822" t="s">
        <v>1970</v>
      </c>
      <c r="D648" s="823" t="s">
        <v>3154</v>
      </c>
      <c r="E648" s="824" t="s">
        <v>1987</v>
      </c>
      <c r="F648" s="822" t="s">
        <v>1965</v>
      </c>
      <c r="G648" s="822" t="s">
        <v>2132</v>
      </c>
      <c r="H648" s="822" t="s">
        <v>619</v>
      </c>
      <c r="I648" s="822" t="s">
        <v>1747</v>
      </c>
      <c r="J648" s="822" t="s">
        <v>1201</v>
      </c>
      <c r="K648" s="822" t="s">
        <v>1748</v>
      </c>
      <c r="L648" s="825">
        <v>154.36000000000001</v>
      </c>
      <c r="M648" s="825">
        <v>771.80000000000007</v>
      </c>
      <c r="N648" s="822">
        <v>5</v>
      </c>
      <c r="O648" s="826">
        <v>4.5</v>
      </c>
      <c r="P648" s="825">
        <v>771.80000000000007</v>
      </c>
      <c r="Q648" s="827">
        <v>1</v>
      </c>
      <c r="R648" s="822">
        <v>5</v>
      </c>
      <c r="S648" s="827">
        <v>1</v>
      </c>
      <c r="T648" s="826">
        <v>4.5</v>
      </c>
      <c r="U648" s="828">
        <v>1</v>
      </c>
    </row>
    <row r="649" spans="1:21" ht="14.45" customHeight="1" x14ac:dyDescent="0.2">
      <c r="A649" s="821">
        <v>31</v>
      </c>
      <c r="B649" s="822" t="s">
        <v>1964</v>
      </c>
      <c r="C649" s="822" t="s">
        <v>1970</v>
      </c>
      <c r="D649" s="823" t="s">
        <v>3154</v>
      </c>
      <c r="E649" s="824" t="s">
        <v>1987</v>
      </c>
      <c r="F649" s="822" t="s">
        <v>1965</v>
      </c>
      <c r="G649" s="822" t="s">
        <v>2132</v>
      </c>
      <c r="H649" s="822" t="s">
        <v>329</v>
      </c>
      <c r="I649" s="822" t="s">
        <v>2785</v>
      </c>
      <c r="J649" s="822" t="s">
        <v>2786</v>
      </c>
      <c r="K649" s="822" t="s">
        <v>2787</v>
      </c>
      <c r="L649" s="825">
        <v>111.22</v>
      </c>
      <c r="M649" s="825">
        <v>111.22</v>
      </c>
      <c r="N649" s="822">
        <v>1</v>
      </c>
      <c r="O649" s="826">
        <v>1</v>
      </c>
      <c r="P649" s="825"/>
      <c r="Q649" s="827">
        <v>0</v>
      </c>
      <c r="R649" s="822"/>
      <c r="S649" s="827">
        <v>0</v>
      </c>
      <c r="T649" s="826"/>
      <c r="U649" s="828">
        <v>0</v>
      </c>
    </row>
    <row r="650" spans="1:21" ht="14.45" customHeight="1" x14ac:dyDescent="0.2">
      <c r="A650" s="821">
        <v>31</v>
      </c>
      <c r="B650" s="822" t="s">
        <v>1964</v>
      </c>
      <c r="C650" s="822" t="s">
        <v>1970</v>
      </c>
      <c r="D650" s="823" t="s">
        <v>3154</v>
      </c>
      <c r="E650" s="824" t="s">
        <v>1987</v>
      </c>
      <c r="F650" s="822" t="s">
        <v>1965</v>
      </c>
      <c r="G650" s="822" t="s">
        <v>2132</v>
      </c>
      <c r="H650" s="822" t="s">
        <v>619</v>
      </c>
      <c r="I650" s="822" t="s">
        <v>1749</v>
      </c>
      <c r="J650" s="822" t="s">
        <v>1750</v>
      </c>
      <c r="K650" s="822" t="s">
        <v>1751</v>
      </c>
      <c r="L650" s="825">
        <v>149.52000000000001</v>
      </c>
      <c r="M650" s="825">
        <v>747.60000000000014</v>
      </c>
      <c r="N650" s="822">
        <v>5</v>
      </c>
      <c r="O650" s="826">
        <v>4</v>
      </c>
      <c r="P650" s="825">
        <v>448.56000000000006</v>
      </c>
      <c r="Q650" s="827">
        <v>0.6</v>
      </c>
      <c r="R650" s="822">
        <v>3</v>
      </c>
      <c r="S650" s="827">
        <v>0.6</v>
      </c>
      <c r="T650" s="826">
        <v>3</v>
      </c>
      <c r="U650" s="828">
        <v>0.75</v>
      </c>
    </row>
    <row r="651" spans="1:21" ht="14.45" customHeight="1" x14ac:dyDescent="0.2">
      <c r="A651" s="821">
        <v>31</v>
      </c>
      <c r="B651" s="822" t="s">
        <v>1964</v>
      </c>
      <c r="C651" s="822" t="s">
        <v>1970</v>
      </c>
      <c r="D651" s="823" t="s">
        <v>3154</v>
      </c>
      <c r="E651" s="824" t="s">
        <v>1987</v>
      </c>
      <c r="F651" s="822" t="s">
        <v>1965</v>
      </c>
      <c r="G651" s="822" t="s">
        <v>2132</v>
      </c>
      <c r="H651" s="822" t="s">
        <v>619</v>
      </c>
      <c r="I651" s="822" t="s">
        <v>2610</v>
      </c>
      <c r="J651" s="822" t="s">
        <v>1199</v>
      </c>
      <c r="K651" s="822" t="s">
        <v>2611</v>
      </c>
      <c r="L651" s="825">
        <v>80.28</v>
      </c>
      <c r="M651" s="825">
        <v>80.28</v>
      </c>
      <c r="N651" s="822">
        <v>1</v>
      </c>
      <c r="O651" s="826">
        <v>1</v>
      </c>
      <c r="P651" s="825"/>
      <c r="Q651" s="827">
        <v>0</v>
      </c>
      <c r="R651" s="822"/>
      <c r="S651" s="827">
        <v>0</v>
      </c>
      <c r="T651" s="826"/>
      <c r="U651" s="828">
        <v>0</v>
      </c>
    </row>
    <row r="652" spans="1:21" ht="14.45" customHeight="1" x14ac:dyDescent="0.2">
      <c r="A652" s="821">
        <v>31</v>
      </c>
      <c r="B652" s="822" t="s">
        <v>1964</v>
      </c>
      <c r="C652" s="822" t="s">
        <v>1970</v>
      </c>
      <c r="D652" s="823" t="s">
        <v>3154</v>
      </c>
      <c r="E652" s="824" t="s">
        <v>1987</v>
      </c>
      <c r="F652" s="822" t="s">
        <v>1965</v>
      </c>
      <c r="G652" s="822" t="s">
        <v>2132</v>
      </c>
      <c r="H652" s="822" t="s">
        <v>329</v>
      </c>
      <c r="I652" s="822" t="s">
        <v>2133</v>
      </c>
      <c r="J652" s="822" t="s">
        <v>2134</v>
      </c>
      <c r="K652" s="822" t="s">
        <v>2135</v>
      </c>
      <c r="L652" s="825">
        <v>75.73</v>
      </c>
      <c r="M652" s="825">
        <v>75.73</v>
      </c>
      <c r="N652" s="822">
        <v>1</v>
      </c>
      <c r="O652" s="826">
        <v>1</v>
      </c>
      <c r="P652" s="825"/>
      <c r="Q652" s="827">
        <v>0</v>
      </c>
      <c r="R652" s="822"/>
      <c r="S652" s="827">
        <v>0</v>
      </c>
      <c r="T652" s="826"/>
      <c r="U652" s="828">
        <v>0</v>
      </c>
    </row>
    <row r="653" spans="1:21" ht="14.45" customHeight="1" x14ac:dyDescent="0.2">
      <c r="A653" s="821">
        <v>31</v>
      </c>
      <c r="B653" s="822" t="s">
        <v>1964</v>
      </c>
      <c r="C653" s="822" t="s">
        <v>1970</v>
      </c>
      <c r="D653" s="823" t="s">
        <v>3154</v>
      </c>
      <c r="E653" s="824" t="s">
        <v>1987</v>
      </c>
      <c r="F653" s="822" t="s">
        <v>1965</v>
      </c>
      <c r="G653" s="822" t="s">
        <v>2132</v>
      </c>
      <c r="H653" s="822" t="s">
        <v>329</v>
      </c>
      <c r="I653" s="822" t="s">
        <v>2136</v>
      </c>
      <c r="J653" s="822" t="s">
        <v>1201</v>
      </c>
      <c r="K653" s="822" t="s">
        <v>2137</v>
      </c>
      <c r="L653" s="825">
        <v>225.06</v>
      </c>
      <c r="M653" s="825">
        <v>675.18000000000006</v>
      </c>
      <c r="N653" s="822">
        <v>3</v>
      </c>
      <c r="O653" s="826">
        <v>3</v>
      </c>
      <c r="P653" s="825">
        <v>450.12</v>
      </c>
      <c r="Q653" s="827">
        <v>0.66666666666666663</v>
      </c>
      <c r="R653" s="822">
        <v>2</v>
      </c>
      <c r="S653" s="827">
        <v>0.66666666666666663</v>
      </c>
      <c r="T653" s="826">
        <v>2</v>
      </c>
      <c r="U653" s="828">
        <v>0.66666666666666663</v>
      </c>
    </row>
    <row r="654" spans="1:21" ht="14.45" customHeight="1" x14ac:dyDescent="0.2">
      <c r="A654" s="821">
        <v>31</v>
      </c>
      <c r="B654" s="822" t="s">
        <v>1964</v>
      </c>
      <c r="C654" s="822" t="s">
        <v>1970</v>
      </c>
      <c r="D654" s="823" t="s">
        <v>3154</v>
      </c>
      <c r="E654" s="824" t="s">
        <v>1987</v>
      </c>
      <c r="F654" s="822" t="s">
        <v>1965</v>
      </c>
      <c r="G654" s="822" t="s">
        <v>2139</v>
      </c>
      <c r="H654" s="822" t="s">
        <v>329</v>
      </c>
      <c r="I654" s="822" t="s">
        <v>2140</v>
      </c>
      <c r="J654" s="822" t="s">
        <v>2141</v>
      </c>
      <c r="K654" s="822" t="s">
        <v>2142</v>
      </c>
      <c r="L654" s="825">
        <v>0</v>
      </c>
      <c r="M654" s="825">
        <v>0</v>
      </c>
      <c r="N654" s="822">
        <v>4</v>
      </c>
      <c r="O654" s="826">
        <v>4</v>
      </c>
      <c r="P654" s="825">
        <v>0</v>
      </c>
      <c r="Q654" s="827"/>
      <c r="R654" s="822">
        <v>2</v>
      </c>
      <c r="S654" s="827">
        <v>0.5</v>
      </c>
      <c r="T654" s="826">
        <v>2</v>
      </c>
      <c r="U654" s="828">
        <v>0.5</v>
      </c>
    </row>
    <row r="655" spans="1:21" ht="14.45" customHeight="1" x14ac:dyDescent="0.2">
      <c r="A655" s="821">
        <v>31</v>
      </c>
      <c r="B655" s="822" t="s">
        <v>1964</v>
      </c>
      <c r="C655" s="822" t="s">
        <v>1970</v>
      </c>
      <c r="D655" s="823" t="s">
        <v>3154</v>
      </c>
      <c r="E655" s="824" t="s">
        <v>1987</v>
      </c>
      <c r="F655" s="822" t="s">
        <v>1965</v>
      </c>
      <c r="G655" s="822" t="s">
        <v>2788</v>
      </c>
      <c r="H655" s="822" t="s">
        <v>329</v>
      </c>
      <c r="I655" s="822" t="s">
        <v>2789</v>
      </c>
      <c r="J655" s="822" t="s">
        <v>2790</v>
      </c>
      <c r="K655" s="822" t="s">
        <v>2791</v>
      </c>
      <c r="L655" s="825">
        <v>510.12</v>
      </c>
      <c r="M655" s="825">
        <v>510.12</v>
      </c>
      <c r="N655" s="822">
        <v>1</v>
      </c>
      <c r="O655" s="826">
        <v>1</v>
      </c>
      <c r="P655" s="825">
        <v>510.12</v>
      </c>
      <c r="Q655" s="827">
        <v>1</v>
      </c>
      <c r="R655" s="822">
        <v>1</v>
      </c>
      <c r="S655" s="827">
        <v>1</v>
      </c>
      <c r="T655" s="826">
        <v>1</v>
      </c>
      <c r="U655" s="828">
        <v>1</v>
      </c>
    </row>
    <row r="656" spans="1:21" ht="14.45" customHeight="1" x14ac:dyDescent="0.2">
      <c r="A656" s="821">
        <v>31</v>
      </c>
      <c r="B656" s="822" t="s">
        <v>1964</v>
      </c>
      <c r="C656" s="822" t="s">
        <v>1970</v>
      </c>
      <c r="D656" s="823" t="s">
        <v>3154</v>
      </c>
      <c r="E656" s="824" t="s">
        <v>1987</v>
      </c>
      <c r="F656" s="822" t="s">
        <v>1965</v>
      </c>
      <c r="G656" s="822" t="s">
        <v>2010</v>
      </c>
      <c r="H656" s="822" t="s">
        <v>329</v>
      </c>
      <c r="I656" s="822" t="s">
        <v>2011</v>
      </c>
      <c r="J656" s="822" t="s">
        <v>1072</v>
      </c>
      <c r="K656" s="822" t="s">
        <v>1073</v>
      </c>
      <c r="L656" s="825">
        <v>66.61</v>
      </c>
      <c r="M656" s="825">
        <v>66.61</v>
      </c>
      <c r="N656" s="822">
        <v>1</v>
      </c>
      <c r="O656" s="826">
        <v>0.5</v>
      </c>
      <c r="P656" s="825">
        <v>66.61</v>
      </c>
      <c r="Q656" s="827">
        <v>1</v>
      </c>
      <c r="R656" s="822">
        <v>1</v>
      </c>
      <c r="S656" s="827">
        <v>1</v>
      </c>
      <c r="T656" s="826">
        <v>0.5</v>
      </c>
      <c r="U656" s="828">
        <v>1</v>
      </c>
    </row>
    <row r="657" spans="1:21" ht="14.45" customHeight="1" x14ac:dyDescent="0.2">
      <c r="A657" s="821">
        <v>31</v>
      </c>
      <c r="B657" s="822" t="s">
        <v>1964</v>
      </c>
      <c r="C657" s="822" t="s">
        <v>1970</v>
      </c>
      <c r="D657" s="823" t="s">
        <v>3154</v>
      </c>
      <c r="E657" s="824" t="s">
        <v>1987</v>
      </c>
      <c r="F657" s="822" t="s">
        <v>1966</v>
      </c>
      <c r="G657" s="822" t="s">
        <v>2012</v>
      </c>
      <c r="H657" s="822" t="s">
        <v>329</v>
      </c>
      <c r="I657" s="822" t="s">
        <v>1814</v>
      </c>
      <c r="J657" s="822" t="s">
        <v>2491</v>
      </c>
      <c r="K657" s="822"/>
      <c r="L657" s="825">
        <v>0</v>
      </c>
      <c r="M657" s="825">
        <v>0</v>
      </c>
      <c r="N657" s="822">
        <v>2</v>
      </c>
      <c r="O657" s="826">
        <v>1</v>
      </c>
      <c r="P657" s="825"/>
      <c r="Q657" s="827"/>
      <c r="R657" s="822"/>
      <c r="S657" s="827">
        <v>0</v>
      </c>
      <c r="T657" s="826"/>
      <c r="U657" s="828">
        <v>0</v>
      </c>
    </row>
    <row r="658" spans="1:21" ht="14.45" customHeight="1" x14ac:dyDescent="0.2">
      <c r="A658" s="821">
        <v>31</v>
      </c>
      <c r="B658" s="822" t="s">
        <v>1964</v>
      </c>
      <c r="C658" s="822" t="s">
        <v>1970</v>
      </c>
      <c r="D658" s="823" t="s">
        <v>3154</v>
      </c>
      <c r="E658" s="824" t="s">
        <v>1987</v>
      </c>
      <c r="F658" s="822" t="s">
        <v>1966</v>
      </c>
      <c r="G658" s="822" t="s">
        <v>2012</v>
      </c>
      <c r="H658" s="822" t="s">
        <v>329</v>
      </c>
      <c r="I658" s="822" t="s">
        <v>2792</v>
      </c>
      <c r="J658" s="822" t="s">
        <v>2491</v>
      </c>
      <c r="K658" s="822"/>
      <c r="L658" s="825">
        <v>736.33</v>
      </c>
      <c r="M658" s="825">
        <v>1472.66</v>
      </c>
      <c r="N658" s="822">
        <v>2</v>
      </c>
      <c r="O658" s="826">
        <v>1</v>
      </c>
      <c r="P658" s="825">
        <v>1472.66</v>
      </c>
      <c r="Q658" s="827">
        <v>1</v>
      </c>
      <c r="R658" s="822">
        <v>2</v>
      </c>
      <c r="S658" s="827">
        <v>1</v>
      </c>
      <c r="T658" s="826">
        <v>1</v>
      </c>
      <c r="U658" s="828">
        <v>1</v>
      </c>
    </row>
    <row r="659" spans="1:21" ht="14.45" customHeight="1" x14ac:dyDescent="0.2">
      <c r="A659" s="821">
        <v>31</v>
      </c>
      <c r="B659" s="822" t="s">
        <v>1964</v>
      </c>
      <c r="C659" s="822" t="s">
        <v>1970</v>
      </c>
      <c r="D659" s="823" t="s">
        <v>3154</v>
      </c>
      <c r="E659" s="824" t="s">
        <v>1987</v>
      </c>
      <c r="F659" s="822" t="s">
        <v>1967</v>
      </c>
      <c r="G659" s="822" t="s">
        <v>2012</v>
      </c>
      <c r="H659" s="822" t="s">
        <v>329</v>
      </c>
      <c r="I659" s="822" t="s">
        <v>2618</v>
      </c>
      <c r="J659" s="822" t="s">
        <v>2619</v>
      </c>
      <c r="K659" s="822" t="s">
        <v>2620</v>
      </c>
      <c r="L659" s="825">
        <v>1000.5</v>
      </c>
      <c r="M659" s="825">
        <v>4002</v>
      </c>
      <c r="N659" s="822">
        <v>4</v>
      </c>
      <c r="O659" s="826">
        <v>4</v>
      </c>
      <c r="P659" s="825">
        <v>3001.5</v>
      </c>
      <c r="Q659" s="827">
        <v>0.75</v>
      </c>
      <c r="R659" s="822">
        <v>3</v>
      </c>
      <c r="S659" s="827">
        <v>0.75</v>
      </c>
      <c r="T659" s="826">
        <v>3</v>
      </c>
      <c r="U659" s="828">
        <v>0.75</v>
      </c>
    </row>
    <row r="660" spans="1:21" ht="14.45" customHeight="1" x14ac:dyDescent="0.2">
      <c r="A660" s="821">
        <v>31</v>
      </c>
      <c r="B660" s="822" t="s">
        <v>1964</v>
      </c>
      <c r="C660" s="822" t="s">
        <v>1970</v>
      </c>
      <c r="D660" s="823" t="s">
        <v>3154</v>
      </c>
      <c r="E660" s="824" t="s">
        <v>1987</v>
      </c>
      <c r="F660" s="822" t="s">
        <v>1967</v>
      </c>
      <c r="G660" s="822" t="s">
        <v>2012</v>
      </c>
      <c r="H660" s="822" t="s">
        <v>329</v>
      </c>
      <c r="I660" s="822" t="s">
        <v>2153</v>
      </c>
      <c r="J660" s="822" t="s">
        <v>2154</v>
      </c>
      <c r="K660" s="822" t="s">
        <v>2155</v>
      </c>
      <c r="L660" s="825">
        <v>492.19</v>
      </c>
      <c r="M660" s="825">
        <v>3445.33</v>
      </c>
      <c r="N660" s="822">
        <v>7</v>
      </c>
      <c r="O660" s="826">
        <v>7</v>
      </c>
      <c r="P660" s="825">
        <v>3445.33</v>
      </c>
      <c r="Q660" s="827">
        <v>1</v>
      </c>
      <c r="R660" s="822">
        <v>7</v>
      </c>
      <c r="S660" s="827">
        <v>1</v>
      </c>
      <c r="T660" s="826">
        <v>7</v>
      </c>
      <c r="U660" s="828">
        <v>1</v>
      </c>
    </row>
    <row r="661" spans="1:21" ht="14.45" customHeight="1" x14ac:dyDescent="0.2">
      <c r="A661" s="821">
        <v>31</v>
      </c>
      <c r="B661" s="822" t="s">
        <v>1964</v>
      </c>
      <c r="C661" s="822" t="s">
        <v>1970</v>
      </c>
      <c r="D661" s="823" t="s">
        <v>3154</v>
      </c>
      <c r="E661" s="824" t="s">
        <v>1987</v>
      </c>
      <c r="F661" s="822" t="s">
        <v>1967</v>
      </c>
      <c r="G661" s="822" t="s">
        <v>2012</v>
      </c>
      <c r="H661" s="822" t="s">
        <v>329</v>
      </c>
      <c r="I661" s="822" t="s">
        <v>2029</v>
      </c>
      <c r="J661" s="822" t="s">
        <v>2030</v>
      </c>
      <c r="K661" s="822" t="s">
        <v>2031</v>
      </c>
      <c r="L661" s="825">
        <v>971.25</v>
      </c>
      <c r="M661" s="825">
        <v>2913.75</v>
      </c>
      <c r="N661" s="822">
        <v>3</v>
      </c>
      <c r="O661" s="826">
        <v>3</v>
      </c>
      <c r="P661" s="825">
        <v>2913.75</v>
      </c>
      <c r="Q661" s="827">
        <v>1</v>
      </c>
      <c r="R661" s="822">
        <v>3</v>
      </c>
      <c r="S661" s="827">
        <v>1</v>
      </c>
      <c r="T661" s="826">
        <v>3</v>
      </c>
      <c r="U661" s="828">
        <v>1</v>
      </c>
    </row>
    <row r="662" spans="1:21" ht="14.45" customHeight="1" x14ac:dyDescent="0.2">
      <c r="A662" s="821">
        <v>31</v>
      </c>
      <c r="B662" s="822" t="s">
        <v>1964</v>
      </c>
      <c r="C662" s="822" t="s">
        <v>1970</v>
      </c>
      <c r="D662" s="823" t="s">
        <v>3154</v>
      </c>
      <c r="E662" s="824" t="s">
        <v>1987</v>
      </c>
      <c r="F662" s="822" t="s">
        <v>1967</v>
      </c>
      <c r="G662" s="822" t="s">
        <v>2012</v>
      </c>
      <c r="H662" s="822" t="s">
        <v>329</v>
      </c>
      <c r="I662" s="822" t="s">
        <v>2793</v>
      </c>
      <c r="J662" s="822" t="s">
        <v>2794</v>
      </c>
      <c r="K662" s="822" t="s">
        <v>2795</v>
      </c>
      <c r="L662" s="825">
        <v>1599.65</v>
      </c>
      <c r="M662" s="825">
        <v>1599.65</v>
      </c>
      <c r="N662" s="822">
        <v>1</v>
      </c>
      <c r="O662" s="826">
        <v>1</v>
      </c>
      <c r="P662" s="825">
        <v>1599.65</v>
      </c>
      <c r="Q662" s="827">
        <v>1</v>
      </c>
      <c r="R662" s="822">
        <v>1</v>
      </c>
      <c r="S662" s="827">
        <v>1</v>
      </c>
      <c r="T662" s="826">
        <v>1</v>
      </c>
      <c r="U662" s="828">
        <v>1</v>
      </c>
    </row>
    <row r="663" spans="1:21" ht="14.45" customHeight="1" x14ac:dyDescent="0.2">
      <c r="A663" s="821">
        <v>31</v>
      </c>
      <c r="B663" s="822" t="s">
        <v>1964</v>
      </c>
      <c r="C663" s="822" t="s">
        <v>1970</v>
      </c>
      <c r="D663" s="823" t="s">
        <v>3154</v>
      </c>
      <c r="E663" s="824" t="s">
        <v>1987</v>
      </c>
      <c r="F663" s="822" t="s">
        <v>1967</v>
      </c>
      <c r="G663" s="822" t="s">
        <v>2012</v>
      </c>
      <c r="H663" s="822" t="s">
        <v>329</v>
      </c>
      <c r="I663" s="822" t="s">
        <v>2796</v>
      </c>
      <c r="J663" s="822" t="s">
        <v>2797</v>
      </c>
      <c r="K663" s="822" t="s">
        <v>2798</v>
      </c>
      <c r="L663" s="825">
        <v>589.99</v>
      </c>
      <c r="M663" s="825">
        <v>589.99</v>
      </c>
      <c r="N663" s="822">
        <v>1</v>
      </c>
      <c r="O663" s="826">
        <v>1</v>
      </c>
      <c r="P663" s="825"/>
      <c r="Q663" s="827">
        <v>0</v>
      </c>
      <c r="R663" s="822"/>
      <c r="S663" s="827">
        <v>0</v>
      </c>
      <c r="T663" s="826"/>
      <c r="U663" s="828">
        <v>0</v>
      </c>
    </row>
    <row r="664" spans="1:21" ht="14.45" customHeight="1" x14ac:dyDescent="0.2">
      <c r="A664" s="821">
        <v>31</v>
      </c>
      <c r="B664" s="822" t="s">
        <v>1964</v>
      </c>
      <c r="C664" s="822" t="s">
        <v>1970</v>
      </c>
      <c r="D664" s="823" t="s">
        <v>3154</v>
      </c>
      <c r="E664" s="824" t="s">
        <v>1987</v>
      </c>
      <c r="F664" s="822" t="s">
        <v>1967</v>
      </c>
      <c r="G664" s="822" t="s">
        <v>2012</v>
      </c>
      <c r="H664" s="822" t="s">
        <v>329</v>
      </c>
      <c r="I664" s="822" t="s">
        <v>2454</v>
      </c>
      <c r="J664" s="822" t="s">
        <v>2392</v>
      </c>
      <c r="K664" s="822" t="s">
        <v>2455</v>
      </c>
      <c r="L664" s="825">
        <v>400.2</v>
      </c>
      <c r="M664" s="825">
        <v>400.2</v>
      </c>
      <c r="N664" s="822">
        <v>1</v>
      </c>
      <c r="O664" s="826">
        <v>1</v>
      </c>
      <c r="P664" s="825">
        <v>400.2</v>
      </c>
      <c r="Q664" s="827">
        <v>1</v>
      </c>
      <c r="R664" s="822">
        <v>1</v>
      </c>
      <c r="S664" s="827">
        <v>1</v>
      </c>
      <c r="T664" s="826">
        <v>1</v>
      </c>
      <c r="U664" s="828">
        <v>1</v>
      </c>
    </row>
    <row r="665" spans="1:21" ht="14.45" customHeight="1" x14ac:dyDescent="0.2">
      <c r="A665" s="821">
        <v>31</v>
      </c>
      <c r="B665" s="822" t="s">
        <v>1964</v>
      </c>
      <c r="C665" s="822" t="s">
        <v>1970</v>
      </c>
      <c r="D665" s="823" t="s">
        <v>3154</v>
      </c>
      <c r="E665" s="824" t="s">
        <v>1987</v>
      </c>
      <c r="F665" s="822" t="s">
        <v>1967</v>
      </c>
      <c r="G665" s="822" t="s">
        <v>2012</v>
      </c>
      <c r="H665" s="822" t="s">
        <v>329</v>
      </c>
      <c r="I665" s="822" t="s">
        <v>2156</v>
      </c>
      <c r="J665" s="822" t="s">
        <v>2157</v>
      </c>
      <c r="K665" s="822" t="s">
        <v>2158</v>
      </c>
      <c r="L665" s="825">
        <v>2500.1</v>
      </c>
      <c r="M665" s="825">
        <v>2500.1</v>
      </c>
      <c r="N665" s="822">
        <v>1</v>
      </c>
      <c r="O665" s="826">
        <v>1</v>
      </c>
      <c r="P665" s="825">
        <v>2500.1</v>
      </c>
      <c r="Q665" s="827">
        <v>1</v>
      </c>
      <c r="R665" s="822">
        <v>1</v>
      </c>
      <c r="S665" s="827">
        <v>1</v>
      </c>
      <c r="T665" s="826">
        <v>1</v>
      </c>
      <c r="U665" s="828">
        <v>1</v>
      </c>
    </row>
    <row r="666" spans="1:21" ht="14.45" customHeight="1" x14ac:dyDescent="0.2">
      <c r="A666" s="821">
        <v>31</v>
      </c>
      <c r="B666" s="822" t="s">
        <v>1964</v>
      </c>
      <c r="C666" s="822" t="s">
        <v>1970</v>
      </c>
      <c r="D666" s="823" t="s">
        <v>3154</v>
      </c>
      <c r="E666" s="824" t="s">
        <v>1987</v>
      </c>
      <c r="F666" s="822" t="s">
        <v>1967</v>
      </c>
      <c r="G666" s="822" t="s">
        <v>2012</v>
      </c>
      <c r="H666" s="822" t="s">
        <v>329</v>
      </c>
      <c r="I666" s="822" t="s">
        <v>2159</v>
      </c>
      <c r="J666" s="822" t="s">
        <v>2160</v>
      </c>
      <c r="K666" s="822" t="s">
        <v>2161</v>
      </c>
      <c r="L666" s="825">
        <v>60.23</v>
      </c>
      <c r="M666" s="825">
        <v>481.84000000000003</v>
      </c>
      <c r="N666" s="822">
        <v>8</v>
      </c>
      <c r="O666" s="826">
        <v>8</v>
      </c>
      <c r="P666" s="825">
        <v>421.61</v>
      </c>
      <c r="Q666" s="827">
        <v>0.875</v>
      </c>
      <c r="R666" s="822">
        <v>7</v>
      </c>
      <c r="S666" s="827">
        <v>0.875</v>
      </c>
      <c r="T666" s="826">
        <v>7</v>
      </c>
      <c r="U666" s="828">
        <v>0.875</v>
      </c>
    </row>
    <row r="667" spans="1:21" ht="14.45" customHeight="1" x14ac:dyDescent="0.2">
      <c r="A667" s="821">
        <v>31</v>
      </c>
      <c r="B667" s="822" t="s">
        <v>1964</v>
      </c>
      <c r="C667" s="822" t="s">
        <v>1970</v>
      </c>
      <c r="D667" s="823" t="s">
        <v>3154</v>
      </c>
      <c r="E667" s="824" t="s">
        <v>1987</v>
      </c>
      <c r="F667" s="822" t="s">
        <v>1967</v>
      </c>
      <c r="G667" s="822" t="s">
        <v>2012</v>
      </c>
      <c r="H667" s="822" t="s">
        <v>329</v>
      </c>
      <c r="I667" s="822" t="s">
        <v>2162</v>
      </c>
      <c r="J667" s="822" t="s">
        <v>2163</v>
      </c>
      <c r="K667" s="822" t="s">
        <v>2164</v>
      </c>
      <c r="L667" s="825">
        <v>245.42</v>
      </c>
      <c r="M667" s="825">
        <v>981.68</v>
      </c>
      <c r="N667" s="822">
        <v>4</v>
      </c>
      <c r="O667" s="826">
        <v>4</v>
      </c>
      <c r="P667" s="825">
        <v>981.68</v>
      </c>
      <c r="Q667" s="827">
        <v>1</v>
      </c>
      <c r="R667" s="822">
        <v>4</v>
      </c>
      <c r="S667" s="827">
        <v>1</v>
      </c>
      <c r="T667" s="826">
        <v>4</v>
      </c>
      <c r="U667" s="828">
        <v>1</v>
      </c>
    </row>
    <row r="668" spans="1:21" ht="14.45" customHeight="1" x14ac:dyDescent="0.2">
      <c r="A668" s="821">
        <v>31</v>
      </c>
      <c r="B668" s="822" t="s">
        <v>1964</v>
      </c>
      <c r="C668" s="822" t="s">
        <v>1970</v>
      </c>
      <c r="D668" s="823" t="s">
        <v>3154</v>
      </c>
      <c r="E668" s="824" t="s">
        <v>1987</v>
      </c>
      <c r="F668" s="822" t="s">
        <v>1967</v>
      </c>
      <c r="G668" s="822" t="s">
        <v>2012</v>
      </c>
      <c r="H668" s="822" t="s">
        <v>329</v>
      </c>
      <c r="I668" s="822" t="s">
        <v>2165</v>
      </c>
      <c r="J668" s="822" t="s">
        <v>2166</v>
      </c>
      <c r="K668" s="822" t="s">
        <v>2167</v>
      </c>
      <c r="L668" s="825">
        <v>36.18</v>
      </c>
      <c r="M668" s="825">
        <v>6620.9399999999914</v>
      </c>
      <c r="N668" s="822">
        <v>183</v>
      </c>
      <c r="O668" s="826">
        <v>91</v>
      </c>
      <c r="P668" s="825">
        <v>6548.5799999999917</v>
      </c>
      <c r="Q668" s="827">
        <v>0.98907103825136611</v>
      </c>
      <c r="R668" s="822">
        <v>181</v>
      </c>
      <c r="S668" s="827">
        <v>0.98907103825136611</v>
      </c>
      <c r="T668" s="826">
        <v>90</v>
      </c>
      <c r="U668" s="828">
        <v>0.98901098901098905</v>
      </c>
    </row>
    <row r="669" spans="1:21" ht="14.45" customHeight="1" x14ac:dyDescent="0.2">
      <c r="A669" s="821">
        <v>31</v>
      </c>
      <c r="B669" s="822" t="s">
        <v>1964</v>
      </c>
      <c r="C669" s="822" t="s">
        <v>1970</v>
      </c>
      <c r="D669" s="823" t="s">
        <v>3154</v>
      </c>
      <c r="E669" s="824" t="s">
        <v>1987</v>
      </c>
      <c r="F669" s="822" t="s">
        <v>1967</v>
      </c>
      <c r="G669" s="822" t="s">
        <v>2012</v>
      </c>
      <c r="H669" s="822" t="s">
        <v>329</v>
      </c>
      <c r="I669" s="822" t="s">
        <v>2171</v>
      </c>
      <c r="J669" s="822" t="s">
        <v>2172</v>
      </c>
      <c r="K669" s="822" t="s">
        <v>2173</v>
      </c>
      <c r="L669" s="825">
        <v>949.9</v>
      </c>
      <c r="M669" s="825">
        <v>1899.8</v>
      </c>
      <c r="N669" s="822">
        <v>2</v>
      </c>
      <c r="O669" s="826">
        <v>2</v>
      </c>
      <c r="P669" s="825">
        <v>1899.8</v>
      </c>
      <c r="Q669" s="827">
        <v>1</v>
      </c>
      <c r="R669" s="822">
        <v>2</v>
      </c>
      <c r="S669" s="827">
        <v>1</v>
      </c>
      <c r="T669" s="826">
        <v>2</v>
      </c>
      <c r="U669" s="828">
        <v>1</v>
      </c>
    </row>
    <row r="670" spans="1:21" ht="14.45" customHeight="1" x14ac:dyDescent="0.2">
      <c r="A670" s="821">
        <v>31</v>
      </c>
      <c r="B670" s="822" t="s">
        <v>1964</v>
      </c>
      <c r="C670" s="822" t="s">
        <v>1970</v>
      </c>
      <c r="D670" s="823" t="s">
        <v>3154</v>
      </c>
      <c r="E670" s="824" t="s">
        <v>1987</v>
      </c>
      <c r="F670" s="822" t="s">
        <v>1967</v>
      </c>
      <c r="G670" s="822" t="s">
        <v>2012</v>
      </c>
      <c r="H670" s="822" t="s">
        <v>329</v>
      </c>
      <c r="I670" s="822" t="s">
        <v>2174</v>
      </c>
      <c r="J670" s="822" t="s">
        <v>2175</v>
      </c>
      <c r="K670" s="822" t="s">
        <v>2176</v>
      </c>
      <c r="L670" s="825">
        <v>399.63</v>
      </c>
      <c r="M670" s="825">
        <v>10390.379999999997</v>
      </c>
      <c r="N670" s="822">
        <v>26</v>
      </c>
      <c r="O670" s="826">
        <v>25</v>
      </c>
      <c r="P670" s="825">
        <v>9990.7499999999982</v>
      </c>
      <c r="Q670" s="827">
        <v>0.96153846153846156</v>
      </c>
      <c r="R670" s="822">
        <v>25</v>
      </c>
      <c r="S670" s="827">
        <v>0.96153846153846156</v>
      </c>
      <c r="T670" s="826">
        <v>24</v>
      </c>
      <c r="U670" s="828">
        <v>0.96</v>
      </c>
    </row>
    <row r="671" spans="1:21" ht="14.45" customHeight="1" x14ac:dyDescent="0.2">
      <c r="A671" s="821">
        <v>31</v>
      </c>
      <c r="B671" s="822" t="s">
        <v>1964</v>
      </c>
      <c r="C671" s="822" t="s">
        <v>1970</v>
      </c>
      <c r="D671" s="823" t="s">
        <v>3154</v>
      </c>
      <c r="E671" s="824" t="s">
        <v>1987</v>
      </c>
      <c r="F671" s="822" t="s">
        <v>1967</v>
      </c>
      <c r="G671" s="822" t="s">
        <v>2012</v>
      </c>
      <c r="H671" s="822" t="s">
        <v>329</v>
      </c>
      <c r="I671" s="822" t="s">
        <v>2177</v>
      </c>
      <c r="J671" s="822" t="s">
        <v>2178</v>
      </c>
      <c r="K671" s="822" t="s">
        <v>2179</v>
      </c>
      <c r="L671" s="825">
        <v>80.36</v>
      </c>
      <c r="M671" s="825">
        <v>321.44</v>
      </c>
      <c r="N671" s="822">
        <v>4</v>
      </c>
      <c r="O671" s="826">
        <v>4</v>
      </c>
      <c r="P671" s="825">
        <v>321.44</v>
      </c>
      <c r="Q671" s="827">
        <v>1</v>
      </c>
      <c r="R671" s="822">
        <v>4</v>
      </c>
      <c r="S671" s="827">
        <v>1</v>
      </c>
      <c r="T671" s="826">
        <v>4</v>
      </c>
      <c r="U671" s="828">
        <v>1</v>
      </c>
    </row>
    <row r="672" spans="1:21" ht="14.45" customHeight="1" x14ac:dyDescent="0.2">
      <c r="A672" s="821">
        <v>31</v>
      </c>
      <c r="B672" s="822" t="s">
        <v>1964</v>
      </c>
      <c r="C672" s="822" t="s">
        <v>1970</v>
      </c>
      <c r="D672" s="823" t="s">
        <v>3154</v>
      </c>
      <c r="E672" s="824" t="s">
        <v>1987</v>
      </c>
      <c r="F672" s="822" t="s">
        <v>1967</v>
      </c>
      <c r="G672" s="822" t="s">
        <v>2012</v>
      </c>
      <c r="H672" s="822" t="s">
        <v>329</v>
      </c>
      <c r="I672" s="822" t="s">
        <v>2362</v>
      </c>
      <c r="J672" s="822" t="s">
        <v>2160</v>
      </c>
      <c r="K672" s="822" t="s">
        <v>2363</v>
      </c>
      <c r="L672" s="825">
        <v>51.97</v>
      </c>
      <c r="M672" s="825">
        <v>51.97</v>
      </c>
      <c r="N672" s="822">
        <v>1</v>
      </c>
      <c r="O672" s="826">
        <v>1</v>
      </c>
      <c r="P672" s="825">
        <v>51.97</v>
      </c>
      <c r="Q672" s="827">
        <v>1</v>
      </c>
      <c r="R672" s="822">
        <v>1</v>
      </c>
      <c r="S672" s="827">
        <v>1</v>
      </c>
      <c r="T672" s="826">
        <v>1</v>
      </c>
      <c r="U672" s="828">
        <v>1</v>
      </c>
    </row>
    <row r="673" spans="1:21" ht="14.45" customHeight="1" x14ac:dyDescent="0.2">
      <c r="A673" s="821">
        <v>31</v>
      </c>
      <c r="B673" s="822" t="s">
        <v>1964</v>
      </c>
      <c r="C673" s="822" t="s">
        <v>1970</v>
      </c>
      <c r="D673" s="823" t="s">
        <v>3154</v>
      </c>
      <c r="E673" s="824" t="s">
        <v>1987</v>
      </c>
      <c r="F673" s="822" t="s">
        <v>1967</v>
      </c>
      <c r="G673" s="822" t="s">
        <v>2012</v>
      </c>
      <c r="H673" s="822" t="s">
        <v>329</v>
      </c>
      <c r="I673" s="822" t="s">
        <v>2364</v>
      </c>
      <c r="J673" s="822" t="s">
        <v>2160</v>
      </c>
      <c r="K673" s="822" t="s">
        <v>2365</v>
      </c>
      <c r="L673" s="825">
        <v>60.23</v>
      </c>
      <c r="M673" s="825">
        <v>240.92</v>
      </c>
      <c r="N673" s="822">
        <v>4</v>
      </c>
      <c r="O673" s="826">
        <v>4</v>
      </c>
      <c r="P673" s="825">
        <v>240.92</v>
      </c>
      <c r="Q673" s="827">
        <v>1</v>
      </c>
      <c r="R673" s="822">
        <v>4</v>
      </c>
      <c r="S673" s="827">
        <v>1</v>
      </c>
      <c r="T673" s="826">
        <v>4</v>
      </c>
      <c r="U673" s="828">
        <v>1</v>
      </c>
    </row>
    <row r="674" spans="1:21" ht="14.45" customHeight="1" x14ac:dyDescent="0.2">
      <c r="A674" s="821">
        <v>31</v>
      </c>
      <c r="B674" s="822" t="s">
        <v>1964</v>
      </c>
      <c r="C674" s="822" t="s">
        <v>1970</v>
      </c>
      <c r="D674" s="823" t="s">
        <v>3154</v>
      </c>
      <c r="E674" s="824" t="s">
        <v>1987</v>
      </c>
      <c r="F674" s="822" t="s">
        <v>1967</v>
      </c>
      <c r="G674" s="822" t="s">
        <v>2012</v>
      </c>
      <c r="H674" s="822" t="s">
        <v>329</v>
      </c>
      <c r="I674" s="822" t="s">
        <v>2183</v>
      </c>
      <c r="J674" s="822" t="s">
        <v>2184</v>
      </c>
      <c r="K674" s="822" t="s">
        <v>2185</v>
      </c>
      <c r="L674" s="825">
        <v>1392.62</v>
      </c>
      <c r="M674" s="825">
        <v>1392.62</v>
      </c>
      <c r="N674" s="822">
        <v>1</v>
      </c>
      <c r="O674" s="826">
        <v>1</v>
      </c>
      <c r="P674" s="825"/>
      <c r="Q674" s="827">
        <v>0</v>
      </c>
      <c r="R674" s="822"/>
      <c r="S674" s="827">
        <v>0</v>
      </c>
      <c r="T674" s="826"/>
      <c r="U674" s="828">
        <v>0</v>
      </c>
    </row>
    <row r="675" spans="1:21" ht="14.45" customHeight="1" x14ac:dyDescent="0.2">
      <c r="A675" s="821">
        <v>31</v>
      </c>
      <c r="B675" s="822" t="s">
        <v>1964</v>
      </c>
      <c r="C675" s="822" t="s">
        <v>1970</v>
      </c>
      <c r="D675" s="823" t="s">
        <v>3154</v>
      </c>
      <c r="E675" s="824" t="s">
        <v>1987</v>
      </c>
      <c r="F675" s="822" t="s">
        <v>1967</v>
      </c>
      <c r="G675" s="822" t="s">
        <v>2012</v>
      </c>
      <c r="H675" s="822" t="s">
        <v>329</v>
      </c>
      <c r="I675" s="822" t="s">
        <v>2186</v>
      </c>
      <c r="J675" s="822" t="s">
        <v>2187</v>
      </c>
      <c r="K675" s="822" t="s">
        <v>2188</v>
      </c>
      <c r="L675" s="825">
        <v>749.8</v>
      </c>
      <c r="M675" s="825">
        <v>11246.999999999998</v>
      </c>
      <c r="N675" s="822">
        <v>15</v>
      </c>
      <c r="O675" s="826">
        <v>15</v>
      </c>
      <c r="P675" s="825">
        <v>10497.199999999999</v>
      </c>
      <c r="Q675" s="827">
        <v>0.93333333333333335</v>
      </c>
      <c r="R675" s="822">
        <v>14</v>
      </c>
      <c r="S675" s="827">
        <v>0.93333333333333335</v>
      </c>
      <c r="T675" s="826">
        <v>14</v>
      </c>
      <c r="U675" s="828">
        <v>0.93333333333333335</v>
      </c>
    </row>
    <row r="676" spans="1:21" ht="14.45" customHeight="1" x14ac:dyDescent="0.2">
      <c r="A676" s="821">
        <v>31</v>
      </c>
      <c r="B676" s="822" t="s">
        <v>1964</v>
      </c>
      <c r="C676" s="822" t="s">
        <v>1970</v>
      </c>
      <c r="D676" s="823" t="s">
        <v>3154</v>
      </c>
      <c r="E676" s="824" t="s">
        <v>1987</v>
      </c>
      <c r="F676" s="822" t="s">
        <v>1967</v>
      </c>
      <c r="G676" s="822" t="s">
        <v>2012</v>
      </c>
      <c r="H676" s="822" t="s">
        <v>329</v>
      </c>
      <c r="I676" s="822" t="s">
        <v>2366</v>
      </c>
      <c r="J676" s="822" t="s">
        <v>2367</v>
      </c>
      <c r="K676" s="822" t="s">
        <v>2368</v>
      </c>
      <c r="L676" s="825">
        <v>600.29999999999995</v>
      </c>
      <c r="M676" s="825">
        <v>1200.5999999999999</v>
      </c>
      <c r="N676" s="822">
        <v>2</v>
      </c>
      <c r="O676" s="826">
        <v>2</v>
      </c>
      <c r="P676" s="825">
        <v>1200.5999999999999</v>
      </c>
      <c r="Q676" s="827">
        <v>1</v>
      </c>
      <c r="R676" s="822">
        <v>2</v>
      </c>
      <c r="S676" s="827">
        <v>1</v>
      </c>
      <c r="T676" s="826">
        <v>2</v>
      </c>
      <c r="U676" s="828">
        <v>1</v>
      </c>
    </row>
    <row r="677" spans="1:21" ht="14.45" customHeight="1" x14ac:dyDescent="0.2">
      <c r="A677" s="821">
        <v>31</v>
      </c>
      <c r="B677" s="822" t="s">
        <v>1964</v>
      </c>
      <c r="C677" s="822" t="s">
        <v>1970</v>
      </c>
      <c r="D677" s="823" t="s">
        <v>3154</v>
      </c>
      <c r="E677" s="824" t="s">
        <v>1987</v>
      </c>
      <c r="F677" s="822" t="s">
        <v>1967</v>
      </c>
      <c r="G677" s="822" t="s">
        <v>2012</v>
      </c>
      <c r="H677" s="822" t="s">
        <v>329</v>
      </c>
      <c r="I677" s="822" t="s">
        <v>2189</v>
      </c>
      <c r="J677" s="822" t="s">
        <v>2190</v>
      </c>
      <c r="K677" s="822" t="s">
        <v>2191</v>
      </c>
      <c r="L677" s="825">
        <v>199.5</v>
      </c>
      <c r="M677" s="825">
        <v>199.5</v>
      </c>
      <c r="N677" s="822">
        <v>1</v>
      </c>
      <c r="O677" s="826">
        <v>1</v>
      </c>
      <c r="P677" s="825">
        <v>199.5</v>
      </c>
      <c r="Q677" s="827">
        <v>1</v>
      </c>
      <c r="R677" s="822">
        <v>1</v>
      </c>
      <c r="S677" s="827">
        <v>1</v>
      </c>
      <c r="T677" s="826">
        <v>1</v>
      </c>
      <c r="U677" s="828">
        <v>1</v>
      </c>
    </row>
    <row r="678" spans="1:21" ht="14.45" customHeight="1" x14ac:dyDescent="0.2">
      <c r="A678" s="821">
        <v>31</v>
      </c>
      <c r="B678" s="822" t="s">
        <v>1964</v>
      </c>
      <c r="C678" s="822" t="s">
        <v>1970</v>
      </c>
      <c r="D678" s="823" t="s">
        <v>3154</v>
      </c>
      <c r="E678" s="824" t="s">
        <v>1987</v>
      </c>
      <c r="F678" s="822" t="s">
        <v>1967</v>
      </c>
      <c r="G678" s="822" t="s">
        <v>2012</v>
      </c>
      <c r="H678" s="822" t="s">
        <v>329</v>
      </c>
      <c r="I678" s="822" t="s">
        <v>2192</v>
      </c>
      <c r="J678" s="822" t="s">
        <v>2193</v>
      </c>
      <c r="K678" s="822" t="s">
        <v>2194</v>
      </c>
      <c r="L678" s="825">
        <v>249.55</v>
      </c>
      <c r="M678" s="825">
        <v>1497.3000000000002</v>
      </c>
      <c r="N678" s="822">
        <v>6</v>
      </c>
      <c r="O678" s="826">
        <v>3</v>
      </c>
      <c r="P678" s="825">
        <v>1497.3000000000002</v>
      </c>
      <c r="Q678" s="827">
        <v>1</v>
      </c>
      <c r="R678" s="822">
        <v>6</v>
      </c>
      <c r="S678" s="827">
        <v>1</v>
      </c>
      <c r="T678" s="826">
        <v>3</v>
      </c>
      <c r="U678" s="828">
        <v>1</v>
      </c>
    </row>
    <row r="679" spans="1:21" ht="14.45" customHeight="1" x14ac:dyDescent="0.2">
      <c r="A679" s="821">
        <v>31</v>
      </c>
      <c r="B679" s="822" t="s">
        <v>1964</v>
      </c>
      <c r="C679" s="822" t="s">
        <v>1970</v>
      </c>
      <c r="D679" s="823" t="s">
        <v>3154</v>
      </c>
      <c r="E679" s="824" t="s">
        <v>1987</v>
      </c>
      <c r="F679" s="822" t="s">
        <v>1967</v>
      </c>
      <c r="G679" s="822" t="s">
        <v>2012</v>
      </c>
      <c r="H679" s="822" t="s">
        <v>329</v>
      </c>
      <c r="I679" s="822" t="s">
        <v>2195</v>
      </c>
      <c r="J679" s="822" t="s">
        <v>2196</v>
      </c>
      <c r="K679" s="822" t="s">
        <v>2197</v>
      </c>
      <c r="L679" s="825">
        <v>2296.87</v>
      </c>
      <c r="M679" s="825">
        <v>2296.87</v>
      </c>
      <c r="N679" s="822">
        <v>1</v>
      </c>
      <c r="O679" s="826">
        <v>1</v>
      </c>
      <c r="P679" s="825">
        <v>2296.87</v>
      </c>
      <c r="Q679" s="827">
        <v>1</v>
      </c>
      <c r="R679" s="822">
        <v>1</v>
      </c>
      <c r="S679" s="827">
        <v>1</v>
      </c>
      <c r="T679" s="826">
        <v>1</v>
      </c>
      <c r="U679" s="828">
        <v>1</v>
      </c>
    </row>
    <row r="680" spans="1:21" ht="14.45" customHeight="1" x14ac:dyDescent="0.2">
      <c r="A680" s="821">
        <v>31</v>
      </c>
      <c r="B680" s="822" t="s">
        <v>1964</v>
      </c>
      <c r="C680" s="822" t="s">
        <v>1970</v>
      </c>
      <c r="D680" s="823" t="s">
        <v>3154</v>
      </c>
      <c r="E680" s="824" t="s">
        <v>1987</v>
      </c>
      <c r="F680" s="822" t="s">
        <v>1967</v>
      </c>
      <c r="G680" s="822" t="s">
        <v>2012</v>
      </c>
      <c r="H680" s="822" t="s">
        <v>329</v>
      </c>
      <c r="I680" s="822" t="s">
        <v>2198</v>
      </c>
      <c r="J680" s="822" t="s">
        <v>2199</v>
      </c>
      <c r="K680" s="822" t="s">
        <v>2200</v>
      </c>
      <c r="L680" s="825">
        <v>320.25</v>
      </c>
      <c r="M680" s="825">
        <v>5764.5</v>
      </c>
      <c r="N680" s="822">
        <v>18</v>
      </c>
      <c r="O680" s="826">
        <v>18</v>
      </c>
      <c r="P680" s="825">
        <v>5764.5</v>
      </c>
      <c r="Q680" s="827">
        <v>1</v>
      </c>
      <c r="R680" s="822">
        <v>18</v>
      </c>
      <c r="S680" s="827">
        <v>1</v>
      </c>
      <c r="T680" s="826">
        <v>18</v>
      </c>
      <c r="U680" s="828">
        <v>1</v>
      </c>
    </row>
    <row r="681" spans="1:21" ht="14.45" customHeight="1" x14ac:dyDescent="0.2">
      <c r="A681" s="821">
        <v>31</v>
      </c>
      <c r="B681" s="822" t="s">
        <v>1964</v>
      </c>
      <c r="C681" s="822" t="s">
        <v>1970</v>
      </c>
      <c r="D681" s="823" t="s">
        <v>3154</v>
      </c>
      <c r="E681" s="824" t="s">
        <v>1987</v>
      </c>
      <c r="F681" s="822" t="s">
        <v>1967</v>
      </c>
      <c r="G681" s="822" t="s">
        <v>2012</v>
      </c>
      <c r="H681" s="822" t="s">
        <v>329</v>
      </c>
      <c r="I681" s="822" t="s">
        <v>2201</v>
      </c>
      <c r="J681" s="822" t="s">
        <v>2202</v>
      </c>
      <c r="K681" s="822" t="s">
        <v>2203</v>
      </c>
      <c r="L681" s="825">
        <v>349.13</v>
      </c>
      <c r="M681" s="825">
        <v>1047.3899999999999</v>
      </c>
      <c r="N681" s="822">
        <v>3</v>
      </c>
      <c r="O681" s="826">
        <v>3</v>
      </c>
      <c r="P681" s="825">
        <v>1047.3899999999999</v>
      </c>
      <c r="Q681" s="827">
        <v>1</v>
      </c>
      <c r="R681" s="822">
        <v>3</v>
      </c>
      <c r="S681" s="827">
        <v>1</v>
      </c>
      <c r="T681" s="826">
        <v>3</v>
      </c>
      <c r="U681" s="828">
        <v>1</v>
      </c>
    </row>
    <row r="682" spans="1:21" ht="14.45" customHeight="1" x14ac:dyDescent="0.2">
      <c r="A682" s="821">
        <v>31</v>
      </c>
      <c r="B682" s="822" t="s">
        <v>1964</v>
      </c>
      <c r="C682" s="822" t="s">
        <v>1970</v>
      </c>
      <c r="D682" s="823" t="s">
        <v>3154</v>
      </c>
      <c r="E682" s="824" t="s">
        <v>1987</v>
      </c>
      <c r="F682" s="822" t="s">
        <v>1967</v>
      </c>
      <c r="G682" s="822" t="s">
        <v>2012</v>
      </c>
      <c r="H682" s="822" t="s">
        <v>329</v>
      </c>
      <c r="I682" s="822" t="s">
        <v>2703</v>
      </c>
      <c r="J682" s="822" t="s">
        <v>2704</v>
      </c>
      <c r="K682" s="822" t="s">
        <v>2705</v>
      </c>
      <c r="L682" s="825">
        <v>10.029999999999999</v>
      </c>
      <c r="M682" s="825">
        <v>40.119999999999997</v>
      </c>
      <c r="N682" s="822">
        <v>4</v>
      </c>
      <c r="O682" s="826">
        <v>2</v>
      </c>
      <c r="P682" s="825">
        <v>20.059999999999999</v>
      </c>
      <c r="Q682" s="827">
        <v>0.5</v>
      </c>
      <c r="R682" s="822">
        <v>2</v>
      </c>
      <c r="S682" s="827">
        <v>0.5</v>
      </c>
      <c r="T682" s="826">
        <v>1</v>
      </c>
      <c r="U682" s="828">
        <v>0.5</v>
      </c>
    </row>
    <row r="683" spans="1:21" ht="14.45" customHeight="1" x14ac:dyDescent="0.2">
      <c r="A683" s="821">
        <v>31</v>
      </c>
      <c r="B683" s="822" t="s">
        <v>1964</v>
      </c>
      <c r="C683" s="822" t="s">
        <v>1970</v>
      </c>
      <c r="D683" s="823" t="s">
        <v>3154</v>
      </c>
      <c r="E683" s="824" t="s">
        <v>1987</v>
      </c>
      <c r="F683" s="822" t="s">
        <v>1967</v>
      </c>
      <c r="G683" s="822" t="s">
        <v>2012</v>
      </c>
      <c r="H683" s="822" t="s">
        <v>329</v>
      </c>
      <c r="I683" s="822" t="s">
        <v>2456</v>
      </c>
      <c r="J683" s="822" t="s">
        <v>2166</v>
      </c>
      <c r="K683" s="822" t="s">
        <v>2457</v>
      </c>
      <c r="L683" s="825">
        <v>31.91</v>
      </c>
      <c r="M683" s="825">
        <v>63.82</v>
      </c>
      <c r="N683" s="822">
        <v>2</v>
      </c>
      <c r="O683" s="826">
        <v>2</v>
      </c>
      <c r="P683" s="825">
        <v>63.82</v>
      </c>
      <c r="Q683" s="827">
        <v>1</v>
      </c>
      <c r="R683" s="822">
        <v>2</v>
      </c>
      <c r="S683" s="827">
        <v>1</v>
      </c>
      <c r="T683" s="826">
        <v>2</v>
      </c>
      <c r="U683" s="828">
        <v>1</v>
      </c>
    </row>
    <row r="684" spans="1:21" ht="14.45" customHeight="1" x14ac:dyDescent="0.2">
      <c r="A684" s="821">
        <v>31</v>
      </c>
      <c r="B684" s="822" t="s">
        <v>1964</v>
      </c>
      <c r="C684" s="822" t="s">
        <v>1970</v>
      </c>
      <c r="D684" s="823" t="s">
        <v>3154</v>
      </c>
      <c r="E684" s="824" t="s">
        <v>1987</v>
      </c>
      <c r="F684" s="822" t="s">
        <v>1967</v>
      </c>
      <c r="G684" s="822" t="s">
        <v>2012</v>
      </c>
      <c r="H684" s="822" t="s">
        <v>329</v>
      </c>
      <c r="I684" s="822" t="s">
        <v>2204</v>
      </c>
      <c r="J684" s="822" t="s">
        <v>2166</v>
      </c>
      <c r="K684" s="822" t="s">
        <v>2205</v>
      </c>
      <c r="L684" s="825">
        <v>25.5</v>
      </c>
      <c r="M684" s="825">
        <v>51</v>
      </c>
      <c r="N684" s="822">
        <v>2</v>
      </c>
      <c r="O684" s="826">
        <v>2</v>
      </c>
      <c r="P684" s="825">
        <v>51</v>
      </c>
      <c r="Q684" s="827">
        <v>1</v>
      </c>
      <c r="R684" s="822">
        <v>2</v>
      </c>
      <c r="S684" s="827">
        <v>1</v>
      </c>
      <c r="T684" s="826">
        <v>2</v>
      </c>
      <c r="U684" s="828">
        <v>1</v>
      </c>
    </row>
    <row r="685" spans="1:21" ht="14.45" customHeight="1" x14ac:dyDescent="0.2">
      <c r="A685" s="821">
        <v>31</v>
      </c>
      <c r="B685" s="822" t="s">
        <v>1964</v>
      </c>
      <c r="C685" s="822" t="s">
        <v>1970</v>
      </c>
      <c r="D685" s="823" t="s">
        <v>3154</v>
      </c>
      <c r="E685" s="824" t="s">
        <v>1987</v>
      </c>
      <c r="F685" s="822" t="s">
        <v>1967</v>
      </c>
      <c r="G685" s="822" t="s">
        <v>2012</v>
      </c>
      <c r="H685" s="822" t="s">
        <v>329</v>
      </c>
      <c r="I685" s="822" t="s">
        <v>2206</v>
      </c>
      <c r="J685" s="822" t="s">
        <v>2166</v>
      </c>
      <c r="K685" s="822" t="s">
        <v>2207</v>
      </c>
      <c r="L685" s="825">
        <v>39.369999999999997</v>
      </c>
      <c r="M685" s="825">
        <v>39.369999999999997</v>
      </c>
      <c r="N685" s="822">
        <v>1</v>
      </c>
      <c r="O685" s="826">
        <v>1</v>
      </c>
      <c r="P685" s="825"/>
      <c r="Q685" s="827">
        <v>0</v>
      </c>
      <c r="R685" s="822"/>
      <c r="S685" s="827">
        <v>0</v>
      </c>
      <c r="T685" s="826"/>
      <c r="U685" s="828">
        <v>0</v>
      </c>
    </row>
    <row r="686" spans="1:21" ht="14.45" customHeight="1" x14ac:dyDescent="0.2">
      <c r="A686" s="821">
        <v>31</v>
      </c>
      <c r="B686" s="822" t="s">
        <v>1964</v>
      </c>
      <c r="C686" s="822" t="s">
        <v>1970</v>
      </c>
      <c r="D686" s="823" t="s">
        <v>3154</v>
      </c>
      <c r="E686" s="824" t="s">
        <v>1987</v>
      </c>
      <c r="F686" s="822" t="s">
        <v>1967</v>
      </c>
      <c r="G686" s="822" t="s">
        <v>2012</v>
      </c>
      <c r="H686" s="822" t="s">
        <v>329</v>
      </c>
      <c r="I686" s="822" t="s">
        <v>2208</v>
      </c>
      <c r="J686" s="822" t="s">
        <v>2209</v>
      </c>
      <c r="K686" s="822" t="s">
        <v>2210</v>
      </c>
      <c r="L686" s="825">
        <v>249.55</v>
      </c>
      <c r="M686" s="825">
        <v>249.55</v>
      </c>
      <c r="N686" s="822">
        <v>1</v>
      </c>
      <c r="O686" s="826">
        <v>1</v>
      </c>
      <c r="P686" s="825">
        <v>249.55</v>
      </c>
      <c r="Q686" s="827">
        <v>1</v>
      </c>
      <c r="R686" s="822">
        <v>1</v>
      </c>
      <c r="S686" s="827">
        <v>1</v>
      </c>
      <c r="T686" s="826">
        <v>1</v>
      </c>
      <c r="U686" s="828">
        <v>1</v>
      </c>
    </row>
    <row r="687" spans="1:21" ht="14.45" customHeight="1" x14ac:dyDescent="0.2">
      <c r="A687" s="821">
        <v>31</v>
      </c>
      <c r="B687" s="822" t="s">
        <v>1964</v>
      </c>
      <c r="C687" s="822" t="s">
        <v>1970</v>
      </c>
      <c r="D687" s="823" t="s">
        <v>3154</v>
      </c>
      <c r="E687" s="824" t="s">
        <v>1987</v>
      </c>
      <c r="F687" s="822" t="s">
        <v>1967</v>
      </c>
      <c r="G687" s="822" t="s">
        <v>2012</v>
      </c>
      <c r="H687" s="822" t="s">
        <v>329</v>
      </c>
      <c r="I687" s="822" t="s">
        <v>2378</v>
      </c>
      <c r="J687" s="822" t="s">
        <v>2379</v>
      </c>
      <c r="K687" s="822" t="s">
        <v>2155</v>
      </c>
      <c r="L687" s="825">
        <v>347.8</v>
      </c>
      <c r="M687" s="825">
        <v>347.8</v>
      </c>
      <c r="N687" s="822">
        <v>1</v>
      </c>
      <c r="O687" s="826">
        <v>1</v>
      </c>
      <c r="P687" s="825">
        <v>347.8</v>
      </c>
      <c r="Q687" s="827">
        <v>1</v>
      </c>
      <c r="R687" s="822">
        <v>1</v>
      </c>
      <c r="S687" s="827">
        <v>1</v>
      </c>
      <c r="T687" s="826">
        <v>1</v>
      </c>
      <c r="U687" s="828">
        <v>1</v>
      </c>
    </row>
    <row r="688" spans="1:21" ht="14.45" customHeight="1" x14ac:dyDescent="0.2">
      <c r="A688" s="821">
        <v>31</v>
      </c>
      <c r="B688" s="822" t="s">
        <v>1964</v>
      </c>
      <c r="C688" s="822" t="s">
        <v>1970</v>
      </c>
      <c r="D688" s="823" t="s">
        <v>3154</v>
      </c>
      <c r="E688" s="824" t="s">
        <v>1987</v>
      </c>
      <c r="F688" s="822" t="s">
        <v>1967</v>
      </c>
      <c r="G688" s="822" t="s">
        <v>2012</v>
      </c>
      <c r="H688" s="822" t="s">
        <v>329</v>
      </c>
      <c r="I688" s="822" t="s">
        <v>2706</v>
      </c>
      <c r="J688" s="822" t="s">
        <v>2707</v>
      </c>
      <c r="K688" s="822" t="s">
        <v>2708</v>
      </c>
      <c r="L688" s="825">
        <v>257.5</v>
      </c>
      <c r="M688" s="825">
        <v>257.5</v>
      </c>
      <c r="N688" s="822">
        <v>1</v>
      </c>
      <c r="O688" s="826">
        <v>1</v>
      </c>
      <c r="P688" s="825">
        <v>257.5</v>
      </c>
      <c r="Q688" s="827">
        <v>1</v>
      </c>
      <c r="R688" s="822">
        <v>1</v>
      </c>
      <c r="S688" s="827">
        <v>1</v>
      </c>
      <c r="T688" s="826">
        <v>1</v>
      </c>
      <c r="U688" s="828">
        <v>1</v>
      </c>
    </row>
    <row r="689" spans="1:21" ht="14.45" customHeight="1" x14ac:dyDescent="0.2">
      <c r="A689" s="821">
        <v>31</v>
      </c>
      <c r="B689" s="822" t="s">
        <v>1964</v>
      </c>
      <c r="C689" s="822" t="s">
        <v>1970</v>
      </c>
      <c r="D689" s="823" t="s">
        <v>3154</v>
      </c>
      <c r="E689" s="824" t="s">
        <v>1987</v>
      </c>
      <c r="F689" s="822" t="s">
        <v>1967</v>
      </c>
      <c r="G689" s="822" t="s">
        <v>2012</v>
      </c>
      <c r="H689" s="822" t="s">
        <v>329</v>
      </c>
      <c r="I689" s="822" t="s">
        <v>2391</v>
      </c>
      <c r="J689" s="822" t="s">
        <v>2392</v>
      </c>
      <c r="K689" s="822" t="s">
        <v>2393</v>
      </c>
      <c r="L689" s="825">
        <v>2400.0500000000002</v>
      </c>
      <c r="M689" s="825">
        <v>7200.1500000000005</v>
      </c>
      <c r="N689" s="822">
        <v>3</v>
      </c>
      <c r="O689" s="826">
        <v>3</v>
      </c>
      <c r="P689" s="825">
        <v>4800.1000000000004</v>
      </c>
      <c r="Q689" s="827">
        <v>0.66666666666666663</v>
      </c>
      <c r="R689" s="822">
        <v>2</v>
      </c>
      <c r="S689" s="827">
        <v>0.66666666666666663</v>
      </c>
      <c r="T689" s="826">
        <v>2</v>
      </c>
      <c r="U689" s="828">
        <v>0.66666666666666663</v>
      </c>
    </row>
    <row r="690" spans="1:21" ht="14.45" customHeight="1" x14ac:dyDescent="0.2">
      <c r="A690" s="821">
        <v>31</v>
      </c>
      <c r="B690" s="822" t="s">
        <v>1964</v>
      </c>
      <c r="C690" s="822" t="s">
        <v>1970</v>
      </c>
      <c r="D690" s="823" t="s">
        <v>3154</v>
      </c>
      <c r="E690" s="824" t="s">
        <v>1987</v>
      </c>
      <c r="F690" s="822" t="s">
        <v>1967</v>
      </c>
      <c r="G690" s="822" t="s">
        <v>2012</v>
      </c>
      <c r="H690" s="822" t="s">
        <v>329</v>
      </c>
      <c r="I690" s="822" t="s">
        <v>2799</v>
      </c>
      <c r="J690" s="822" t="s">
        <v>2800</v>
      </c>
      <c r="K690" s="822" t="s">
        <v>2801</v>
      </c>
      <c r="L690" s="825">
        <v>400.2</v>
      </c>
      <c r="M690" s="825">
        <v>400.2</v>
      </c>
      <c r="N690" s="822">
        <v>1</v>
      </c>
      <c r="O690" s="826">
        <v>1</v>
      </c>
      <c r="P690" s="825"/>
      <c r="Q690" s="827">
        <v>0</v>
      </c>
      <c r="R690" s="822"/>
      <c r="S690" s="827">
        <v>0</v>
      </c>
      <c r="T690" s="826"/>
      <c r="U690" s="828">
        <v>0</v>
      </c>
    </row>
    <row r="691" spans="1:21" ht="14.45" customHeight="1" x14ac:dyDescent="0.2">
      <c r="A691" s="821">
        <v>31</v>
      </c>
      <c r="B691" s="822" t="s">
        <v>1964</v>
      </c>
      <c r="C691" s="822" t="s">
        <v>1970</v>
      </c>
      <c r="D691" s="823" t="s">
        <v>3154</v>
      </c>
      <c r="E691" s="824" t="s">
        <v>1987</v>
      </c>
      <c r="F691" s="822" t="s">
        <v>1967</v>
      </c>
      <c r="G691" s="822" t="s">
        <v>2012</v>
      </c>
      <c r="H691" s="822" t="s">
        <v>329</v>
      </c>
      <c r="I691" s="822" t="s">
        <v>2220</v>
      </c>
      <c r="J691" s="822" t="s">
        <v>2221</v>
      </c>
      <c r="K691" s="822" t="s">
        <v>2222</v>
      </c>
      <c r="L691" s="825">
        <v>1499.6</v>
      </c>
      <c r="M691" s="825">
        <v>2999.2</v>
      </c>
      <c r="N691" s="822">
        <v>2</v>
      </c>
      <c r="O691" s="826">
        <v>2</v>
      </c>
      <c r="P691" s="825"/>
      <c r="Q691" s="827">
        <v>0</v>
      </c>
      <c r="R691" s="822"/>
      <c r="S691" s="827">
        <v>0</v>
      </c>
      <c r="T691" s="826"/>
      <c r="U691" s="828">
        <v>0</v>
      </c>
    </row>
    <row r="692" spans="1:21" ht="14.45" customHeight="1" x14ac:dyDescent="0.2">
      <c r="A692" s="821">
        <v>31</v>
      </c>
      <c r="B692" s="822" t="s">
        <v>1964</v>
      </c>
      <c r="C692" s="822" t="s">
        <v>1970</v>
      </c>
      <c r="D692" s="823" t="s">
        <v>3154</v>
      </c>
      <c r="E692" s="824" t="s">
        <v>1987</v>
      </c>
      <c r="F692" s="822" t="s">
        <v>1967</v>
      </c>
      <c r="G692" s="822" t="s">
        <v>2012</v>
      </c>
      <c r="H692" s="822" t="s">
        <v>329</v>
      </c>
      <c r="I692" s="822" t="s">
        <v>2633</v>
      </c>
      <c r="J692" s="822" t="s">
        <v>2212</v>
      </c>
      <c r="K692" s="822" t="s">
        <v>2634</v>
      </c>
      <c r="L692" s="825">
        <v>35.22</v>
      </c>
      <c r="M692" s="825">
        <v>105.66</v>
      </c>
      <c r="N692" s="822">
        <v>3</v>
      </c>
      <c r="O692" s="826">
        <v>1</v>
      </c>
      <c r="P692" s="825">
        <v>105.66</v>
      </c>
      <c r="Q692" s="827">
        <v>1</v>
      </c>
      <c r="R692" s="822">
        <v>3</v>
      </c>
      <c r="S692" s="827">
        <v>1</v>
      </c>
      <c r="T692" s="826">
        <v>1</v>
      </c>
      <c r="U692" s="828">
        <v>1</v>
      </c>
    </row>
    <row r="693" spans="1:21" ht="14.45" customHeight="1" x14ac:dyDescent="0.2">
      <c r="A693" s="821">
        <v>31</v>
      </c>
      <c r="B693" s="822" t="s">
        <v>1964</v>
      </c>
      <c r="C693" s="822" t="s">
        <v>1970</v>
      </c>
      <c r="D693" s="823" t="s">
        <v>3154</v>
      </c>
      <c r="E693" s="824" t="s">
        <v>1987</v>
      </c>
      <c r="F693" s="822" t="s">
        <v>1967</v>
      </c>
      <c r="G693" s="822" t="s">
        <v>2012</v>
      </c>
      <c r="H693" s="822" t="s">
        <v>329</v>
      </c>
      <c r="I693" s="822" t="s">
        <v>2406</v>
      </c>
      <c r="J693" s="822" t="s">
        <v>2407</v>
      </c>
      <c r="K693" s="822" t="s">
        <v>2408</v>
      </c>
      <c r="L693" s="825">
        <v>479.55</v>
      </c>
      <c r="M693" s="825">
        <v>479.55</v>
      </c>
      <c r="N693" s="822">
        <v>1</v>
      </c>
      <c r="O693" s="826">
        <v>1</v>
      </c>
      <c r="P693" s="825">
        <v>479.55</v>
      </c>
      <c r="Q693" s="827">
        <v>1</v>
      </c>
      <c r="R693" s="822">
        <v>1</v>
      </c>
      <c r="S693" s="827">
        <v>1</v>
      </c>
      <c r="T693" s="826">
        <v>1</v>
      </c>
      <c r="U693" s="828">
        <v>1</v>
      </c>
    </row>
    <row r="694" spans="1:21" ht="14.45" customHeight="1" x14ac:dyDescent="0.2">
      <c r="A694" s="821">
        <v>31</v>
      </c>
      <c r="B694" s="822" t="s">
        <v>1964</v>
      </c>
      <c r="C694" s="822" t="s">
        <v>1970</v>
      </c>
      <c r="D694" s="823" t="s">
        <v>3154</v>
      </c>
      <c r="E694" s="824" t="s">
        <v>1987</v>
      </c>
      <c r="F694" s="822" t="s">
        <v>1967</v>
      </c>
      <c r="G694" s="822" t="s">
        <v>2012</v>
      </c>
      <c r="H694" s="822" t="s">
        <v>329</v>
      </c>
      <c r="I694" s="822" t="s">
        <v>2802</v>
      </c>
      <c r="J694" s="822" t="s">
        <v>2803</v>
      </c>
      <c r="K694" s="822" t="s">
        <v>2408</v>
      </c>
      <c r="L694" s="825">
        <v>479.55</v>
      </c>
      <c r="M694" s="825">
        <v>959.1</v>
      </c>
      <c r="N694" s="822">
        <v>2</v>
      </c>
      <c r="O694" s="826">
        <v>2</v>
      </c>
      <c r="P694" s="825">
        <v>479.55</v>
      </c>
      <c r="Q694" s="827">
        <v>0.5</v>
      </c>
      <c r="R694" s="822">
        <v>1</v>
      </c>
      <c r="S694" s="827">
        <v>0.5</v>
      </c>
      <c r="T694" s="826">
        <v>1</v>
      </c>
      <c r="U694" s="828">
        <v>0.5</v>
      </c>
    </row>
    <row r="695" spans="1:21" ht="14.45" customHeight="1" x14ac:dyDescent="0.2">
      <c r="A695" s="821">
        <v>31</v>
      </c>
      <c r="B695" s="822" t="s">
        <v>1964</v>
      </c>
      <c r="C695" s="822" t="s">
        <v>1970</v>
      </c>
      <c r="D695" s="823" t="s">
        <v>3154</v>
      </c>
      <c r="E695" s="824" t="s">
        <v>1987</v>
      </c>
      <c r="F695" s="822" t="s">
        <v>1967</v>
      </c>
      <c r="G695" s="822" t="s">
        <v>2012</v>
      </c>
      <c r="H695" s="822" t="s">
        <v>329</v>
      </c>
      <c r="I695" s="822" t="s">
        <v>2804</v>
      </c>
      <c r="J695" s="822" t="s">
        <v>2212</v>
      </c>
      <c r="K695" s="822" t="s">
        <v>2805</v>
      </c>
      <c r="L695" s="825">
        <v>41.63</v>
      </c>
      <c r="M695" s="825">
        <v>208.15</v>
      </c>
      <c r="N695" s="822">
        <v>5</v>
      </c>
      <c r="O695" s="826">
        <v>1</v>
      </c>
      <c r="P695" s="825">
        <v>208.15</v>
      </c>
      <c r="Q695" s="827">
        <v>1</v>
      </c>
      <c r="R695" s="822">
        <v>5</v>
      </c>
      <c r="S695" s="827">
        <v>1</v>
      </c>
      <c r="T695" s="826">
        <v>1</v>
      </c>
      <c r="U695" s="828">
        <v>1</v>
      </c>
    </row>
    <row r="696" spans="1:21" ht="14.45" customHeight="1" x14ac:dyDescent="0.2">
      <c r="A696" s="821">
        <v>31</v>
      </c>
      <c r="B696" s="822" t="s">
        <v>1964</v>
      </c>
      <c r="C696" s="822" t="s">
        <v>1970</v>
      </c>
      <c r="D696" s="823" t="s">
        <v>3154</v>
      </c>
      <c r="E696" s="824" t="s">
        <v>1987</v>
      </c>
      <c r="F696" s="822" t="s">
        <v>1967</v>
      </c>
      <c r="G696" s="822" t="s">
        <v>2012</v>
      </c>
      <c r="H696" s="822" t="s">
        <v>329</v>
      </c>
      <c r="I696" s="822" t="s">
        <v>2806</v>
      </c>
      <c r="J696" s="822" t="s">
        <v>2807</v>
      </c>
      <c r="K696" s="822" t="s">
        <v>2808</v>
      </c>
      <c r="L696" s="825">
        <v>249.55</v>
      </c>
      <c r="M696" s="825">
        <v>249.55</v>
      </c>
      <c r="N696" s="822">
        <v>1</v>
      </c>
      <c r="O696" s="826">
        <v>1</v>
      </c>
      <c r="P696" s="825"/>
      <c r="Q696" s="827">
        <v>0</v>
      </c>
      <c r="R696" s="822"/>
      <c r="S696" s="827">
        <v>0</v>
      </c>
      <c r="T696" s="826"/>
      <c r="U696" s="828">
        <v>0</v>
      </c>
    </row>
    <row r="697" spans="1:21" ht="14.45" customHeight="1" x14ac:dyDescent="0.2">
      <c r="A697" s="821">
        <v>31</v>
      </c>
      <c r="B697" s="822" t="s">
        <v>1964</v>
      </c>
      <c r="C697" s="822" t="s">
        <v>1970</v>
      </c>
      <c r="D697" s="823" t="s">
        <v>3154</v>
      </c>
      <c r="E697" s="824" t="s">
        <v>1989</v>
      </c>
      <c r="F697" s="822" t="s">
        <v>1965</v>
      </c>
      <c r="G697" s="822" t="s">
        <v>2466</v>
      </c>
      <c r="H697" s="822" t="s">
        <v>329</v>
      </c>
      <c r="I697" s="822" t="s">
        <v>2809</v>
      </c>
      <c r="J697" s="822" t="s">
        <v>2810</v>
      </c>
      <c r="K697" s="822" t="s">
        <v>1333</v>
      </c>
      <c r="L697" s="825">
        <v>72.55</v>
      </c>
      <c r="M697" s="825">
        <v>72.55</v>
      </c>
      <c r="N697" s="822">
        <v>1</v>
      </c>
      <c r="O697" s="826">
        <v>0.5</v>
      </c>
      <c r="P697" s="825"/>
      <c r="Q697" s="827">
        <v>0</v>
      </c>
      <c r="R697" s="822"/>
      <c r="S697" s="827">
        <v>0</v>
      </c>
      <c r="T697" s="826"/>
      <c r="U697" s="828">
        <v>0</v>
      </c>
    </row>
    <row r="698" spans="1:21" ht="14.45" customHeight="1" x14ac:dyDescent="0.2">
      <c r="A698" s="821">
        <v>31</v>
      </c>
      <c r="B698" s="822" t="s">
        <v>1964</v>
      </c>
      <c r="C698" s="822" t="s">
        <v>1970</v>
      </c>
      <c r="D698" s="823" t="s">
        <v>3154</v>
      </c>
      <c r="E698" s="824" t="s">
        <v>1989</v>
      </c>
      <c r="F698" s="822" t="s">
        <v>1965</v>
      </c>
      <c r="G698" s="822" t="s">
        <v>2466</v>
      </c>
      <c r="H698" s="822" t="s">
        <v>619</v>
      </c>
      <c r="I698" s="822" t="s">
        <v>2811</v>
      </c>
      <c r="J698" s="822" t="s">
        <v>1334</v>
      </c>
      <c r="K698" s="822" t="s">
        <v>1333</v>
      </c>
      <c r="L698" s="825">
        <v>72.55</v>
      </c>
      <c r="M698" s="825">
        <v>72.55</v>
      </c>
      <c r="N698" s="822">
        <v>1</v>
      </c>
      <c r="O698" s="826">
        <v>1</v>
      </c>
      <c r="P698" s="825"/>
      <c r="Q698" s="827">
        <v>0</v>
      </c>
      <c r="R698" s="822"/>
      <c r="S698" s="827">
        <v>0</v>
      </c>
      <c r="T698" s="826"/>
      <c r="U698" s="828">
        <v>0</v>
      </c>
    </row>
    <row r="699" spans="1:21" ht="14.45" customHeight="1" x14ac:dyDescent="0.2">
      <c r="A699" s="821">
        <v>31</v>
      </c>
      <c r="B699" s="822" t="s">
        <v>1964</v>
      </c>
      <c r="C699" s="822" t="s">
        <v>1970</v>
      </c>
      <c r="D699" s="823" t="s">
        <v>3154</v>
      </c>
      <c r="E699" s="824" t="s">
        <v>1989</v>
      </c>
      <c r="F699" s="822" t="s">
        <v>1965</v>
      </c>
      <c r="G699" s="822" t="s">
        <v>2470</v>
      </c>
      <c r="H699" s="822" t="s">
        <v>619</v>
      </c>
      <c r="I699" s="822" t="s">
        <v>1950</v>
      </c>
      <c r="J699" s="822" t="s">
        <v>1836</v>
      </c>
      <c r="K699" s="822" t="s">
        <v>1951</v>
      </c>
      <c r="L699" s="825">
        <v>23.4</v>
      </c>
      <c r="M699" s="825">
        <v>163.80000000000001</v>
      </c>
      <c r="N699" s="822">
        <v>7</v>
      </c>
      <c r="O699" s="826">
        <v>4</v>
      </c>
      <c r="P699" s="825"/>
      <c r="Q699" s="827">
        <v>0</v>
      </c>
      <c r="R699" s="822"/>
      <c r="S699" s="827">
        <v>0</v>
      </c>
      <c r="T699" s="826"/>
      <c r="U699" s="828">
        <v>0</v>
      </c>
    </row>
    <row r="700" spans="1:21" ht="14.45" customHeight="1" x14ac:dyDescent="0.2">
      <c r="A700" s="821">
        <v>31</v>
      </c>
      <c r="B700" s="822" t="s">
        <v>1964</v>
      </c>
      <c r="C700" s="822" t="s">
        <v>1970</v>
      </c>
      <c r="D700" s="823" t="s">
        <v>3154</v>
      </c>
      <c r="E700" s="824" t="s">
        <v>1989</v>
      </c>
      <c r="F700" s="822" t="s">
        <v>1965</v>
      </c>
      <c r="G700" s="822" t="s">
        <v>2470</v>
      </c>
      <c r="H700" s="822" t="s">
        <v>619</v>
      </c>
      <c r="I700" s="822" t="s">
        <v>1835</v>
      </c>
      <c r="J700" s="822" t="s">
        <v>1836</v>
      </c>
      <c r="K700" s="822" t="s">
        <v>1837</v>
      </c>
      <c r="L700" s="825">
        <v>46.81</v>
      </c>
      <c r="M700" s="825">
        <v>46.81</v>
      </c>
      <c r="N700" s="822">
        <v>1</v>
      </c>
      <c r="O700" s="826">
        <v>0.5</v>
      </c>
      <c r="P700" s="825"/>
      <c r="Q700" s="827">
        <v>0</v>
      </c>
      <c r="R700" s="822"/>
      <c r="S700" s="827">
        <v>0</v>
      </c>
      <c r="T700" s="826"/>
      <c r="U700" s="828">
        <v>0</v>
      </c>
    </row>
    <row r="701" spans="1:21" ht="14.45" customHeight="1" x14ac:dyDescent="0.2">
      <c r="A701" s="821">
        <v>31</v>
      </c>
      <c r="B701" s="822" t="s">
        <v>1964</v>
      </c>
      <c r="C701" s="822" t="s">
        <v>1970</v>
      </c>
      <c r="D701" s="823" t="s">
        <v>3154</v>
      </c>
      <c r="E701" s="824" t="s">
        <v>1989</v>
      </c>
      <c r="F701" s="822" t="s">
        <v>1965</v>
      </c>
      <c r="G701" s="822" t="s">
        <v>2812</v>
      </c>
      <c r="H701" s="822" t="s">
        <v>329</v>
      </c>
      <c r="I701" s="822" t="s">
        <v>2813</v>
      </c>
      <c r="J701" s="822" t="s">
        <v>2814</v>
      </c>
      <c r="K701" s="822" t="s">
        <v>2815</v>
      </c>
      <c r="L701" s="825">
        <v>254.49</v>
      </c>
      <c r="M701" s="825">
        <v>254.49</v>
      </c>
      <c r="N701" s="822">
        <v>1</v>
      </c>
      <c r="O701" s="826">
        <v>1</v>
      </c>
      <c r="P701" s="825"/>
      <c r="Q701" s="827">
        <v>0</v>
      </c>
      <c r="R701" s="822"/>
      <c r="S701" s="827">
        <v>0</v>
      </c>
      <c r="T701" s="826"/>
      <c r="U701" s="828">
        <v>0</v>
      </c>
    </row>
    <row r="702" spans="1:21" ht="14.45" customHeight="1" x14ac:dyDescent="0.2">
      <c r="A702" s="821">
        <v>31</v>
      </c>
      <c r="B702" s="822" t="s">
        <v>1964</v>
      </c>
      <c r="C702" s="822" t="s">
        <v>1970</v>
      </c>
      <c r="D702" s="823" t="s">
        <v>3154</v>
      </c>
      <c r="E702" s="824" t="s">
        <v>1989</v>
      </c>
      <c r="F702" s="822" t="s">
        <v>1965</v>
      </c>
      <c r="G702" s="822" t="s">
        <v>2548</v>
      </c>
      <c r="H702" s="822" t="s">
        <v>619</v>
      </c>
      <c r="I702" s="822" t="s">
        <v>2549</v>
      </c>
      <c r="J702" s="822" t="s">
        <v>2550</v>
      </c>
      <c r="K702" s="822" t="s">
        <v>2551</v>
      </c>
      <c r="L702" s="825">
        <v>56.06</v>
      </c>
      <c r="M702" s="825">
        <v>224.24</v>
      </c>
      <c r="N702" s="822">
        <v>4</v>
      </c>
      <c r="O702" s="826">
        <v>1.5</v>
      </c>
      <c r="P702" s="825">
        <v>112.12</v>
      </c>
      <c r="Q702" s="827">
        <v>0.5</v>
      </c>
      <c r="R702" s="822">
        <v>2</v>
      </c>
      <c r="S702" s="827">
        <v>0.5</v>
      </c>
      <c r="T702" s="826">
        <v>1</v>
      </c>
      <c r="U702" s="828">
        <v>0.66666666666666663</v>
      </c>
    </row>
    <row r="703" spans="1:21" ht="14.45" customHeight="1" x14ac:dyDescent="0.2">
      <c r="A703" s="821">
        <v>31</v>
      </c>
      <c r="B703" s="822" t="s">
        <v>1964</v>
      </c>
      <c r="C703" s="822" t="s">
        <v>1970</v>
      </c>
      <c r="D703" s="823" t="s">
        <v>3154</v>
      </c>
      <c r="E703" s="824" t="s">
        <v>1989</v>
      </c>
      <c r="F703" s="822" t="s">
        <v>1965</v>
      </c>
      <c r="G703" s="822" t="s">
        <v>2036</v>
      </c>
      <c r="H703" s="822" t="s">
        <v>619</v>
      </c>
      <c r="I703" s="822" t="s">
        <v>2037</v>
      </c>
      <c r="J703" s="822" t="s">
        <v>1168</v>
      </c>
      <c r="K703" s="822" t="s">
        <v>2038</v>
      </c>
      <c r="L703" s="825">
        <v>176.32</v>
      </c>
      <c r="M703" s="825">
        <v>176.32</v>
      </c>
      <c r="N703" s="822">
        <v>1</v>
      </c>
      <c r="O703" s="826">
        <v>0.5</v>
      </c>
      <c r="P703" s="825">
        <v>176.32</v>
      </c>
      <c r="Q703" s="827">
        <v>1</v>
      </c>
      <c r="R703" s="822">
        <v>1</v>
      </c>
      <c r="S703" s="827">
        <v>1</v>
      </c>
      <c r="T703" s="826">
        <v>0.5</v>
      </c>
      <c r="U703" s="828">
        <v>1</v>
      </c>
    </row>
    <row r="704" spans="1:21" ht="14.45" customHeight="1" x14ac:dyDescent="0.2">
      <c r="A704" s="821">
        <v>31</v>
      </c>
      <c r="B704" s="822" t="s">
        <v>1964</v>
      </c>
      <c r="C704" s="822" t="s">
        <v>1970</v>
      </c>
      <c r="D704" s="823" t="s">
        <v>3154</v>
      </c>
      <c r="E704" s="824" t="s">
        <v>1989</v>
      </c>
      <c r="F704" s="822" t="s">
        <v>1965</v>
      </c>
      <c r="G704" s="822" t="s">
        <v>2039</v>
      </c>
      <c r="H704" s="822" t="s">
        <v>329</v>
      </c>
      <c r="I704" s="822" t="s">
        <v>2040</v>
      </c>
      <c r="J704" s="822" t="s">
        <v>2041</v>
      </c>
      <c r="K704" s="822" t="s">
        <v>716</v>
      </c>
      <c r="L704" s="825">
        <v>78.33</v>
      </c>
      <c r="M704" s="825">
        <v>391.65</v>
      </c>
      <c r="N704" s="822">
        <v>5</v>
      </c>
      <c r="O704" s="826">
        <v>3</v>
      </c>
      <c r="P704" s="825">
        <v>156.66</v>
      </c>
      <c r="Q704" s="827">
        <v>0.4</v>
      </c>
      <c r="R704" s="822">
        <v>2</v>
      </c>
      <c r="S704" s="827">
        <v>0.4</v>
      </c>
      <c r="T704" s="826">
        <v>1</v>
      </c>
      <c r="U704" s="828">
        <v>0.33333333333333331</v>
      </c>
    </row>
    <row r="705" spans="1:21" ht="14.45" customHeight="1" x14ac:dyDescent="0.2">
      <c r="A705" s="821">
        <v>31</v>
      </c>
      <c r="B705" s="822" t="s">
        <v>1964</v>
      </c>
      <c r="C705" s="822" t="s">
        <v>1970</v>
      </c>
      <c r="D705" s="823" t="s">
        <v>3154</v>
      </c>
      <c r="E705" s="824" t="s">
        <v>1989</v>
      </c>
      <c r="F705" s="822" t="s">
        <v>1965</v>
      </c>
      <c r="G705" s="822" t="s">
        <v>2039</v>
      </c>
      <c r="H705" s="822" t="s">
        <v>619</v>
      </c>
      <c r="I705" s="822" t="s">
        <v>2423</v>
      </c>
      <c r="J705" s="822" t="s">
        <v>2424</v>
      </c>
      <c r="K705" s="822" t="s">
        <v>716</v>
      </c>
      <c r="L705" s="825">
        <v>0</v>
      </c>
      <c r="M705" s="825">
        <v>0</v>
      </c>
      <c r="N705" s="822">
        <v>2</v>
      </c>
      <c r="O705" s="826">
        <v>0.5</v>
      </c>
      <c r="P705" s="825">
        <v>0</v>
      </c>
      <c r="Q705" s="827"/>
      <c r="R705" s="822">
        <v>2</v>
      </c>
      <c r="S705" s="827">
        <v>1</v>
      </c>
      <c r="T705" s="826">
        <v>0.5</v>
      </c>
      <c r="U705" s="828">
        <v>1</v>
      </c>
    </row>
    <row r="706" spans="1:21" ht="14.45" customHeight="1" x14ac:dyDescent="0.2">
      <c r="A706" s="821">
        <v>31</v>
      </c>
      <c r="B706" s="822" t="s">
        <v>1964</v>
      </c>
      <c r="C706" s="822" t="s">
        <v>1970</v>
      </c>
      <c r="D706" s="823" t="s">
        <v>3154</v>
      </c>
      <c r="E706" s="824" t="s">
        <v>1989</v>
      </c>
      <c r="F706" s="822" t="s">
        <v>1965</v>
      </c>
      <c r="G706" s="822" t="s">
        <v>2043</v>
      </c>
      <c r="H706" s="822" t="s">
        <v>329</v>
      </c>
      <c r="I706" s="822" t="s">
        <v>2044</v>
      </c>
      <c r="J706" s="822" t="s">
        <v>2045</v>
      </c>
      <c r="K706" s="822" t="s">
        <v>2046</v>
      </c>
      <c r="L706" s="825">
        <v>176.32</v>
      </c>
      <c r="M706" s="825">
        <v>352.64</v>
      </c>
      <c r="N706" s="822">
        <v>2</v>
      </c>
      <c r="O706" s="826">
        <v>2</v>
      </c>
      <c r="P706" s="825">
        <v>352.64</v>
      </c>
      <c r="Q706" s="827">
        <v>1</v>
      </c>
      <c r="R706" s="822">
        <v>2</v>
      </c>
      <c r="S706" s="827">
        <v>1</v>
      </c>
      <c r="T706" s="826">
        <v>2</v>
      </c>
      <c r="U706" s="828">
        <v>1</v>
      </c>
    </row>
    <row r="707" spans="1:21" ht="14.45" customHeight="1" x14ac:dyDescent="0.2">
      <c r="A707" s="821">
        <v>31</v>
      </c>
      <c r="B707" s="822" t="s">
        <v>1964</v>
      </c>
      <c r="C707" s="822" t="s">
        <v>1970</v>
      </c>
      <c r="D707" s="823" t="s">
        <v>3154</v>
      </c>
      <c r="E707" s="824" t="s">
        <v>1989</v>
      </c>
      <c r="F707" s="822" t="s">
        <v>1965</v>
      </c>
      <c r="G707" s="822" t="s">
        <v>2043</v>
      </c>
      <c r="H707" s="822" t="s">
        <v>329</v>
      </c>
      <c r="I707" s="822" t="s">
        <v>2816</v>
      </c>
      <c r="J707" s="822" t="s">
        <v>2472</v>
      </c>
      <c r="K707" s="822" t="s">
        <v>2817</v>
      </c>
      <c r="L707" s="825">
        <v>23.51</v>
      </c>
      <c r="M707" s="825">
        <v>23.51</v>
      </c>
      <c r="N707" s="822">
        <v>1</v>
      </c>
      <c r="O707" s="826">
        <v>1</v>
      </c>
      <c r="P707" s="825">
        <v>23.51</v>
      </c>
      <c r="Q707" s="827">
        <v>1</v>
      </c>
      <c r="R707" s="822">
        <v>1</v>
      </c>
      <c r="S707" s="827">
        <v>1</v>
      </c>
      <c r="T707" s="826">
        <v>1</v>
      </c>
      <c r="U707" s="828">
        <v>1</v>
      </c>
    </row>
    <row r="708" spans="1:21" ht="14.45" customHeight="1" x14ac:dyDescent="0.2">
      <c r="A708" s="821">
        <v>31</v>
      </c>
      <c r="B708" s="822" t="s">
        <v>1964</v>
      </c>
      <c r="C708" s="822" t="s">
        <v>1970</v>
      </c>
      <c r="D708" s="823" t="s">
        <v>3154</v>
      </c>
      <c r="E708" s="824" t="s">
        <v>1989</v>
      </c>
      <c r="F708" s="822" t="s">
        <v>1965</v>
      </c>
      <c r="G708" s="822" t="s">
        <v>2048</v>
      </c>
      <c r="H708" s="822" t="s">
        <v>329</v>
      </c>
      <c r="I708" s="822" t="s">
        <v>2818</v>
      </c>
      <c r="J708" s="822" t="s">
        <v>2819</v>
      </c>
      <c r="K708" s="822" t="s">
        <v>2820</v>
      </c>
      <c r="L708" s="825">
        <v>70.48</v>
      </c>
      <c r="M708" s="825">
        <v>422.88</v>
      </c>
      <c r="N708" s="822">
        <v>6</v>
      </c>
      <c r="O708" s="826">
        <v>5.5</v>
      </c>
      <c r="P708" s="825">
        <v>281.92</v>
      </c>
      <c r="Q708" s="827">
        <v>0.66666666666666674</v>
      </c>
      <c r="R708" s="822">
        <v>4</v>
      </c>
      <c r="S708" s="827">
        <v>0.66666666666666663</v>
      </c>
      <c r="T708" s="826">
        <v>3.5</v>
      </c>
      <c r="U708" s="828">
        <v>0.63636363636363635</v>
      </c>
    </row>
    <row r="709" spans="1:21" ht="14.45" customHeight="1" x14ac:dyDescent="0.2">
      <c r="A709" s="821">
        <v>31</v>
      </c>
      <c r="B709" s="822" t="s">
        <v>1964</v>
      </c>
      <c r="C709" s="822" t="s">
        <v>1970</v>
      </c>
      <c r="D709" s="823" t="s">
        <v>3154</v>
      </c>
      <c r="E709" s="824" t="s">
        <v>1989</v>
      </c>
      <c r="F709" s="822" t="s">
        <v>1965</v>
      </c>
      <c r="G709" s="822" t="s">
        <v>2048</v>
      </c>
      <c r="H709" s="822" t="s">
        <v>329</v>
      </c>
      <c r="I709" s="822" t="s">
        <v>2821</v>
      </c>
      <c r="J709" s="822" t="s">
        <v>2819</v>
      </c>
      <c r="K709" s="822" t="s">
        <v>2822</v>
      </c>
      <c r="L709" s="825">
        <v>234.94</v>
      </c>
      <c r="M709" s="825">
        <v>234.94</v>
      </c>
      <c r="N709" s="822">
        <v>1</v>
      </c>
      <c r="O709" s="826">
        <v>0.5</v>
      </c>
      <c r="P709" s="825"/>
      <c r="Q709" s="827">
        <v>0</v>
      </c>
      <c r="R709" s="822"/>
      <c r="S709" s="827">
        <v>0</v>
      </c>
      <c r="T709" s="826"/>
      <c r="U709" s="828">
        <v>0</v>
      </c>
    </row>
    <row r="710" spans="1:21" ht="14.45" customHeight="1" x14ac:dyDescent="0.2">
      <c r="A710" s="821">
        <v>31</v>
      </c>
      <c r="B710" s="822" t="s">
        <v>1964</v>
      </c>
      <c r="C710" s="822" t="s">
        <v>1970</v>
      </c>
      <c r="D710" s="823" t="s">
        <v>3154</v>
      </c>
      <c r="E710" s="824" t="s">
        <v>1989</v>
      </c>
      <c r="F710" s="822" t="s">
        <v>1965</v>
      </c>
      <c r="G710" s="822" t="s">
        <v>2051</v>
      </c>
      <c r="H710" s="822" t="s">
        <v>329</v>
      </c>
      <c r="I710" s="822" t="s">
        <v>2556</v>
      </c>
      <c r="J710" s="822" t="s">
        <v>736</v>
      </c>
      <c r="K710" s="822" t="s">
        <v>2557</v>
      </c>
      <c r="L710" s="825">
        <v>91.11</v>
      </c>
      <c r="M710" s="825">
        <v>91.11</v>
      </c>
      <c r="N710" s="822">
        <v>1</v>
      </c>
      <c r="O710" s="826">
        <v>1</v>
      </c>
      <c r="P710" s="825">
        <v>91.11</v>
      </c>
      <c r="Q710" s="827">
        <v>1</v>
      </c>
      <c r="R710" s="822">
        <v>1</v>
      </c>
      <c r="S710" s="827">
        <v>1</v>
      </c>
      <c r="T710" s="826">
        <v>1</v>
      </c>
      <c r="U710" s="828">
        <v>1</v>
      </c>
    </row>
    <row r="711" spans="1:21" ht="14.45" customHeight="1" x14ac:dyDescent="0.2">
      <c r="A711" s="821">
        <v>31</v>
      </c>
      <c r="B711" s="822" t="s">
        <v>1964</v>
      </c>
      <c r="C711" s="822" t="s">
        <v>1970</v>
      </c>
      <c r="D711" s="823" t="s">
        <v>3154</v>
      </c>
      <c r="E711" s="824" t="s">
        <v>1989</v>
      </c>
      <c r="F711" s="822" t="s">
        <v>1965</v>
      </c>
      <c r="G711" s="822" t="s">
        <v>2823</v>
      </c>
      <c r="H711" s="822" t="s">
        <v>329</v>
      </c>
      <c r="I711" s="822" t="s">
        <v>2824</v>
      </c>
      <c r="J711" s="822" t="s">
        <v>2825</v>
      </c>
      <c r="K711" s="822" t="s">
        <v>2826</v>
      </c>
      <c r="L711" s="825">
        <v>62.8</v>
      </c>
      <c r="M711" s="825">
        <v>125.6</v>
      </c>
      <c r="N711" s="822">
        <v>2</v>
      </c>
      <c r="O711" s="826">
        <v>0.5</v>
      </c>
      <c r="P711" s="825">
        <v>125.6</v>
      </c>
      <c r="Q711" s="827">
        <v>1</v>
      </c>
      <c r="R711" s="822">
        <v>2</v>
      </c>
      <c r="S711" s="827">
        <v>1</v>
      </c>
      <c r="T711" s="826">
        <v>0.5</v>
      </c>
      <c r="U711" s="828">
        <v>1</v>
      </c>
    </row>
    <row r="712" spans="1:21" ht="14.45" customHeight="1" x14ac:dyDescent="0.2">
      <c r="A712" s="821">
        <v>31</v>
      </c>
      <c r="B712" s="822" t="s">
        <v>1964</v>
      </c>
      <c r="C712" s="822" t="s">
        <v>1970</v>
      </c>
      <c r="D712" s="823" t="s">
        <v>3154</v>
      </c>
      <c r="E712" s="824" t="s">
        <v>1989</v>
      </c>
      <c r="F712" s="822" t="s">
        <v>1965</v>
      </c>
      <c r="G712" s="822" t="s">
        <v>2065</v>
      </c>
      <c r="H712" s="822" t="s">
        <v>329</v>
      </c>
      <c r="I712" s="822" t="s">
        <v>2827</v>
      </c>
      <c r="J712" s="822" t="s">
        <v>1149</v>
      </c>
      <c r="K712" s="822" t="s">
        <v>2775</v>
      </c>
      <c r="L712" s="825">
        <v>49.04</v>
      </c>
      <c r="M712" s="825">
        <v>49.04</v>
      </c>
      <c r="N712" s="822">
        <v>1</v>
      </c>
      <c r="O712" s="826">
        <v>0.5</v>
      </c>
      <c r="P712" s="825"/>
      <c r="Q712" s="827">
        <v>0</v>
      </c>
      <c r="R712" s="822"/>
      <c r="S712" s="827">
        <v>0</v>
      </c>
      <c r="T712" s="826"/>
      <c r="U712" s="828">
        <v>0</v>
      </c>
    </row>
    <row r="713" spans="1:21" ht="14.45" customHeight="1" x14ac:dyDescent="0.2">
      <c r="A713" s="821">
        <v>31</v>
      </c>
      <c r="B713" s="822" t="s">
        <v>1964</v>
      </c>
      <c r="C713" s="822" t="s">
        <v>1970</v>
      </c>
      <c r="D713" s="823" t="s">
        <v>3154</v>
      </c>
      <c r="E713" s="824" t="s">
        <v>1989</v>
      </c>
      <c r="F713" s="822" t="s">
        <v>1965</v>
      </c>
      <c r="G713" s="822" t="s">
        <v>2002</v>
      </c>
      <c r="H713" s="822" t="s">
        <v>329</v>
      </c>
      <c r="I713" s="822" t="s">
        <v>2828</v>
      </c>
      <c r="J713" s="822" t="s">
        <v>2829</v>
      </c>
      <c r="K713" s="822" t="s">
        <v>2830</v>
      </c>
      <c r="L713" s="825">
        <v>0</v>
      </c>
      <c r="M713" s="825">
        <v>0</v>
      </c>
      <c r="N713" s="822">
        <v>1</v>
      </c>
      <c r="O713" s="826">
        <v>1</v>
      </c>
      <c r="P713" s="825">
        <v>0</v>
      </c>
      <c r="Q713" s="827"/>
      <c r="R713" s="822">
        <v>1</v>
      </c>
      <c r="S713" s="827">
        <v>1</v>
      </c>
      <c r="T713" s="826">
        <v>1</v>
      </c>
      <c r="U713" s="828">
        <v>1</v>
      </c>
    </row>
    <row r="714" spans="1:21" ht="14.45" customHeight="1" x14ac:dyDescent="0.2">
      <c r="A714" s="821">
        <v>31</v>
      </c>
      <c r="B714" s="822" t="s">
        <v>1964</v>
      </c>
      <c r="C714" s="822" t="s">
        <v>1970</v>
      </c>
      <c r="D714" s="823" t="s">
        <v>3154</v>
      </c>
      <c r="E714" s="824" t="s">
        <v>1989</v>
      </c>
      <c r="F714" s="822" t="s">
        <v>1965</v>
      </c>
      <c r="G714" s="822" t="s">
        <v>2076</v>
      </c>
      <c r="H714" s="822" t="s">
        <v>329</v>
      </c>
      <c r="I714" s="822" t="s">
        <v>2077</v>
      </c>
      <c r="J714" s="822" t="s">
        <v>1249</v>
      </c>
      <c r="K714" s="822" t="s">
        <v>2078</v>
      </c>
      <c r="L714" s="825">
        <v>42.14</v>
      </c>
      <c r="M714" s="825">
        <v>84.28</v>
      </c>
      <c r="N714" s="822">
        <v>2</v>
      </c>
      <c r="O714" s="826">
        <v>1</v>
      </c>
      <c r="P714" s="825"/>
      <c r="Q714" s="827">
        <v>0</v>
      </c>
      <c r="R714" s="822"/>
      <c r="S714" s="827">
        <v>0</v>
      </c>
      <c r="T714" s="826"/>
      <c r="U714" s="828">
        <v>0</v>
      </c>
    </row>
    <row r="715" spans="1:21" ht="14.45" customHeight="1" x14ac:dyDescent="0.2">
      <c r="A715" s="821">
        <v>31</v>
      </c>
      <c r="B715" s="822" t="s">
        <v>1964</v>
      </c>
      <c r="C715" s="822" t="s">
        <v>1970</v>
      </c>
      <c r="D715" s="823" t="s">
        <v>3154</v>
      </c>
      <c r="E715" s="824" t="s">
        <v>1989</v>
      </c>
      <c r="F715" s="822" t="s">
        <v>1965</v>
      </c>
      <c r="G715" s="822" t="s">
        <v>2570</v>
      </c>
      <c r="H715" s="822" t="s">
        <v>329</v>
      </c>
      <c r="I715" s="822" t="s">
        <v>2571</v>
      </c>
      <c r="J715" s="822" t="s">
        <v>2572</v>
      </c>
      <c r="K715" s="822" t="s">
        <v>2573</v>
      </c>
      <c r="L715" s="825">
        <v>76.180000000000007</v>
      </c>
      <c r="M715" s="825">
        <v>152.36000000000001</v>
      </c>
      <c r="N715" s="822">
        <v>2</v>
      </c>
      <c r="O715" s="826">
        <v>1</v>
      </c>
      <c r="P715" s="825"/>
      <c r="Q715" s="827">
        <v>0</v>
      </c>
      <c r="R715" s="822"/>
      <c r="S715" s="827">
        <v>0</v>
      </c>
      <c r="T715" s="826"/>
      <c r="U715" s="828">
        <v>0</v>
      </c>
    </row>
    <row r="716" spans="1:21" ht="14.45" customHeight="1" x14ac:dyDescent="0.2">
      <c r="A716" s="821">
        <v>31</v>
      </c>
      <c r="B716" s="822" t="s">
        <v>1964</v>
      </c>
      <c r="C716" s="822" t="s">
        <v>1970</v>
      </c>
      <c r="D716" s="823" t="s">
        <v>3154</v>
      </c>
      <c r="E716" s="824" t="s">
        <v>1989</v>
      </c>
      <c r="F716" s="822" t="s">
        <v>1965</v>
      </c>
      <c r="G716" s="822" t="s">
        <v>2570</v>
      </c>
      <c r="H716" s="822" t="s">
        <v>329</v>
      </c>
      <c r="I716" s="822" t="s">
        <v>2574</v>
      </c>
      <c r="J716" s="822" t="s">
        <v>2572</v>
      </c>
      <c r="K716" s="822" t="s">
        <v>2573</v>
      </c>
      <c r="L716" s="825">
        <v>76.180000000000007</v>
      </c>
      <c r="M716" s="825">
        <v>76.180000000000007</v>
      </c>
      <c r="N716" s="822">
        <v>1</v>
      </c>
      <c r="O716" s="826">
        <v>1</v>
      </c>
      <c r="P716" s="825">
        <v>76.180000000000007</v>
      </c>
      <c r="Q716" s="827">
        <v>1</v>
      </c>
      <c r="R716" s="822">
        <v>1</v>
      </c>
      <c r="S716" s="827">
        <v>1</v>
      </c>
      <c r="T716" s="826">
        <v>1</v>
      </c>
      <c r="U716" s="828">
        <v>1</v>
      </c>
    </row>
    <row r="717" spans="1:21" ht="14.45" customHeight="1" x14ac:dyDescent="0.2">
      <c r="A717" s="821">
        <v>31</v>
      </c>
      <c r="B717" s="822" t="s">
        <v>1964</v>
      </c>
      <c r="C717" s="822" t="s">
        <v>1970</v>
      </c>
      <c r="D717" s="823" t="s">
        <v>3154</v>
      </c>
      <c r="E717" s="824" t="s">
        <v>1989</v>
      </c>
      <c r="F717" s="822" t="s">
        <v>1965</v>
      </c>
      <c r="G717" s="822" t="s">
        <v>2079</v>
      </c>
      <c r="H717" s="822" t="s">
        <v>329</v>
      </c>
      <c r="I717" s="822" t="s">
        <v>2080</v>
      </c>
      <c r="J717" s="822" t="s">
        <v>2081</v>
      </c>
      <c r="K717" s="822" t="s">
        <v>2082</v>
      </c>
      <c r="L717" s="825">
        <v>132.97999999999999</v>
      </c>
      <c r="M717" s="825">
        <v>797.87999999999988</v>
      </c>
      <c r="N717" s="822">
        <v>6</v>
      </c>
      <c r="O717" s="826">
        <v>3</v>
      </c>
      <c r="P717" s="825">
        <v>531.91999999999996</v>
      </c>
      <c r="Q717" s="827">
        <v>0.66666666666666674</v>
      </c>
      <c r="R717" s="822">
        <v>4</v>
      </c>
      <c r="S717" s="827">
        <v>0.66666666666666663</v>
      </c>
      <c r="T717" s="826">
        <v>2</v>
      </c>
      <c r="U717" s="828">
        <v>0.66666666666666663</v>
      </c>
    </row>
    <row r="718" spans="1:21" ht="14.45" customHeight="1" x14ac:dyDescent="0.2">
      <c r="A718" s="821">
        <v>31</v>
      </c>
      <c r="B718" s="822" t="s">
        <v>1964</v>
      </c>
      <c r="C718" s="822" t="s">
        <v>1970</v>
      </c>
      <c r="D718" s="823" t="s">
        <v>3154</v>
      </c>
      <c r="E718" s="824" t="s">
        <v>1989</v>
      </c>
      <c r="F718" s="822" t="s">
        <v>1965</v>
      </c>
      <c r="G718" s="822" t="s">
        <v>2083</v>
      </c>
      <c r="H718" s="822" t="s">
        <v>329</v>
      </c>
      <c r="I718" s="822" t="s">
        <v>2285</v>
      </c>
      <c r="J718" s="822" t="s">
        <v>644</v>
      </c>
      <c r="K718" s="822" t="s">
        <v>2286</v>
      </c>
      <c r="L718" s="825">
        <v>10.55</v>
      </c>
      <c r="M718" s="825">
        <v>10.55</v>
      </c>
      <c r="N718" s="822">
        <v>1</v>
      </c>
      <c r="O718" s="826">
        <v>0.5</v>
      </c>
      <c r="P718" s="825">
        <v>10.55</v>
      </c>
      <c r="Q718" s="827">
        <v>1</v>
      </c>
      <c r="R718" s="822">
        <v>1</v>
      </c>
      <c r="S718" s="827">
        <v>1</v>
      </c>
      <c r="T718" s="826">
        <v>0.5</v>
      </c>
      <c r="U718" s="828">
        <v>1</v>
      </c>
    </row>
    <row r="719" spans="1:21" ht="14.45" customHeight="1" x14ac:dyDescent="0.2">
      <c r="A719" s="821">
        <v>31</v>
      </c>
      <c r="B719" s="822" t="s">
        <v>1964</v>
      </c>
      <c r="C719" s="822" t="s">
        <v>1970</v>
      </c>
      <c r="D719" s="823" t="s">
        <v>3154</v>
      </c>
      <c r="E719" s="824" t="s">
        <v>1989</v>
      </c>
      <c r="F719" s="822" t="s">
        <v>1965</v>
      </c>
      <c r="G719" s="822" t="s">
        <v>2083</v>
      </c>
      <c r="H719" s="822" t="s">
        <v>329</v>
      </c>
      <c r="I719" s="822" t="s">
        <v>2831</v>
      </c>
      <c r="J719" s="822" t="s">
        <v>2832</v>
      </c>
      <c r="K719" s="822" t="s">
        <v>2833</v>
      </c>
      <c r="L719" s="825">
        <v>31.65</v>
      </c>
      <c r="M719" s="825">
        <v>31.65</v>
      </c>
      <c r="N719" s="822">
        <v>1</v>
      </c>
      <c r="O719" s="826">
        <v>0.5</v>
      </c>
      <c r="P719" s="825"/>
      <c r="Q719" s="827">
        <v>0</v>
      </c>
      <c r="R719" s="822"/>
      <c r="S719" s="827">
        <v>0</v>
      </c>
      <c r="T719" s="826"/>
      <c r="U719" s="828">
        <v>0</v>
      </c>
    </row>
    <row r="720" spans="1:21" ht="14.45" customHeight="1" x14ac:dyDescent="0.2">
      <c r="A720" s="821">
        <v>31</v>
      </c>
      <c r="B720" s="822" t="s">
        <v>1964</v>
      </c>
      <c r="C720" s="822" t="s">
        <v>1970</v>
      </c>
      <c r="D720" s="823" t="s">
        <v>3154</v>
      </c>
      <c r="E720" s="824" t="s">
        <v>1989</v>
      </c>
      <c r="F720" s="822" t="s">
        <v>1965</v>
      </c>
      <c r="G720" s="822" t="s">
        <v>2834</v>
      </c>
      <c r="H720" s="822" t="s">
        <v>329</v>
      </c>
      <c r="I720" s="822" t="s">
        <v>2835</v>
      </c>
      <c r="J720" s="822" t="s">
        <v>956</v>
      </c>
      <c r="K720" s="822" t="s">
        <v>2836</v>
      </c>
      <c r="L720" s="825">
        <v>0</v>
      </c>
      <c r="M720" s="825">
        <v>0</v>
      </c>
      <c r="N720" s="822">
        <v>1</v>
      </c>
      <c r="O720" s="826">
        <v>1</v>
      </c>
      <c r="P720" s="825"/>
      <c r="Q720" s="827"/>
      <c r="R720" s="822"/>
      <c r="S720" s="827">
        <v>0</v>
      </c>
      <c r="T720" s="826"/>
      <c r="U720" s="828">
        <v>0</v>
      </c>
    </row>
    <row r="721" spans="1:21" ht="14.45" customHeight="1" x14ac:dyDescent="0.2">
      <c r="A721" s="821">
        <v>31</v>
      </c>
      <c r="B721" s="822" t="s">
        <v>1964</v>
      </c>
      <c r="C721" s="822" t="s">
        <v>1970</v>
      </c>
      <c r="D721" s="823" t="s">
        <v>3154</v>
      </c>
      <c r="E721" s="824" t="s">
        <v>1989</v>
      </c>
      <c r="F721" s="822" t="s">
        <v>1965</v>
      </c>
      <c r="G721" s="822" t="s">
        <v>2736</v>
      </c>
      <c r="H721" s="822" t="s">
        <v>329</v>
      </c>
      <c r="I721" s="822" t="s">
        <v>2737</v>
      </c>
      <c r="J721" s="822" t="s">
        <v>757</v>
      </c>
      <c r="K721" s="822" t="s">
        <v>1899</v>
      </c>
      <c r="L721" s="825">
        <v>38.56</v>
      </c>
      <c r="M721" s="825">
        <v>77.12</v>
      </c>
      <c r="N721" s="822">
        <v>2</v>
      </c>
      <c r="O721" s="826">
        <v>0.5</v>
      </c>
      <c r="P721" s="825"/>
      <c r="Q721" s="827">
        <v>0</v>
      </c>
      <c r="R721" s="822"/>
      <c r="S721" s="827">
        <v>0</v>
      </c>
      <c r="T721" s="826"/>
      <c r="U721" s="828">
        <v>0</v>
      </c>
    </row>
    <row r="722" spans="1:21" ht="14.45" customHeight="1" x14ac:dyDescent="0.2">
      <c r="A722" s="821">
        <v>31</v>
      </c>
      <c r="B722" s="822" t="s">
        <v>1964</v>
      </c>
      <c r="C722" s="822" t="s">
        <v>1970</v>
      </c>
      <c r="D722" s="823" t="s">
        <v>3154</v>
      </c>
      <c r="E722" s="824" t="s">
        <v>1989</v>
      </c>
      <c r="F722" s="822" t="s">
        <v>1965</v>
      </c>
      <c r="G722" s="822" t="s">
        <v>2287</v>
      </c>
      <c r="H722" s="822" t="s">
        <v>329</v>
      </c>
      <c r="I722" s="822" t="s">
        <v>2837</v>
      </c>
      <c r="J722" s="822" t="s">
        <v>2838</v>
      </c>
      <c r="K722" s="822" t="s">
        <v>2839</v>
      </c>
      <c r="L722" s="825">
        <v>234.07</v>
      </c>
      <c r="M722" s="825">
        <v>234.07</v>
      </c>
      <c r="N722" s="822">
        <v>1</v>
      </c>
      <c r="O722" s="826">
        <v>0.5</v>
      </c>
      <c r="P722" s="825"/>
      <c r="Q722" s="827">
        <v>0</v>
      </c>
      <c r="R722" s="822"/>
      <c r="S722" s="827">
        <v>0</v>
      </c>
      <c r="T722" s="826"/>
      <c r="U722" s="828">
        <v>0</v>
      </c>
    </row>
    <row r="723" spans="1:21" ht="14.45" customHeight="1" x14ac:dyDescent="0.2">
      <c r="A723" s="821">
        <v>31</v>
      </c>
      <c r="B723" s="822" t="s">
        <v>1964</v>
      </c>
      <c r="C723" s="822" t="s">
        <v>1970</v>
      </c>
      <c r="D723" s="823" t="s">
        <v>3154</v>
      </c>
      <c r="E723" s="824" t="s">
        <v>1989</v>
      </c>
      <c r="F723" s="822" t="s">
        <v>1965</v>
      </c>
      <c r="G723" s="822" t="s">
        <v>2496</v>
      </c>
      <c r="H723" s="822" t="s">
        <v>619</v>
      </c>
      <c r="I723" s="822" t="s">
        <v>2840</v>
      </c>
      <c r="J723" s="822" t="s">
        <v>2841</v>
      </c>
      <c r="K723" s="822" t="s">
        <v>2842</v>
      </c>
      <c r="L723" s="825">
        <v>141.25</v>
      </c>
      <c r="M723" s="825">
        <v>141.25</v>
      </c>
      <c r="N723" s="822">
        <v>1</v>
      </c>
      <c r="O723" s="826">
        <v>1</v>
      </c>
      <c r="P723" s="825">
        <v>141.25</v>
      </c>
      <c r="Q723" s="827">
        <v>1</v>
      </c>
      <c r="R723" s="822">
        <v>1</v>
      </c>
      <c r="S723" s="827">
        <v>1</v>
      </c>
      <c r="T723" s="826">
        <v>1</v>
      </c>
      <c r="U723" s="828">
        <v>1</v>
      </c>
    </row>
    <row r="724" spans="1:21" ht="14.45" customHeight="1" x14ac:dyDescent="0.2">
      <c r="A724" s="821">
        <v>31</v>
      </c>
      <c r="B724" s="822" t="s">
        <v>1964</v>
      </c>
      <c r="C724" s="822" t="s">
        <v>1970</v>
      </c>
      <c r="D724" s="823" t="s">
        <v>3154</v>
      </c>
      <c r="E724" s="824" t="s">
        <v>1989</v>
      </c>
      <c r="F724" s="822" t="s">
        <v>1965</v>
      </c>
      <c r="G724" s="822" t="s">
        <v>1997</v>
      </c>
      <c r="H724" s="822" t="s">
        <v>619</v>
      </c>
      <c r="I724" s="822" t="s">
        <v>1613</v>
      </c>
      <c r="J724" s="822" t="s">
        <v>825</v>
      </c>
      <c r="K724" s="822" t="s">
        <v>1614</v>
      </c>
      <c r="L724" s="825">
        <v>736.33</v>
      </c>
      <c r="M724" s="825">
        <v>64060.710000000021</v>
      </c>
      <c r="N724" s="822">
        <v>87</v>
      </c>
      <c r="O724" s="826">
        <v>34</v>
      </c>
      <c r="P724" s="825">
        <v>47861.450000000019</v>
      </c>
      <c r="Q724" s="827">
        <v>0.74712643678160928</v>
      </c>
      <c r="R724" s="822">
        <v>65</v>
      </c>
      <c r="S724" s="827">
        <v>0.74712643678160917</v>
      </c>
      <c r="T724" s="826">
        <v>28.5</v>
      </c>
      <c r="U724" s="828">
        <v>0.83823529411764708</v>
      </c>
    </row>
    <row r="725" spans="1:21" ht="14.45" customHeight="1" x14ac:dyDescent="0.2">
      <c r="A725" s="821">
        <v>31</v>
      </c>
      <c r="B725" s="822" t="s">
        <v>1964</v>
      </c>
      <c r="C725" s="822" t="s">
        <v>1970</v>
      </c>
      <c r="D725" s="823" t="s">
        <v>3154</v>
      </c>
      <c r="E725" s="824" t="s">
        <v>1989</v>
      </c>
      <c r="F725" s="822" t="s">
        <v>1965</v>
      </c>
      <c r="G725" s="822" t="s">
        <v>1997</v>
      </c>
      <c r="H725" s="822" t="s">
        <v>619</v>
      </c>
      <c r="I725" s="822" t="s">
        <v>1615</v>
      </c>
      <c r="J725" s="822" t="s">
        <v>825</v>
      </c>
      <c r="K725" s="822" t="s">
        <v>1616</v>
      </c>
      <c r="L725" s="825">
        <v>490.89</v>
      </c>
      <c r="M725" s="825">
        <v>5890.6799999999994</v>
      </c>
      <c r="N725" s="822">
        <v>12</v>
      </c>
      <c r="O725" s="826">
        <v>5.5</v>
      </c>
      <c r="P725" s="825">
        <v>4908.8999999999996</v>
      </c>
      <c r="Q725" s="827">
        <v>0.83333333333333337</v>
      </c>
      <c r="R725" s="822">
        <v>10</v>
      </c>
      <c r="S725" s="827">
        <v>0.83333333333333337</v>
      </c>
      <c r="T725" s="826">
        <v>4.5</v>
      </c>
      <c r="U725" s="828">
        <v>0.81818181818181823</v>
      </c>
    </row>
    <row r="726" spans="1:21" ht="14.45" customHeight="1" x14ac:dyDescent="0.2">
      <c r="A726" s="821">
        <v>31</v>
      </c>
      <c r="B726" s="822" t="s">
        <v>1964</v>
      </c>
      <c r="C726" s="822" t="s">
        <v>1970</v>
      </c>
      <c r="D726" s="823" t="s">
        <v>3154</v>
      </c>
      <c r="E726" s="824" t="s">
        <v>1989</v>
      </c>
      <c r="F726" s="822" t="s">
        <v>1965</v>
      </c>
      <c r="G726" s="822" t="s">
        <v>1997</v>
      </c>
      <c r="H726" s="822" t="s">
        <v>619</v>
      </c>
      <c r="I726" s="822" t="s">
        <v>2500</v>
      </c>
      <c r="J726" s="822" t="s">
        <v>828</v>
      </c>
      <c r="K726" s="822" t="s">
        <v>2501</v>
      </c>
      <c r="L726" s="825">
        <v>1847.49</v>
      </c>
      <c r="M726" s="825">
        <v>1847.49</v>
      </c>
      <c r="N726" s="822">
        <v>1</v>
      </c>
      <c r="O726" s="826">
        <v>1</v>
      </c>
      <c r="P726" s="825">
        <v>1847.49</v>
      </c>
      <c r="Q726" s="827">
        <v>1</v>
      </c>
      <c r="R726" s="822">
        <v>1</v>
      </c>
      <c r="S726" s="827">
        <v>1</v>
      </c>
      <c r="T726" s="826">
        <v>1</v>
      </c>
      <c r="U726" s="828">
        <v>1</v>
      </c>
    </row>
    <row r="727" spans="1:21" ht="14.45" customHeight="1" x14ac:dyDescent="0.2">
      <c r="A727" s="821">
        <v>31</v>
      </c>
      <c r="B727" s="822" t="s">
        <v>1964</v>
      </c>
      <c r="C727" s="822" t="s">
        <v>1970</v>
      </c>
      <c r="D727" s="823" t="s">
        <v>3154</v>
      </c>
      <c r="E727" s="824" t="s">
        <v>1989</v>
      </c>
      <c r="F727" s="822" t="s">
        <v>1965</v>
      </c>
      <c r="G727" s="822" t="s">
        <v>1997</v>
      </c>
      <c r="H727" s="822" t="s">
        <v>619</v>
      </c>
      <c r="I727" s="822" t="s">
        <v>2291</v>
      </c>
      <c r="J727" s="822" t="s">
        <v>825</v>
      </c>
      <c r="K727" s="822" t="s">
        <v>2292</v>
      </c>
      <c r="L727" s="825">
        <v>1154.68</v>
      </c>
      <c r="M727" s="825">
        <v>8082.76</v>
      </c>
      <c r="N727" s="822">
        <v>7</v>
      </c>
      <c r="O727" s="826">
        <v>2.5</v>
      </c>
      <c r="P727" s="825">
        <v>2309.36</v>
      </c>
      <c r="Q727" s="827">
        <v>0.2857142857142857</v>
      </c>
      <c r="R727" s="822">
        <v>2</v>
      </c>
      <c r="S727" s="827">
        <v>0.2857142857142857</v>
      </c>
      <c r="T727" s="826">
        <v>1</v>
      </c>
      <c r="U727" s="828">
        <v>0.4</v>
      </c>
    </row>
    <row r="728" spans="1:21" ht="14.45" customHeight="1" x14ac:dyDescent="0.2">
      <c r="A728" s="821">
        <v>31</v>
      </c>
      <c r="B728" s="822" t="s">
        <v>1964</v>
      </c>
      <c r="C728" s="822" t="s">
        <v>1970</v>
      </c>
      <c r="D728" s="823" t="s">
        <v>3154</v>
      </c>
      <c r="E728" s="824" t="s">
        <v>1989</v>
      </c>
      <c r="F728" s="822" t="s">
        <v>1965</v>
      </c>
      <c r="G728" s="822" t="s">
        <v>1997</v>
      </c>
      <c r="H728" s="822" t="s">
        <v>619</v>
      </c>
      <c r="I728" s="822" t="s">
        <v>1998</v>
      </c>
      <c r="J728" s="822" t="s">
        <v>825</v>
      </c>
      <c r="K728" s="822" t="s">
        <v>1999</v>
      </c>
      <c r="L728" s="825">
        <v>923.74</v>
      </c>
      <c r="M728" s="825">
        <v>18474.8</v>
      </c>
      <c r="N728" s="822">
        <v>20</v>
      </c>
      <c r="O728" s="826">
        <v>7.5</v>
      </c>
      <c r="P728" s="825">
        <v>18474.8</v>
      </c>
      <c r="Q728" s="827">
        <v>1</v>
      </c>
      <c r="R728" s="822">
        <v>20</v>
      </c>
      <c r="S728" s="827">
        <v>1</v>
      </c>
      <c r="T728" s="826">
        <v>7.5</v>
      </c>
      <c r="U728" s="828">
        <v>1</v>
      </c>
    </row>
    <row r="729" spans="1:21" ht="14.45" customHeight="1" x14ac:dyDescent="0.2">
      <c r="A729" s="821">
        <v>31</v>
      </c>
      <c r="B729" s="822" t="s">
        <v>1964</v>
      </c>
      <c r="C729" s="822" t="s">
        <v>1970</v>
      </c>
      <c r="D729" s="823" t="s">
        <v>3154</v>
      </c>
      <c r="E729" s="824" t="s">
        <v>1989</v>
      </c>
      <c r="F729" s="822" t="s">
        <v>1965</v>
      </c>
      <c r="G729" s="822" t="s">
        <v>2088</v>
      </c>
      <c r="H729" s="822" t="s">
        <v>329</v>
      </c>
      <c r="I729" s="822" t="s">
        <v>2437</v>
      </c>
      <c r="J729" s="822" t="s">
        <v>662</v>
      </c>
      <c r="K729" s="822" t="s">
        <v>2438</v>
      </c>
      <c r="L729" s="825">
        <v>35.25</v>
      </c>
      <c r="M729" s="825">
        <v>70.5</v>
      </c>
      <c r="N729" s="822">
        <v>2</v>
      </c>
      <c r="O729" s="826">
        <v>1.5</v>
      </c>
      <c r="P729" s="825">
        <v>35.25</v>
      </c>
      <c r="Q729" s="827">
        <v>0.5</v>
      </c>
      <c r="R729" s="822">
        <v>1</v>
      </c>
      <c r="S729" s="827">
        <v>0.5</v>
      </c>
      <c r="T729" s="826">
        <v>1</v>
      </c>
      <c r="U729" s="828">
        <v>0.66666666666666663</v>
      </c>
    </row>
    <row r="730" spans="1:21" ht="14.45" customHeight="1" x14ac:dyDescent="0.2">
      <c r="A730" s="821">
        <v>31</v>
      </c>
      <c r="B730" s="822" t="s">
        <v>1964</v>
      </c>
      <c r="C730" s="822" t="s">
        <v>1970</v>
      </c>
      <c r="D730" s="823" t="s">
        <v>3154</v>
      </c>
      <c r="E730" s="824" t="s">
        <v>1989</v>
      </c>
      <c r="F730" s="822" t="s">
        <v>1965</v>
      </c>
      <c r="G730" s="822" t="s">
        <v>2088</v>
      </c>
      <c r="H730" s="822" t="s">
        <v>329</v>
      </c>
      <c r="I730" s="822" t="s">
        <v>2293</v>
      </c>
      <c r="J730" s="822" t="s">
        <v>1000</v>
      </c>
      <c r="K730" s="822" t="s">
        <v>2294</v>
      </c>
      <c r="L730" s="825">
        <v>35.25</v>
      </c>
      <c r="M730" s="825">
        <v>35.25</v>
      </c>
      <c r="N730" s="822">
        <v>1</v>
      </c>
      <c r="O730" s="826">
        <v>0.5</v>
      </c>
      <c r="P730" s="825">
        <v>35.25</v>
      </c>
      <c r="Q730" s="827">
        <v>1</v>
      </c>
      <c r="R730" s="822">
        <v>1</v>
      </c>
      <c r="S730" s="827">
        <v>1</v>
      </c>
      <c r="T730" s="826">
        <v>0.5</v>
      </c>
      <c r="U730" s="828">
        <v>1</v>
      </c>
    </row>
    <row r="731" spans="1:21" ht="14.45" customHeight="1" x14ac:dyDescent="0.2">
      <c r="A731" s="821">
        <v>31</v>
      </c>
      <c r="B731" s="822" t="s">
        <v>1964</v>
      </c>
      <c r="C731" s="822" t="s">
        <v>1970</v>
      </c>
      <c r="D731" s="823" t="s">
        <v>3154</v>
      </c>
      <c r="E731" s="824" t="s">
        <v>1989</v>
      </c>
      <c r="F731" s="822" t="s">
        <v>1965</v>
      </c>
      <c r="G731" s="822" t="s">
        <v>2090</v>
      </c>
      <c r="H731" s="822" t="s">
        <v>329</v>
      </c>
      <c r="I731" s="822" t="s">
        <v>2296</v>
      </c>
      <c r="J731" s="822" t="s">
        <v>2092</v>
      </c>
      <c r="K731" s="822" t="s">
        <v>2297</v>
      </c>
      <c r="L731" s="825">
        <v>57.64</v>
      </c>
      <c r="M731" s="825">
        <v>57.64</v>
      </c>
      <c r="N731" s="822">
        <v>1</v>
      </c>
      <c r="O731" s="826">
        <v>0.5</v>
      </c>
      <c r="P731" s="825">
        <v>57.64</v>
      </c>
      <c r="Q731" s="827">
        <v>1</v>
      </c>
      <c r="R731" s="822">
        <v>1</v>
      </c>
      <c r="S731" s="827">
        <v>1</v>
      </c>
      <c r="T731" s="826">
        <v>0.5</v>
      </c>
      <c r="U731" s="828">
        <v>1</v>
      </c>
    </row>
    <row r="732" spans="1:21" ht="14.45" customHeight="1" x14ac:dyDescent="0.2">
      <c r="A732" s="821">
        <v>31</v>
      </c>
      <c r="B732" s="822" t="s">
        <v>1964</v>
      </c>
      <c r="C732" s="822" t="s">
        <v>1970</v>
      </c>
      <c r="D732" s="823" t="s">
        <v>3154</v>
      </c>
      <c r="E732" s="824" t="s">
        <v>1989</v>
      </c>
      <c r="F732" s="822" t="s">
        <v>1965</v>
      </c>
      <c r="G732" s="822" t="s">
        <v>2090</v>
      </c>
      <c r="H732" s="822" t="s">
        <v>329</v>
      </c>
      <c r="I732" s="822" t="s">
        <v>2296</v>
      </c>
      <c r="J732" s="822" t="s">
        <v>2092</v>
      </c>
      <c r="K732" s="822" t="s">
        <v>2297</v>
      </c>
      <c r="L732" s="825">
        <v>27.37</v>
      </c>
      <c r="M732" s="825">
        <v>27.37</v>
      </c>
      <c r="N732" s="822">
        <v>1</v>
      </c>
      <c r="O732" s="826">
        <v>0.5</v>
      </c>
      <c r="P732" s="825"/>
      <c r="Q732" s="827">
        <v>0</v>
      </c>
      <c r="R732" s="822"/>
      <c r="S732" s="827">
        <v>0</v>
      </c>
      <c r="T732" s="826"/>
      <c r="U732" s="828">
        <v>0</v>
      </c>
    </row>
    <row r="733" spans="1:21" ht="14.45" customHeight="1" x14ac:dyDescent="0.2">
      <c r="A733" s="821">
        <v>31</v>
      </c>
      <c r="B733" s="822" t="s">
        <v>1964</v>
      </c>
      <c r="C733" s="822" t="s">
        <v>1970</v>
      </c>
      <c r="D733" s="823" t="s">
        <v>3154</v>
      </c>
      <c r="E733" s="824" t="s">
        <v>1989</v>
      </c>
      <c r="F733" s="822" t="s">
        <v>1965</v>
      </c>
      <c r="G733" s="822" t="s">
        <v>2090</v>
      </c>
      <c r="H733" s="822" t="s">
        <v>329</v>
      </c>
      <c r="I733" s="822" t="s">
        <v>2091</v>
      </c>
      <c r="J733" s="822" t="s">
        <v>2092</v>
      </c>
      <c r="K733" s="822" t="s">
        <v>2093</v>
      </c>
      <c r="L733" s="825">
        <v>87.98</v>
      </c>
      <c r="M733" s="825">
        <v>175.96</v>
      </c>
      <c r="N733" s="822">
        <v>2</v>
      </c>
      <c r="O733" s="826">
        <v>2</v>
      </c>
      <c r="P733" s="825">
        <v>175.96</v>
      </c>
      <c r="Q733" s="827">
        <v>1</v>
      </c>
      <c r="R733" s="822">
        <v>2</v>
      </c>
      <c r="S733" s="827">
        <v>1</v>
      </c>
      <c r="T733" s="826">
        <v>2</v>
      </c>
      <c r="U733" s="828">
        <v>1</v>
      </c>
    </row>
    <row r="734" spans="1:21" ht="14.45" customHeight="1" x14ac:dyDescent="0.2">
      <c r="A734" s="821">
        <v>31</v>
      </c>
      <c r="B734" s="822" t="s">
        <v>1964</v>
      </c>
      <c r="C734" s="822" t="s">
        <v>1970</v>
      </c>
      <c r="D734" s="823" t="s">
        <v>3154</v>
      </c>
      <c r="E734" s="824" t="s">
        <v>1989</v>
      </c>
      <c r="F734" s="822" t="s">
        <v>1965</v>
      </c>
      <c r="G734" s="822" t="s">
        <v>2090</v>
      </c>
      <c r="H734" s="822" t="s">
        <v>329</v>
      </c>
      <c r="I734" s="822" t="s">
        <v>2751</v>
      </c>
      <c r="J734" s="822" t="s">
        <v>2092</v>
      </c>
      <c r="K734" s="822" t="s">
        <v>2093</v>
      </c>
      <c r="L734" s="825">
        <v>301.2</v>
      </c>
      <c r="M734" s="825">
        <v>301.2</v>
      </c>
      <c r="N734" s="822">
        <v>1</v>
      </c>
      <c r="O734" s="826">
        <v>1</v>
      </c>
      <c r="P734" s="825">
        <v>301.2</v>
      </c>
      <c r="Q734" s="827">
        <v>1</v>
      </c>
      <c r="R734" s="822">
        <v>1</v>
      </c>
      <c r="S734" s="827">
        <v>1</v>
      </c>
      <c r="T734" s="826">
        <v>1</v>
      </c>
      <c r="U734" s="828">
        <v>1</v>
      </c>
    </row>
    <row r="735" spans="1:21" ht="14.45" customHeight="1" x14ac:dyDescent="0.2">
      <c r="A735" s="821">
        <v>31</v>
      </c>
      <c r="B735" s="822" t="s">
        <v>1964</v>
      </c>
      <c r="C735" s="822" t="s">
        <v>1970</v>
      </c>
      <c r="D735" s="823" t="s">
        <v>3154</v>
      </c>
      <c r="E735" s="824" t="s">
        <v>1989</v>
      </c>
      <c r="F735" s="822" t="s">
        <v>1965</v>
      </c>
      <c r="G735" s="822" t="s">
        <v>2843</v>
      </c>
      <c r="H735" s="822" t="s">
        <v>329</v>
      </c>
      <c r="I735" s="822" t="s">
        <v>2844</v>
      </c>
      <c r="J735" s="822" t="s">
        <v>2845</v>
      </c>
      <c r="K735" s="822" t="s">
        <v>2846</v>
      </c>
      <c r="L735" s="825">
        <v>218.62</v>
      </c>
      <c r="M735" s="825">
        <v>218.62</v>
      </c>
      <c r="N735" s="822">
        <v>1</v>
      </c>
      <c r="O735" s="826">
        <v>0.5</v>
      </c>
      <c r="P735" s="825"/>
      <c r="Q735" s="827">
        <v>0</v>
      </c>
      <c r="R735" s="822"/>
      <c r="S735" s="827">
        <v>0</v>
      </c>
      <c r="T735" s="826"/>
      <c r="U735" s="828">
        <v>0</v>
      </c>
    </row>
    <row r="736" spans="1:21" ht="14.45" customHeight="1" x14ac:dyDescent="0.2">
      <c r="A736" s="821">
        <v>31</v>
      </c>
      <c r="B736" s="822" t="s">
        <v>1964</v>
      </c>
      <c r="C736" s="822" t="s">
        <v>1970</v>
      </c>
      <c r="D736" s="823" t="s">
        <v>3154</v>
      </c>
      <c r="E736" s="824" t="s">
        <v>1989</v>
      </c>
      <c r="F736" s="822" t="s">
        <v>1965</v>
      </c>
      <c r="G736" s="822" t="s">
        <v>2752</v>
      </c>
      <c r="H736" s="822" t="s">
        <v>329</v>
      </c>
      <c r="I736" s="822" t="s">
        <v>2847</v>
      </c>
      <c r="J736" s="822" t="s">
        <v>632</v>
      </c>
      <c r="K736" s="822" t="s">
        <v>2848</v>
      </c>
      <c r="L736" s="825">
        <v>127.91</v>
      </c>
      <c r="M736" s="825">
        <v>127.91</v>
      </c>
      <c r="N736" s="822">
        <v>1</v>
      </c>
      <c r="O736" s="826">
        <v>1</v>
      </c>
      <c r="P736" s="825"/>
      <c r="Q736" s="827">
        <v>0</v>
      </c>
      <c r="R736" s="822"/>
      <c r="S736" s="827">
        <v>0</v>
      </c>
      <c r="T736" s="826"/>
      <c r="U736" s="828">
        <v>0</v>
      </c>
    </row>
    <row r="737" spans="1:21" ht="14.45" customHeight="1" x14ac:dyDescent="0.2">
      <c r="A737" s="821">
        <v>31</v>
      </c>
      <c r="B737" s="822" t="s">
        <v>1964</v>
      </c>
      <c r="C737" s="822" t="s">
        <v>1970</v>
      </c>
      <c r="D737" s="823" t="s">
        <v>3154</v>
      </c>
      <c r="E737" s="824" t="s">
        <v>1989</v>
      </c>
      <c r="F737" s="822" t="s">
        <v>1965</v>
      </c>
      <c r="G737" s="822" t="s">
        <v>2849</v>
      </c>
      <c r="H737" s="822" t="s">
        <v>329</v>
      </c>
      <c r="I737" s="822" t="s">
        <v>2850</v>
      </c>
      <c r="J737" s="822" t="s">
        <v>2851</v>
      </c>
      <c r="K737" s="822" t="s">
        <v>2852</v>
      </c>
      <c r="L737" s="825">
        <v>0</v>
      </c>
      <c r="M737" s="825">
        <v>0</v>
      </c>
      <c r="N737" s="822">
        <v>1</v>
      </c>
      <c r="O737" s="826">
        <v>0.5</v>
      </c>
      <c r="P737" s="825">
        <v>0</v>
      </c>
      <c r="Q737" s="827"/>
      <c r="R737" s="822">
        <v>1</v>
      </c>
      <c r="S737" s="827">
        <v>1</v>
      </c>
      <c r="T737" s="826">
        <v>0.5</v>
      </c>
      <c r="U737" s="828">
        <v>1</v>
      </c>
    </row>
    <row r="738" spans="1:21" ht="14.45" customHeight="1" x14ac:dyDescent="0.2">
      <c r="A738" s="821">
        <v>31</v>
      </c>
      <c r="B738" s="822" t="s">
        <v>1964</v>
      </c>
      <c r="C738" s="822" t="s">
        <v>1970</v>
      </c>
      <c r="D738" s="823" t="s">
        <v>3154</v>
      </c>
      <c r="E738" s="824" t="s">
        <v>1989</v>
      </c>
      <c r="F738" s="822" t="s">
        <v>1965</v>
      </c>
      <c r="G738" s="822" t="s">
        <v>2516</v>
      </c>
      <c r="H738" s="822" t="s">
        <v>329</v>
      </c>
      <c r="I738" s="822" t="s">
        <v>2853</v>
      </c>
      <c r="J738" s="822" t="s">
        <v>1492</v>
      </c>
      <c r="K738" s="822" t="s">
        <v>2518</v>
      </c>
      <c r="L738" s="825">
        <v>453.79</v>
      </c>
      <c r="M738" s="825">
        <v>453.79</v>
      </c>
      <c r="N738" s="822">
        <v>1</v>
      </c>
      <c r="O738" s="826">
        <v>1</v>
      </c>
      <c r="P738" s="825">
        <v>453.79</v>
      </c>
      <c r="Q738" s="827">
        <v>1</v>
      </c>
      <c r="R738" s="822">
        <v>1</v>
      </c>
      <c r="S738" s="827">
        <v>1</v>
      </c>
      <c r="T738" s="826">
        <v>1</v>
      </c>
      <c r="U738" s="828">
        <v>1</v>
      </c>
    </row>
    <row r="739" spans="1:21" ht="14.45" customHeight="1" x14ac:dyDescent="0.2">
      <c r="A739" s="821">
        <v>31</v>
      </c>
      <c r="B739" s="822" t="s">
        <v>1964</v>
      </c>
      <c r="C739" s="822" t="s">
        <v>1970</v>
      </c>
      <c r="D739" s="823" t="s">
        <v>3154</v>
      </c>
      <c r="E739" s="824" t="s">
        <v>1989</v>
      </c>
      <c r="F739" s="822" t="s">
        <v>1965</v>
      </c>
      <c r="G739" s="822" t="s">
        <v>2099</v>
      </c>
      <c r="H739" s="822" t="s">
        <v>329</v>
      </c>
      <c r="I739" s="822" t="s">
        <v>2596</v>
      </c>
      <c r="J739" s="822" t="s">
        <v>1079</v>
      </c>
      <c r="K739" s="822" t="s">
        <v>2597</v>
      </c>
      <c r="L739" s="825">
        <v>128.69999999999999</v>
      </c>
      <c r="M739" s="825">
        <v>128.69999999999999</v>
      </c>
      <c r="N739" s="822">
        <v>1</v>
      </c>
      <c r="O739" s="826">
        <v>1</v>
      </c>
      <c r="P739" s="825"/>
      <c r="Q739" s="827">
        <v>0</v>
      </c>
      <c r="R739" s="822"/>
      <c r="S739" s="827">
        <v>0</v>
      </c>
      <c r="T739" s="826"/>
      <c r="U739" s="828">
        <v>0</v>
      </c>
    </row>
    <row r="740" spans="1:21" ht="14.45" customHeight="1" x14ac:dyDescent="0.2">
      <c r="A740" s="821">
        <v>31</v>
      </c>
      <c r="B740" s="822" t="s">
        <v>1964</v>
      </c>
      <c r="C740" s="822" t="s">
        <v>1970</v>
      </c>
      <c r="D740" s="823" t="s">
        <v>3154</v>
      </c>
      <c r="E740" s="824" t="s">
        <v>1989</v>
      </c>
      <c r="F740" s="822" t="s">
        <v>1965</v>
      </c>
      <c r="G740" s="822" t="s">
        <v>2854</v>
      </c>
      <c r="H740" s="822" t="s">
        <v>329</v>
      </c>
      <c r="I740" s="822" t="s">
        <v>2855</v>
      </c>
      <c r="J740" s="822" t="s">
        <v>1402</v>
      </c>
      <c r="K740" s="822" t="s">
        <v>2856</v>
      </c>
      <c r="L740" s="825">
        <v>0</v>
      </c>
      <c r="M740" s="825">
        <v>0</v>
      </c>
      <c r="N740" s="822">
        <v>1</v>
      </c>
      <c r="O740" s="826">
        <v>0.5</v>
      </c>
      <c r="P740" s="825"/>
      <c r="Q740" s="827"/>
      <c r="R740" s="822"/>
      <c r="S740" s="827">
        <v>0</v>
      </c>
      <c r="T740" s="826"/>
      <c r="U740" s="828">
        <v>0</v>
      </c>
    </row>
    <row r="741" spans="1:21" ht="14.45" customHeight="1" x14ac:dyDescent="0.2">
      <c r="A741" s="821">
        <v>31</v>
      </c>
      <c r="B741" s="822" t="s">
        <v>1964</v>
      </c>
      <c r="C741" s="822" t="s">
        <v>1970</v>
      </c>
      <c r="D741" s="823" t="s">
        <v>3154</v>
      </c>
      <c r="E741" s="824" t="s">
        <v>1989</v>
      </c>
      <c r="F741" s="822" t="s">
        <v>1965</v>
      </c>
      <c r="G741" s="822" t="s">
        <v>2006</v>
      </c>
      <c r="H741" s="822" t="s">
        <v>619</v>
      </c>
      <c r="I741" s="822" t="s">
        <v>1814</v>
      </c>
      <c r="J741" s="822" t="s">
        <v>1005</v>
      </c>
      <c r="K741" s="822" t="s">
        <v>1006</v>
      </c>
      <c r="L741" s="825">
        <v>0</v>
      </c>
      <c r="M741" s="825">
        <v>0</v>
      </c>
      <c r="N741" s="822">
        <v>60</v>
      </c>
      <c r="O741" s="826">
        <v>41</v>
      </c>
      <c r="P741" s="825">
        <v>0</v>
      </c>
      <c r="Q741" s="827"/>
      <c r="R741" s="822">
        <v>42</v>
      </c>
      <c r="S741" s="827">
        <v>0.7</v>
      </c>
      <c r="T741" s="826">
        <v>28</v>
      </c>
      <c r="U741" s="828">
        <v>0.68292682926829273</v>
      </c>
    </row>
    <row r="742" spans="1:21" ht="14.45" customHeight="1" x14ac:dyDescent="0.2">
      <c r="A742" s="821">
        <v>31</v>
      </c>
      <c r="B742" s="822" t="s">
        <v>1964</v>
      </c>
      <c r="C742" s="822" t="s">
        <v>1970</v>
      </c>
      <c r="D742" s="823" t="s">
        <v>3154</v>
      </c>
      <c r="E742" s="824" t="s">
        <v>1989</v>
      </c>
      <c r="F742" s="822" t="s">
        <v>1965</v>
      </c>
      <c r="G742" s="822" t="s">
        <v>2102</v>
      </c>
      <c r="H742" s="822" t="s">
        <v>329</v>
      </c>
      <c r="I742" s="822" t="s">
        <v>2103</v>
      </c>
      <c r="J742" s="822" t="s">
        <v>1237</v>
      </c>
      <c r="K742" s="822" t="s">
        <v>2104</v>
      </c>
      <c r="L742" s="825">
        <v>66.88</v>
      </c>
      <c r="M742" s="825">
        <v>66.88</v>
      </c>
      <c r="N742" s="822">
        <v>1</v>
      </c>
      <c r="O742" s="826">
        <v>1</v>
      </c>
      <c r="P742" s="825">
        <v>66.88</v>
      </c>
      <c r="Q742" s="827">
        <v>1</v>
      </c>
      <c r="R742" s="822">
        <v>1</v>
      </c>
      <c r="S742" s="827">
        <v>1</v>
      </c>
      <c r="T742" s="826">
        <v>1</v>
      </c>
      <c r="U742" s="828">
        <v>1</v>
      </c>
    </row>
    <row r="743" spans="1:21" ht="14.45" customHeight="1" x14ac:dyDescent="0.2">
      <c r="A743" s="821">
        <v>31</v>
      </c>
      <c r="B743" s="822" t="s">
        <v>1964</v>
      </c>
      <c r="C743" s="822" t="s">
        <v>1970</v>
      </c>
      <c r="D743" s="823" t="s">
        <v>3154</v>
      </c>
      <c r="E743" s="824" t="s">
        <v>1989</v>
      </c>
      <c r="F743" s="822" t="s">
        <v>1965</v>
      </c>
      <c r="G743" s="822" t="s">
        <v>2106</v>
      </c>
      <c r="H743" s="822" t="s">
        <v>329</v>
      </c>
      <c r="I743" s="822" t="s">
        <v>2107</v>
      </c>
      <c r="J743" s="822" t="s">
        <v>1301</v>
      </c>
      <c r="K743" s="822" t="s">
        <v>2108</v>
      </c>
      <c r="L743" s="825">
        <v>219.37</v>
      </c>
      <c r="M743" s="825">
        <v>2193.6999999999998</v>
      </c>
      <c r="N743" s="822">
        <v>10</v>
      </c>
      <c r="O743" s="826">
        <v>4</v>
      </c>
      <c r="P743" s="825">
        <v>1096.8499999999999</v>
      </c>
      <c r="Q743" s="827">
        <v>0.5</v>
      </c>
      <c r="R743" s="822">
        <v>5</v>
      </c>
      <c r="S743" s="827">
        <v>0.5</v>
      </c>
      <c r="T743" s="826">
        <v>2</v>
      </c>
      <c r="U743" s="828">
        <v>0.5</v>
      </c>
    </row>
    <row r="744" spans="1:21" ht="14.45" customHeight="1" x14ac:dyDescent="0.2">
      <c r="A744" s="821">
        <v>31</v>
      </c>
      <c r="B744" s="822" t="s">
        <v>1964</v>
      </c>
      <c r="C744" s="822" t="s">
        <v>1970</v>
      </c>
      <c r="D744" s="823" t="s">
        <v>3154</v>
      </c>
      <c r="E744" s="824" t="s">
        <v>1989</v>
      </c>
      <c r="F744" s="822" t="s">
        <v>1965</v>
      </c>
      <c r="G744" s="822" t="s">
        <v>2857</v>
      </c>
      <c r="H744" s="822" t="s">
        <v>619</v>
      </c>
      <c r="I744" s="822" t="s">
        <v>1715</v>
      </c>
      <c r="J744" s="822" t="s">
        <v>814</v>
      </c>
      <c r="K744" s="822" t="s">
        <v>1716</v>
      </c>
      <c r="L744" s="825">
        <v>44.86</v>
      </c>
      <c r="M744" s="825">
        <v>44.86</v>
      </c>
      <c r="N744" s="822">
        <v>1</v>
      </c>
      <c r="O744" s="826">
        <v>1</v>
      </c>
      <c r="P744" s="825"/>
      <c r="Q744" s="827">
        <v>0</v>
      </c>
      <c r="R744" s="822"/>
      <c r="S744" s="827">
        <v>0</v>
      </c>
      <c r="T744" s="826"/>
      <c r="U744" s="828">
        <v>0</v>
      </c>
    </row>
    <row r="745" spans="1:21" ht="14.45" customHeight="1" x14ac:dyDescent="0.2">
      <c r="A745" s="821">
        <v>31</v>
      </c>
      <c r="B745" s="822" t="s">
        <v>1964</v>
      </c>
      <c r="C745" s="822" t="s">
        <v>1970</v>
      </c>
      <c r="D745" s="823" t="s">
        <v>3154</v>
      </c>
      <c r="E745" s="824" t="s">
        <v>1989</v>
      </c>
      <c r="F745" s="822" t="s">
        <v>1965</v>
      </c>
      <c r="G745" s="822" t="s">
        <v>2117</v>
      </c>
      <c r="H745" s="822" t="s">
        <v>329</v>
      </c>
      <c r="I745" s="822" t="s">
        <v>2331</v>
      </c>
      <c r="J745" s="822" t="s">
        <v>973</v>
      </c>
      <c r="K745" s="822" t="s">
        <v>2332</v>
      </c>
      <c r="L745" s="825">
        <v>0</v>
      </c>
      <c r="M745" s="825">
        <v>0</v>
      </c>
      <c r="N745" s="822">
        <v>1</v>
      </c>
      <c r="O745" s="826">
        <v>1</v>
      </c>
      <c r="P745" s="825"/>
      <c r="Q745" s="827"/>
      <c r="R745" s="822"/>
      <c r="S745" s="827">
        <v>0</v>
      </c>
      <c r="T745" s="826"/>
      <c r="U745" s="828">
        <v>0</v>
      </c>
    </row>
    <row r="746" spans="1:21" ht="14.45" customHeight="1" x14ac:dyDescent="0.2">
      <c r="A746" s="821">
        <v>31</v>
      </c>
      <c r="B746" s="822" t="s">
        <v>1964</v>
      </c>
      <c r="C746" s="822" t="s">
        <v>1970</v>
      </c>
      <c r="D746" s="823" t="s">
        <v>3154</v>
      </c>
      <c r="E746" s="824" t="s">
        <v>1989</v>
      </c>
      <c r="F746" s="822" t="s">
        <v>1965</v>
      </c>
      <c r="G746" s="822" t="s">
        <v>2333</v>
      </c>
      <c r="H746" s="822" t="s">
        <v>329</v>
      </c>
      <c r="I746" s="822" t="s">
        <v>2858</v>
      </c>
      <c r="J746" s="822" t="s">
        <v>2859</v>
      </c>
      <c r="K746" s="822" t="s">
        <v>1107</v>
      </c>
      <c r="L746" s="825">
        <v>0</v>
      </c>
      <c r="M746" s="825">
        <v>0</v>
      </c>
      <c r="N746" s="822">
        <v>2</v>
      </c>
      <c r="O746" s="826">
        <v>1.5</v>
      </c>
      <c r="P746" s="825"/>
      <c r="Q746" s="827"/>
      <c r="R746" s="822"/>
      <c r="S746" s="827">
        <v>0</v>
      </c>
      <c r="T746" s="826"/>
      <c r="U746" s="828">
        <v>0</v>
      </c>
    </row>
    <row r="747" spans="1:21" ht="14.45" customHeight="1" x14ac:dyDescent="0.2">
      <c r="A747" s="821">
        <v>31</v>
      </c>
      <c r="B747" s="822" t="s">
        <v>1964</v>
      </c>
      <c r="C747" s="822" t="s">
        <v>1970</v>
      </c>
      <c r="D747" s="823" t="s">
        <v>3154</v>
      </c>
      <c r="E747" s="824" t="s">
        <v>1989</v>
      </c>
      <c r="F747" s="822" t="s">
        <v>1965</v>
      </c>
      <c r="G747" s="822" t="s">
        <v>2860</v>
      </c>
      <c r="H747" s="822" t="s">
        <v>329</v>
      </c>
      <c r="I747" s="822" t="s">
        <v>2861</v>
      </c>
      <c r="J747" s="822" t="s">
        <v>2862</v>
      </c>
      <c r="K747" s="822" t="s">
        <v>2863</v>
      </c>
      <c r="L747" s="825">
        <v>3538.48</v>
      </c>
      <c r="M747" s="825">
        <v>10615.44</v>
      </c>
      <c r="N747" s="822">
        <v>3</v>
      </c>
      <c r="O747" s="826">
        <v>3</v>
      </c>
      <c r="P747" s="825">
        <v>10615.44</v>
      </c>
      <c r="Q747" s="827">
        <v>1</v>
      </c>
      <c r="R747" s="822">
        <v>3</v>
      </c>
      <c r="S747" s="827">
        <v>1</v>
      </c>
      <c r="T747" s="826">
        <v>3</v>
      </c>
      <c r="U747" s="828">
        <v>1</v>
      </c>
    </row>
    <row r="748" spans="1:21" ht="14.45" customHeight="1" x14ac:dyDescent="0.2">
      <c r="A748" s="821">
        <v>31</v>
      </c>
      <c r="B748" s="822" t="s">
        <v>1964</v>
      </c>
      <c r="C748" s="822" t="s">
        <v>1970</v>
      </c>
      <c r="D748" s="823" t="s">
        <v>3154</v>
      </c>
      <c r="E748" s="824" t="s">
        <v>1989</v>
      </c>
      <c r="F748" s="822" t="s">
        <v>1965</v>
      </c>
      <c r="G748" s="822" t="s">
        <v>2000</v>
      </c>
      <c r="H748" s="822" t="s">
        <v>619</v>
      </c>
      <c r="I748" s="822" t="s">
        <v>2126</v>
      </c>
      <c r="J748" s="822" t="s">
        <v>2008</v>
      </c>
      <c r="K748" s="822" t="s">
        <v>2127</v>
      </c>
      <c r="L748" s="825">
        <v>50.32</v>
      </c>
      <c r="M748" s="825">
        <v>301.92</v>
      </c>
      <c r="N748" s="822">
        <v>6</v>
      </c>
      <c r="O748" s="826">
        <v>4.5</v>
      </c>
      <c r="P748" s="825">
        <v>251.6</v>
      </c>
      <c r="Q748" s="827">
        <v>0.83333333333333326</v>
      </c>
      <c r="R748" s="822">
        <v>5</v>
      </c>
      <c r="S748" s="827">
        <v>0.83333333333333337</v>
      </c>
      <c r="T748" s="826">
        <v>3.5</v>
      </c>
      <c r="U748" s="828">
        <v>0.77777777777777779</v>
      </c>
    </row>
    <row r="749" spans="1:21" ht="14.45" customHeight="1" x14ac:dyDescent="0.2">
      <c r="A749" s="821">
        <v>31</v>
      </c>
      <c r="B749" s="822" t="s">
        <v>1964</v>
      </c>
      <c r="C749" s="822" t="s">
        <v>1970</v>
      </c>
      <c r="D749" s="823" t="s">
        <v>3154</v>
      </c>
      <c r="E749" s="824" t="s">
        <v>1989</v>
      </c>
      <c r="F749" s="822" t="s">
        <v>1965</v>
      </c>
      <c r="G749" s="822" t="s">
        <v>2000</v>
      </c>
      <c r="H749" s="822" t="s">
        <v>329</v>
      </c>
      <c r="I749" s="822" t="s">
        <v>2603</v>
      </c>
      <c r="J749" s="822" t="s">
        <v>2008</v>
      </c>
      <c r="K749" s="822" t="s">
        <v>2604</v>
      </c>
      <c r="L749" s="825">
        <v>33.31</v>
      </c>
      <c r="M749" s="825">
        <v>66.62</v>
      </c>
      <c r="N749" s="822">
        <v>2</v>
      </c>
      <c r="O749" s="826">
        <v>0.5</v>
      </c>
      <c r="P749" s="825">
        <v>66.62</v>
      </c>
      <c r="Q749" s="827">
        <v>1</v>
      </c>
      <c r="R749" s="822">
        <v>2</v>
      </c>
      <c r="S749" s="827">
        <v>1</v>
      </c>
      <c r="T749" s="826">
        <v>0.5</v>
      </c>
      <c r="U749" s="828">
        <v>1</v>
      </c>
    </row>
    <row r="750" spans="1:21" ht="14.45" customHeight="1" x14ac:dyDescent="0.2">
      <c r="A750" s="821">
        <v>31</v>
      </c>
      <c r="B750" s="822" t="s">
        <v>1964</v>
      </c>
      <c r="C750" s="822" t="s">
        <v>1970</v>
      </c>
      <c r="D750" s="823" t="s">
        <v>3154</v>
      </c>
      <c r="E750" s="824" t="s">
        <v>1989</v>
      </c>
      <c r="F750" s="822" t="s">
        <v>1965</v>
      </c>
      <c r="G750" s="822" t="s">
        <v>2000</v>
      </c>
      <c r="H750" s="822" t="s">
        <v>329</v>
      </c>
      <c r="I750" s="822" t="s">
        <v>2128</v>
      </c>
      <c r="J750" s="822" t="s">
        <v>2008</v>
      </c>
      <c r="K750" s="822" t="s">
        <v>2129</v>
      </c>
      <c r="L750" s="825">
        <v>99.94</v>
      </c>
      <c r="M750" s="825">
        <v>1698.9800000000002</v>
      </c>
      <c r="N750" s="822">
        <v>17</v>
      </c>
      <c r="O750" s="826">
        <v>12.5</v>
      </c>
      <c r="P750" s="825">
        <v>1199.2800000000002</v>
      </c>
      <c r="Q750" s="827">
        <v>0.70588235294117652</v>
      </c>
      <c r="R750" s="822">
        <v>12</v>
      </c>
      <c r="S750" s="827">
        <v>0.70588235294117652</v>
      </c>
      <c r="T750" s="826">
        <v>9.5</v>
      </c>
      <c r="U750" s="828">
        <v>0.76</v>
      </c>
    </row>
    <row r="751" spans="1:21" ht="14.45" customHeight="1" x14ac:dyDescent="0.2">
      <c r="A751" s="821">
        <v>31</v>
      </c>
      <c r="B751" s="822" t="s">
        <v>1964</v>
      </c>
      <c r="C751" s="822" t="s">
        <v>1970</v>
      </c>
      <c r="D751" s="823" t="s">
        <v>3154</v>
      </c>
      <c r="E751" s="824" t="s">
        <v>1989</v>
      </c>
      <c r="F751" s="822" t="s">
        <v>1965</v>
      </c>
      <c r="G751" s="822" t="s">
        <v>2000</v>
      </c>
      <c r="H751" s="822" t="s">
        <v>329</v>
      </c>
      <c r="I751" s="822" t="s">
        <v>2864</v>
      </c>
      <c r="J751" s="822" t="s">
        <v>2008</v>
      </c>
      <c r="K751" s="822" t="s">
        <v>2865</v>
      </c>
      <c r="L751" s="825">
        <v>299.83999999999997</v>
      </c>
      <c r="M751" s="825">
        <v>899.52</v>
      </c>
      <c r="N751" s="822">
        <v>3</v>
      </c>
      <c r="O751" s="826">
        <v>2.5</v>
      </c>
      <c r="P751" s="825">
        <v>599.67999999999995</v>
      </c>
      <c r="Q751" s="827">
        <v>0.66666666666666663</v>
      </c>
      <c r="R751" s="822">
        <v>2</v>
      </c>
      <c r="S751" s="827">
        <v>0.66666666666666663</v>
      </c>
      <c r="T751" s="826">
        <v>1.5</v>
      </c>
      <c r="U751" s="828">
        <v>0.6</v>
      </c>
    </row>
    <row r="752" spans="1:21" ht="14.45" customHeight="1" x14ac:dyDescent="0.2">
      <c r="A752" s="821">
        <v>31</v>
      </c>
      <c r="B752" s="822" t="s">
        <v>1964</v>
      </c>
      <c r="C752" s="822" t="s">
        <v>1970</v>
      </c>
      <c r="D752" s="823" t="s">
        <v>3154</v>
      </c>
      <c r="E752" s="824" t="s">
        <v>1989</v>
      </c>
      <c r="F752" s="822" t="s">
        <v>1965</v>
      </c>
      <c r="G752" s="822" t="s">
        <v>2000</v>
      </c>
      <c r="H752" s="822" t="s">
        <v>329</v>
      </c>
      <c r="I752" s="822" t="s">
        <v>2001</v>
      </c>
      <c r="J752" s="822" t="s">
        <v>1161</v>
      </c>
      <c r="K752" s="822" t="s">
        <v>1163</v>
      </c>
      <c r="L752" s="825">
        <v>50.32</v>
      </c>
      <c r="M752" s="825">
        <v>50.32</v>
      </c>
      <c r="N752" s="822">
        <v>1</v>
      </c>
      <c r="O752" s="826">
        <v>0.5</v>
      </c>
      <c r="P752" s="825"/>
      <c r="Q752" s="827">
        <v>0</v>
      </c>
      <c r="R752" s="822"/>
      <c r="S752" s="827">
        <v>0</v>
      </c>
      <c r="T752" s="826"/>
      <c r="U752" s="828">
        <v>0</v>
      </c>
    </row>
    <row r="753" spans="1:21" ht="14.45" customHeight="1" x14ac:dyDescent="0.2">
      <c r="A753" s="821">
        <v>31</v>
      </c>
      <c r="B753" s="822" t="s">
        <v>1964</v>
      </c>
      <c r="C753" s="822" t="s">
        <v>1970</v>
      </c>
      <c r="D753" s="823" t="s">
        <v>3154</v>
      </c>
      <c r="E753" s="824" t="s">
        <v>1989</v>
      </c>
      <c r="F753" s="822" t="s">
        <v>1965</v>
      </c>
      <c r="G753" s="822" t="s">
        <v>2000</v>
      </c>
      <c r="H753" s="822" t="s">
        <v>329</v>
      </c>
      <c r="I753" s="822" t="s">
        <v>2023</v>
      </c>
      <c r="J753" s="822" t="s">
        <v>1161</v>
      </c>
      <c r="K753" s="822" t="s">
        <v>2024</v>
      </c>
      <c r="L753" s="825">
        <v>50.32</v>
      </c>
      <c r="M753" s="825">
        <v>201.28</v>
      </c>
      <c r="N753" s="822">
        <v>4</v>
      </c>
      <c r="O753" s="826">
        <v>3.5</v>
      </c>
      <c r="P753" s="825">
        <v>50.32</v>
      </c>
      <c r="Q753" s="827">
        <v>0.25</v>
      </c>
      <c r="R753" s="822">
        <v>1</v>
      </c>
      <c r="S753" s="827">
        <v>0.25</v>
      </c>
      <c r="T753" s="826">
        <v>1</v>
      </c>
      <c r="U753" s="828">
        <v>0.2857142857142857</v>
      </c>
    </row>
    <row r="754" spans="1:21" ht="14.45" customHeight="1" x14ac:dyDescent="0.2">
      <c r="A754" s="821">
        <v>31</v>
      </c>
      <c r="B754" s="822" t="s">
        <v>1964</v>
      </c>
      <c r="C754" s="822" t="s">
        <v>1970</v>
      </c>
      <c r="D754" s="823" t="s">
        <v>3154</v>
      </c>
      <c r="E754" s="824" t="s">
        <v>1989</v>
      </c>
      <c r="F754" s="822" t="s">
        <v>1965</v>
      </c>
      <c r="G754" s="822" t="s">
        <v>2000</v>
      </c>
      <c r="H754" s="822" t="s">
        <v>329</v>
      </c>
      <c r="I754" s="822" t="s">
        <v>2130</v>
      </c>
      <c r="J754" s="822" t="s">
        <v>1161</v>
      </c>
      <c r="K754" s="822" t="s">
        <v>2131</v>
      </c>
      <c r="L754" s="825">
        <v>33.549999999999997</v>
      </c>
      <c r="M754" s="825">
        <v>33.549999999999997</v>
      </c>
      <c r="N754" s="822">
        <v>1</v>
      </c>
      <c r="O754" s="826">
        <v>1</v>
      </c>
      <c r="P754" s="825">
        <v>33.549999999999997</v>
      </c>
      <c r="Q754" s="827">
        <v>1</v>
      </c>
      <c r="R754" s="822">
        <v>1</v>
      </c>
      <c r="S754" s="827">
        <v>1</v>
      </c>
      <c r="T754" s="826">
        <v>1</v>
      </c>
      <c r="U754" s="828">
        <v>1</v>
      </c>
    </row>
    <row r="755" spans="1:21" ht="14.45" customHeight="1" x14ac:dyDescent="0.2">
      <c r="A755" s="821">
        <v>31</v>
      </c>
      <c r="B755" s="822" t="s">
        <v>1964</v>
      </c>
      <c r="C755" s="822" t="s">
        <v>1970</v>
      </c>
      <c r="D755" s="823" t="s">
        <v>3154</v>
      </c>
      <c r="E755" s="824" t="s">
        <v>1989</v>
      </c>
      <c r="F755" s="822" t="s">
        <v>1965</v>
      </c>
      <c r="G755" s="822" t="s">
        <v>2132</v>
      </c>
      <c r="H755" s="822" t="s">
        <v>619</v>
      </c>
      <c r="I755" s="822" t="s">
        <v>1747</v>
      </c>
      <c r="J755" s="822" t="s">
        <v>1201</v>
      </c>
      <c r="K755" s="822" t="s">
        <v>1748</v>
      </c>
      <c r="L755" s="825">
        <v>154.36000000000001</v>
      </c>
      <c r="M755" s="825">
        <v>771.80000000000007</v>
      </c>
      <c r="N755" s="822">
        <v>5</v>
      </c>
      <c r="O755" s="826">
        <v>3.5</v>
      </c>
      <c r="P755" s="825">
        <v>154.36000000000001</v>
      </c>
      <c r="Q755" s="827">
        <v>0.2</v>
      </c>
      <c r="R755" s="822">
        <v>1</v>
      </c>
      <c r="S755" s="827">
        <v>0.2</v>
      </c>
      <c r="T755" s="826">
        <v>0.5</v>
      </c>
      <c r="U755" s="828">
        <v>0.14285714285714285</v>
      </c>
    </row>
    <row r="756" spans="1:21" ht="14.45" customHeight="1" x14ac:dyDescent="0.2">
      <c r="A756" s="821">
        <v>31</v>
      </c>
      <c r="B756" s="822" t="s">
        <v>1964</v>
      </c>
      <c r="C756" s="822" t="s">
        <v>1970</v>
      </c>
      <c r="D756" s="823" t="s">
        <v>3154</v>
      </c>
      <c r="E756" s="824" t="s">
        <v>1989</v>
      </c>
      <c r="F756" s="822" t="s">
        <v>1965</v>
      </c>
      <c r="G756" s="822" t="s">
        <v>2132</v>
      </c>
      <c r="H756" s="822" t="s">
        <v>619</v>
      </c>
      <c r="I756" s="822" t="s">
        <v>1749</v>
      </c>
      <c r="J756" s="822" t="s">
        <v>1750</v>
      </c>
      <c r="K756" s="822" t="s">
        <v>1751</v>
      </c>
      <c r="L756" s="825">
        <v>149.52000000000001</v>
      </c>
      <c r="M756" s="825">
        <v>299.04000000000002</v>
      </c>
      <c r="N756" s="822">
        <v>2</v>
      </c>
      <c r="O756" s="826">
        <v>1.5</v>
      </c>
      <c r="P756" s="825">
        <v>299.04000000000002</v>
      </c>
      <c r="Q756" s="827">
        <v>1</v>
      </c>
      <c r="R756" s="822">
        <v>2</v>
      </c>
      <c r="S756" s="827">
        <v>1</v>
      </c>
      <c r="T756" s="826">
        <v>1.5</v>
      </c>
      <c r="U756" s="828">
        <v>1</v>
      </c>
    </row>
    <row r="757" spans="1:21" ht="14.45" customHeight="1" x14ac:dyDescent="0.2">
      <c r="A757" s="821">
        <v>31</v>
      </c>
      <c r="B757" s="822" t="s">
        <v>1964</v>
      </c>
      <c r="C757" s="822" t="s">
        <v>1970</v>
      </c>
      <c r="D757" s="823" t="s">
        <v>3154</v>
      </c>
      <c r="E757" s="824" t="s">
        <v>1989</v>
      </c>
      <c r="F757" s="822" t="s">
        <v>1965</v>
      </c>
      <c r="G757" s="822" t="s">
        <v>2132</v>
      </c>
      <c r="H757" s="822" t="s">
        <v>329</v>
      </c>
      <c r="I757" s="822" t="s">
        <v>2136</v>
      </c>
      <c r="J757" s="822" t="s">
        <v>1201</v>
      </c>
      <c r="K757" s="822" t="s">
        <v>2137</v>
      </c>
      <c r="L757" s="825">
        <v>225.06</v>
      </c>
      <c r="M757" s="825">
        <v>2475.66</v>
      </c>
      <c r="N757" s="822">
        <v>11</v>
      </c>
      <c r="O757" s="826">
        <v>6</v>
      </c>
      <c r="P757" s="825">
        <v>1125.3</v>
      </c>
      <c r="Q757" s="827">
        <v>0.45454545454545453</v>
      </c>
      <c r="R757" s="822">
        <v>5</v>
      </c>
      <c r="S757" s="827">
        <v>0.45454545454545453</v>
      </c>
      <c r="T757" s="826">
        <v>4</v>
      </c>
      <c r="U757" s="828">
        <v>0.66666666666666663</v>
      </c>
    </row>
    <row r="758" spans="1:21" ht="14.45" customHeight="1" x14ac:dyDescent="0.2">
      <c r="A758" s="821">
        <v>31</v>
      </c>
      <c r="B758" s="822" t="s">
        <v>1964</v>
      </c>
      <c r="C758" s="822" t="s">
        <v>1970</v>
      </c>
      <c r="D758" s="823" t="s">
        <v>3154</v>
      </c>
      <c r="E758" s="824" t="s">
        <v>1989</v>
      </c>
      <c r="F758" s="822" t="s">
        <v>1965</v>
      </c>
      <c r="G758" s="822" t="s">
        <v>2139</v>
      </c>
      <c r="H758" s="822" t="s">
        <v>329</v>
      </c>
      <c r="I758" s="822" t="s">
        <v>2140</v>
      </c>
      <c r="J758" s="822" t="s">
        <v>2141</v>
      </c>
      <c r="K758" s="822" t="s">
        <v>2142</v>
      </c>
      <c r="L758" s="825">
        <v>0</v>
      </c>
      <c r="M758" s="825">
        <v>0</v>
      </c>
      <c r="N758" s="822">
        <v>6</v>
      </c>
      <c r="O758" s="826">
        <v>4</v>
      </c>
      <c r="P758" s="825">
        <v>0</v>
      </c>
      <c r="Q758" s="827"/>
      <c r="R758" s="822">
        <v>5</v>
      </c>
      <c r="S758" s="827">
        <v>0.83333333333333337</v>
      </c>
      <c r="T758" s="826">
        <v>3.5</v>
      </c>
      <c r="U758" s="828">
        <v>0.875</v>
      </c>
    </row>
    <row r="759" spans="1:21" ht="14.45" customHeight="1" x14ac:dyDescent="0.2">
      <c r="A759" s="821">
        <v>31</v>
      </c>
      <c r="B759" s="822" t="s">
        <v>1964</v>
      </c>
      <c r="C759" s="822" t="s">
        <v>1970</v>
      </c>
      <c r="D759" s="823" t="s">
        <v>3154</v>
      </c>
      <c r="E759" s="824" t="s">
        <v>1989</v>
      </c>
      <c r="F759" s="822" t="s">
        <v>1965</v>
      </c>
      <c r="G759" s="822" t="s">
        <v>2139</v>
      </c>
      <c r="H759" s="822" t="s">
        <v>329</v>
      </c>
      <c r="I759" s="822" t="s">
        <v>2143</v>
      </c>
      <c r="J759" s="822" t="s">
        <v>2141</v>
      </c>
      <c r="K759" s="822" t="s">
        <v>2144</v>
      </c>
      <c r="L759" s="825">
        <v>0</v>
      </c>
      <c r="M759" s="825">
        <v>0</v>
      </c>
      <c r="N759" s="822">
        <v>3</v>
      </c>
      <c r="O759" s="826">
        <v>2</v>
      </c>
      <c r="P759" s="825">
        <v>0</v>
      </c>
      <c r="Q759" s="827"/>
      <c r="R759" s="822">
        <v>2</v>
      </c>
      <c r="S759" s="827">
        <v>0.66666666666666663</v>
      </c>
      <c r="T759" s="826">
        <v>1</v>
      </c>
      <c r="U759" s="828">
        <v>0.5</v>
      </c>
    </row>
    <row r="760" spans="1:21" ht="14.45" customHeight="1" x14ac:dyDescent="0.2">
      <c r="A760" s="821">
        <v>31</v>
      </c>
      <c r="B760" s="822" t="s">
        <v>1964</v>
      </c>
      <c r="C760" s="822" t="s">
        <v>1970</v>
      </c>
      <c r="D760" s="823" t="s">
        <v>3154</v>
      </c>
      <c r="E760" s="824" t="s">
        <v>1989</v>
      </c>
      <c r="F760" s="822" t="s">
        <v>1967</v>
      </c>
      <c r="G760" s="822" t="s">
        <v>2012</v>
      </c>
      <c r="H760" s="822" t="s">
        <v>329</v>
      </c>
      <c r="I760" s="822" t="s">
        <v>2618</v>
      </c>
      <c r="J760" s="822" t="s">
        <v>2619</v>
      </c>
      <c r="K760" s="822" t="s">
        <v>2620</v>
      </c>
      <c r="L760" s="825">
        <v>1000.5</v>
      </c>
      <c r="M760" s="825">
        <v>1000.5</v>
      </c>
      <c r="N760" s="822">
        <v>1</v>
      </c>
      <c r="O760" s="826">
        <v>1</v>
      </c>
      <c r="P760" s="825">
        <v>1000.5</v>
      </c>
      <c r="Q760" s="827">
        <v>1</v>
      </c>
      <c r="R760" s="822">
        <v>1</v>
      </c>
      <c r="S760" s="827">
        <v>1</v>
      </c>
      <c r="T760" s="826">
        <v>1</v>
      </c>
      <c r="U760" s="828">
        <v>1</v>
      </c>
    </row>
    <row r="761" spans="1:21" ht="14.45" customHeight="1" x14ac:dyDescent="0.2">
      <c r="A761" s="821">
        <v>31</v>
      </c>
      <c r="B761" s="822" t="s">
        <v>1964</v>
      </c>
      <c r="C761" s="822" t="s">
        <v>1970</v>
      </c>
      <c r="D761" s="823" t="s">
        <v>3154</v>
      </c>
      <c r="E761" s="824" t="s">
        <v>1989</v>
      </c>
      <c r="F761" s="822" t="s">
        <v>1967</v>
      </c>
      <c r="G761" s="822" t="s">
        <v>2012</v>
      </c>
      <c r="H761" s="822" t="s">
        <v>329</v>
      </c>
      <c r="I761" s="822" t="s">
        <v>2153</v>
      </c>
      <c r="J761" s="822" t="s">
        <v>2154</v>
      </c>
      <c r="K761" s="822" t="s">
        <v>2155</v>
      </c>
      <c r="L761" s="825">
        <v>492.19</v>
      </c>
      <c r="M761" s="825">
        <v>3445.33</v>
      </c>
      <c r="N761" s="822">
        <v>7</v>
      </c>
      <c r="O761" s="826">
        <v>7</v>
      </c>
      <c r="P761" s="825">
        <v>3445.33</v>
      </c>
      <c r="Q761" s="827">
        <v>1</v>
      </c>
      <c r="R761" s="822">
        <v>7</v>
      </c>
      <c r="S761" s="827">
        <v>1</v>
      </c>
      <c r="T761" s="826">
        <v>7</v>
      </c>
      <c r="U761" s="828">
        <v>1</v>
      </c>
    </row>
    <row r="762" spans="1:21" ht="14.45" customHeight="1" x14ac:dyDescent="0.2">
      <c r="A762" s="821">
        <v>31</v>
      </c>
      <c r="B762" s="822" t="s">
        <v>1964</v>
      </c>
      <c r="C762" s="822" t="s">
        <v>1970</v>
      </c>
      <c r="D762" s="823" t="s">
        <v>3154</v>
      </c>
      <c r="E762" s="824" t="s">
        <v>1989</v>
      </c>
      <c r="F762" s="822" t="s">
        <v>1967</v>
      </c>
      <c r="G762" s="822" t="s">
        <v>2012</v>
      </c>
      <c r="H762" s="822" t="s">
        <v>329</v>
      </c>
      <c r="I762" s="822" t="s">
        <v>2029</v>
      </c>
      <c r="J762" s="822" t="s">
        <v>2030</v>
      </c>
      <c r="K762" s="822" t="s">
        <v>2031</v>
      </c>
      <c r="L762" s="825">
        <v>971.25</v>
      </c>
      <c r="M762" s="825">
        <v>1942.5</v>
      </c>
      <c r="N762" s="822">
        <v>2</v>
      </c>
      <c r="O762" s="826">
        <v>2</v>
      </c>
      <c r="P762" s="825">
        <v>1942.5</v>
      </c>
      <c r="Q762" s="827">
        <v>1</v>
      </c>
      <c r="R762" s="822">
        <v>2</v>
      </c>
      <c r="S762" s="827">
        <v>1</v>
      </c>
      <c r="T762" s="826">
        <v>2</v>
      </c>
      <c r="U762" s="828">
        <v>1</v>
      </c>
    </row>
    <row r="763" spans="1:21" ht="14.45" customHeight="1" x14ac:dyDescent="0.2">
      <c r="A763" s="821">
        <v>31</v>
      </c>
      <c r="B763" s="822" t="s">
        <v>1964</v>
      </c>
      <c r="C763" s="822" t="s">
        <v>1970</v>
      </c>
      <c r="D763" s="823" t="s">
        <v>3154</v>
      </c>
      <c r="E763" s="824" t="s">
        <v>1989</v>
      </c>
      <c r="F763" s="822" t="s">
        <v>1967</v>
      </c>
      <c r="G763" s="822" t="s">
        <v>2012</v>
      </c>
      <c r="H763" s="822" t="s">
        <v>329</v>
      </c>
      <c r="I763" s="822" t="s">
        <v>2866</v>
      </c>
      <c r="J763" s="822" t="s">
        <v>2867</v>
      </c>
      <c r="K763" s="822" t="s">
        <v>2868</v>
      </c>
      <c r="L763" s="825">
        <v>600.29999999999995</v>
      </c>
      <c r="M763" s="825">
        <v>600.29999999999995</v>
      </c>
      <c r="N763" s="822">
        <v>1</v>
      </c>
      <c r="O763" s="826">
        <v>1</v>
      </c>
      <c r="P763" s="825"/>
      <c r="Q763" s="827">
        <v>0</v>
      </c>
      <c r="R763" s="822"/>
      <c r="S763" s="827">
        <v>0</v>
      </c>
      <c r="T763" s="826"/>
      <c r="U763" s="828">
        <v>0</v>
      </c>
    </row>
    <row r="764" spans="1:21" ht="14.45" customHeight="1" x14ac:dyDescent="0.2">
      <c r="A764" s="821">
        <v>31</v>
      </c>
      <c r="B764" s="822" t="s">
        <v>1964</v>
      </c>
      <c r="C764" s="822" t="s">
        <v>1970</v>
      </c>
      <c r="D764" s="823" t="s">
        <v>3154</v>
      </c>
      <c r="E764" s="824" t="s">
        <v>1989</v>
      </c>
      <c r="F764" s="822" t="s">
        <v>1967</v>
      </c>
      <c r="G764" s="822" t="s">
        <v>2012</v>
      </c>
      <c r="H764" s="822" t="s">
        <v>329</v>
      </c>
      <c r="I764" s="822" t="s">
        <v>2869</v>
      </c>
      <c r="J764" s="822" t="s">
        <v>2870</v>
      </c>
      <c r="K764" s="822" t="s">
        <v>2871</v>
      </c>
      <c r="L764" s="825">
        <v>341.25</v>
      </c>
      <c r="M764" s="825">
        <v>341.25</v>
      </c>
      <c r="N764" s="822">
        <v>1</v>
      </c>
      <c r="O764" s="826">
        <v>1</v>
      </c>
      <c r="P764" s="825">
        <v>341.25</v>
      </c>
      <c r="Q764" s="827">
        <v>1</v>
      </c>
      <c r="R764" s="822">
        <v>1</v>
      </c>
      <c r="S764" s="827">
        <v>1</v>
      </c>
      <c r="T764" s="826">
        <v>1</v>
      </c>
      <c r="U764" s="828">
        <v>1</v>
      </c>
    </row>
    <row r="765" spans="1:21" ht="14.45" customHeight="1" x14ac:dyDescent="0.2">
      <c r="A765" s="821">
        <v>31</v>
      </c>
      <c r="B765" s="822" t="s">
        <v>1964</v>
      </c>
      <c r="C765" s="822" t="s">
        <v>1970</v>
      </c>
      <c r="D765" s="823" t="s">
        <v>3154</v>
      </c>
      <c r="E765" s="824" t="s">
        <v>1989</v>
      </c>
      <c r="F765" s="822" t="s">
        <v>1967</v>
      </c>
      <c r="G765" s="822" t="s">
        <v>2012</v>
      </c>
      <c r="H765" s="822" t="s">
        <v>329</v>
      </c>
      <c r="I765" s="822" t="s">
        <v>2162</v>
      </c>
      <c r="J765" s="822" t="s">
        <v>2163</v>
      </c>
      <c r="K765" s="822" t="s">
        <v>2164</v>
      </c>
      <c r="L765" s="825">
        <v>245.42</v>
      </c>
      <c r="M765" s="825">
        <v>981.68</v>
      </c>
      <c r="N765" s="822">
        <v>4</v>
      </c>
      <c r="O765" s="826">
        <v>4</v>
      </c>
      <c r="P765" s="825">
        <v>981.68</v>
      </c>
      <c r="Q765" s="827">
        <v>1</v>
      </c>
      <c r="R765" s="822">
        <v>4</v>
      </c>
      <c r="S765" s="827">
        <v>1</v>
      </c>
      <c r="T765" s="826">
        <v>4</v>
      </c>
      <c r="U765" s="828">
        <v>1</v>
      </c>
    </row>
    <row r="766" spans="1:21" ht="14.45" customHeight="1" x14ac:dyDescent="0.2">
      <c r="A766" s="821">
        <v>31</v>
      </c>
      <c r="B766" s="822" t="s">
        <v>1964</v>
      </c>
      <c r="C766" s="822" t="s">
        <v>1970</v>
      </c>
      <c r="D766" s="823" t="s">
        <v>3154</v>
      </c>
      <c r="E766" s="824" t="s">
        <v>1989</v>
      </c>
      <c r="F766" s="822" t="s">
        <v>1967</v>
      </c>
      <c r="G766" s="822" t="s">
        <v>2012</v>
      </c>
      <c r="H766" s="822" t="s">
        <v>329</v>
      </c>
      <c r="I766" s="822" t="s">
        <v>2165</v>
      </c>
      <c r="J766" s="822" t="s">
        <v>2166</v>
      </c>
      <c r="K766" s="822" t="s">
        <v>2167</v>
      </c>
      <c r="L766" s="825">
        <v>36.18</v>
      </c>
      <c r="M766" s="825">
        <v>5897.3399999999947</v>
      </c>
      <c r="N766" s="822">
        <v>163</v>
      </c>
      <c r="O766" s="826">
        <v>81</v>
      </c>
      <c r="P766" s="825">
        <v>5824.979999999995</v>
      </c>
      <c r="Q766" s="827">
        <v>0.98773006134969332</v>
      </c>
      <c r="R766" s="822">
        <v>161</v>
      </c>
      <c r="S766" s="827">
        <v>0.98773006134969321</v>
      </c>
      <c r="T766" s="826">
        <v>80</v>
      </c>
      <c r="U766" s="828">
        <v>0.98765432098765427</v>
      </c>
    </row>
    <row r="767" spans="1:21" ht="14.45" customHeight="1" x14ac:dyDescent="0.2">
      <c r="A767" s="821">
        <v>31</v>
      </c>
      <c r="B767" s="822" t="s">
        <v>1964</v>
      </c>
      <c r="C767" s="822" t="s">
        <v>1970</v>
      </c>
      <c r="D767" s="823" t="s">
        <v>3154</v>
      </c>
      <c r="E767" s="824" t="s">
        <v>1989</v>
      </c>
      <c r="F767" s="822" t="s">
        <v>1967</v>
      </c>
      <c r="G767" s="822" t="s">
        <v>2012</v>
      </c>
      <c r="H767" s="822" t="s">
        <v>329</v>
      </c>
      <c r="I767" s="822" t="s">
        <v>2174</v>
      </c>
      <c r="J767" s="822" t="s">
        <v>2175</v>
      </c>
      <c r="K767" s="822" t="s">
        <v>2176</v>
      </c>
      <c r="L767" s="825">
        <v>399.63</v>
      </c>
      <c r="M767" s="825">
        <v>5994.4500000000007</v>
      </c>
      <c r="N767" s="822">
        <v>15</v>
      </c>
      <c r="O767" s="826">
        <v>15</v>
      </c>
      <c r="P767" s="825">
        <v>5994.4500000000007</v>
      </c>
      <c r="Q767" s="827">
        <v>1</v>
      </c>
      <c r="R767" s="822">
        <v>15</v>
      </c>
      <c r="S767" s="827">
        <v>1</v>
      </c>
      <c r="T767" s="826">
        <v>15</v>
      </c>
      <c r="U767" s="828">
        <v>1</v>
      </c>
    </row>
    <row r="768" spans="1:21" ht="14.45" customHeight="1" x14ac:dyDescent="0.2">
      <c r="A768" s="821">
        <v>31</v>
      </c>
      <c r="B768" s="822" t="s">
        <v>1964</v>
      </c>
      <c r="C768" s="822" t="s">
        <v>1970</v>
      </c>
      <c r="D768" s="823" t="s">
        <v>3154</v>
      </c>
      <c r="E768" s="824" t="s">
        <v>1989</v>
      </c>
      <c r="F768" s="822" t="s">
        <v>1967</v>
      </c>
      <c r="G768" s="822" t="s">
        <v>2012</v>
      </c>
      <c r="H768" s="822" t="s">
        <v>329</v>
      </c>
      <c r="I768" s="822" t="s">
        <v>2872</v>
      </c>
      <c r="J768" s="822" t="s">
        <v>2873</v>
      </c>
      <c r="K768" s="822" t="s">
        <v>2874</v>
      </c>
      <c r="L768" s="825">
        <v>180.55</v>
      </c>
      <c r="M768" s="825">
        <v>180.55</v>
      </c>
      <c r="N768" s="822">
        <v>1</v>
      </c>
      <c r="O768" s="826">
        <v>1</v>
      </c>
      <c r="P768" s="825"/>
      <c r="Q768" s="827">
        <v>0</v>
      </c>
      <c r="R768" s="822"/>
      <c r="S768" s="827">
        <v>0</v>
      </c>
      <c r="T768" s="826"/>
      <c r="U768" s="828">
        <v>0</v>
      </c>
    </row>
    <row r="769" spans="1:21" ht="14.45" customHeight="1" x14ac:dyDescent="0.2">
      <c r="A769" s="821">
        <v>31</v>
      </c>
      <c r="B769" s="822" t="s">
        <v>1964</v>
      </c>
      <c r="C769" s="822" t="s">
        <v>1970</v>
      </c>
      <c r="D769" s="823" t="s">
        <v>3154</v>
      </c>
      <c r="E769" s="824" t="s">
        <v>1989</v>
      </c>
      <c r="F769" s="822" t="s">
        <v>1967</v>
      </c>
      <c r="G769" s="822" t="s">
        <v>2012</v>
      </c>
      <c r="H769" s="822" t="s">
        <v>329</v>
      </c>
      <c r="I769" s="822" t="s">
        <v>2362</v>
      </c>
      <c r="J769" s="822" t="s">
        <v>2160</v>
      </c>
      <c r="K769" s="822" t="s">
        <v>2363</v>
      </c>
      <c r="L769" s="825">
        <v>51.97</v>
      </c>
      <c r="M769" s="825">
        <v>51.97</v>
      </c>
      <c r="N769" s="822">
        <v>1</v>
      </c>
      <c r="O769" s="826">
        <v>1</v>
      </c>
      <c r="P769" s="825">
        <v>51.97</v>
      </c>
      <c r="Q769" s="827">
        <v>1</v>
      </c>
      <c r="R769" s="822">
        <v>1</v>
      </c>
      <c r="S769" s="827">
        <v>1</v>
      </c>
      <c r="T769" s="826">
        <v>1</v>
      </c>
      <c r="U769" s="828">
        <v>1</v>
      </c>
    </row>
    <row r="770" spans="1:21" ht="14.45" customHeight="1" x14ac:dyDescent="0.2">
      <c r="A770" s="821">
        <v>31</v>
      </c>
      <c r="B770" s="822" t="s">
        <v>1964</v>
      </c>
      <c r="C770" s="822" t="s">
        <v>1970</v>
      </c>
      <c r="D770" s="823" t="s">
        <v>3154</v>
      </c>
      <c r="E770" s="824" t="s">
        <v>1989</v>
      </c>
      <c r="F770" s="822" t="s">
        <v>1967</v>
      </c>
      <c r="G770" s="822" t="s">
        <v>2012</v>
      </c>
      <c r="H770" s="822" t="s">
        <v>329</v>
      </c>
      <c r="I770" s="822" t="s">
        <v>2364</v>
      </c>
      <c r="J770" s="822" t="s">
        <v>2160</v>
      </c>
      <c r="K770" s="822" t="s">
        <v>2365</v>
      </c>
      <c r="L770" s="825">
        <v>60.23</v>
      </c>
      <c r="M770" s="825">
        <v>60.23</v>
      </c>
      <c r="N770" s="822">
        <v>1</v>
      </c>
      <c r="O770" s="826">
        <v>1</v>
      </c>
      <c r="P770" s="825">
        <v>60.23</v>
      </c>
      <c r="Q770" s="827">
        <v>1</v>
      </c>
      <c r="R770" s="822">
        <v>1</v>
      </c>
      <c r="S770" s="827">
        <v>1</v>
      </c>
      <c r="T770" s="826">
        <v>1</v>
      </c>
      <c r="U770" s="828">
        <v>1</v>
      </c>
    </row>
    <row r="771" spans="1:21" ht="14.45" customHeight="1" x14ac:dyDescent="0.2">
      <c r="A771" s="821">
        <v>31</v>
      </c>
      <c r="B771" s="822" t="s">
        <v>1964</v>
      </c>
      <c r="C771" s="822" t="s">
        <v>1970</v>
      </c>
      <c r="D771" s="823" t="s">
        <v>3154</v>
      </c>
      <c r="E771" s="824" t="s">
        <v>1989</v>
      </c>
      <c r="F771" s="822" t="s">
        <v>1967</v>
      </c>
      <c r="G771" s="822" t="s">
        <v>2012</v>
      </c>
      <c r="H771" s="822" t="s">
        <v>329</v>
      </c>
      <c r="I771" s="822" t="s">
        <v>2186</v>
      </c>
      <c r="J771" s="822" t="s">
        <v>2187</v>
      </c>
      <c r="K771" s="822" t="s">
        <v>2188</v>
      </c>
      <c r="L771" s="825">
        <v>749.8</v>
      </c>
      <c r="M771" s="825">
        <v>1499.6</v>
      </c>
      <c r="N771" s="822">
        <v>2</v>
      </c>
      <c r="O771" s="826">
        <v>2</v>
      </c>
      <c r="P771" s="825">
        <v>1499.6</v>
      </c>
      <c r="Q771" s="827">
        <v>1</v>
      </c>
      <c r="R771" s="822">
        <v>2</v>
      </c>
      <c r="S771" s="827">
        <v>1</v>
      </c>
      <c r="T771" s="826">
        <v>2</v>
      </c>
      <c r="U771" s="828">
        <v>1</v>
      </c>
    </row>
    <row r="772" spans="1:21" ht="14.45" customHeight="1" x14ac:dyDescent="0.2">
      <c r="A772" s="821">
        <v>31</v>
      </c>
      <c r="B772" s="822" t="s">
        <v>1964</v>
      </c>
      <c r="C772" s="822" t="s">
        <v>1970</v>
      </c>
      <c r="D772" s="823" t="s">
        <v>3154</v>
      </c>
      <c r="E772" s="824" t="s">
        <v>1989</v>
      </c>
      <c r="F772" s="822" t="s">
        <v>1967</v>
      </c>
      <c r="G772" s="822" t="s">
        <v>2012</v>
      </c>
      <c r="H772" s="822" t="s">
        <v>329</v>
      </c>
      <c r="I772" s="822" t="s">
        <v>2366</v>
      </c>
      <c r="J772" s="822" t="s">
        <v>2367</v>
      </c>
      <c r="K772" s="822" t="s">
        <v>2368</v>
      </c>
      <c r="L772" s="825">
        <v>600.29999999999995</v>
      </c>
      <c r="M772" s="825">
        <v>600.29999999999995</v>
      </c>
      <c r="N772" s="822">
        <v>1</v>
      </c>
      <c r="O772" s="826">
        <v>1</v>
      </c>
      <c r="P772" s="825">
        <v>600.29999999999995</v>
      </c>
      <c r="Q772" s="827">
        <v>1</v>
      </c>
      <c r="R772" s="822">
        <v>1</v>
      </c>
      <c r="S772" s="827">
        <v>1</v>
      </c>
      <c r="T772" s="826">
        <v>1</v>
      </c>
      <c r="U772" s="828">
        <v>1</v>
      </c>
    </row>
    <row r="773" spans="1:21" ht="14.45" customHeight="1" x14ac:dyDescent="0.2">
      <c r="A773" s="821">
        <v>31</v>
      </c>
      <c r="B773" s="822" t="s">
        <v>1964</v>
      </c>
      <c r="C773" s="822" t="s">
        <v>1970</v>
      </c>
      <c r="D773" s="823" t="s">
        <v>3154</v>
      </c>
      <c r="E773" s="824" t="s">
        <v>1989</v>
      </c>
      <c r="F773" s="822" t="s">
        <v>1967</v>
      </c>
      <c r="G773" s="822" t="s">
        <v>2012</v>
      </c>
      <c r="H773" s="822" t="s">
        <v>329</v>
      </c>
      <c r="I773" s="822" t="s">
        <v>2192</v>
      </c>
      <c r="J773" s="822" t="s">
        <v>2193</v>
      </c>
      <c r="K773" s="822" t="s">
        <v>2194</v>
      </c>
      <c r="L773" s="825">
        <v>249.55</v>
      </c>
      <c r="M773" s="825">
        <v>8484.7000000000025</v>
      </c>
      <c r="N773" s="822">
        <v>34</v>
      </c>
      <c r="O773" s="826">
        <v>17</v>
      </c>
      <c r="P773" s="825">
        <v>7985.6000000000022</v>
      </c>
      <c r="Q773" s="827">
        <v>0.94117647058823528</v>
      </c>
      <c r="R773" s="822">
        <v>32</v>
      </c>
      <c r="S773" s="827">
        <v>0.94117647058823528</v>
      </c>
      <c r="T773" s="826">
        <v>16</v>
      </c>
      <c r="U773" s="828">
        <v>0.94117647058823528</v>
      </c>
    </row>
    <row r="774" spans="1:21" ht="14.45" customHeight="1" x14ac:dyDescent="0.2">
      <c r="A774" s="821">
        <v>31</v>
      </c>
      <c r="B774" s="822" t="s">
        <v>1964</v>
      </c>
      <c r="C774" s="822" t="s">
        <v>1970</v>
      </c>
      <c r="D774" s="823" t="s">
        <v>3154</v>
      </c>
      <c r="E774" s="824" t="s">
        <v>1989</v>
      </c>
      <c r="F774" s="822" t="s">
        <v>1967</v>
      </c>
      <c r="G774" s="822" t="s">
        <v>2012</v>
      </c>
      <c r="H774" s="822" t="s">
        <v>329</v>
      </c>
      <c r="I774" s="822" t="s">
        <v>2198</v>
      </c>
      <c r="J774" s="822" t="s">
        <v>2199</v>
      </c>
      <c r="K774" s="822" t="s">
        <v>2200</v>
      </c>
      <c r="L774" s="825">
        <v>320.25</v>
      </c>
      <c r="M774" s="825">
        <v>1281</v>
      </c>
      <c r="N774" s="822">
        <v>4</v>
      </c>
      <c r="O774" s="826">
        <v>4</v>
      </c>
      <c r="P774" s="825">
        <v>1281</v>
      </c>
      <c r="Q774" s="827">
        <v>1</v>
      </c>
      <c r="R774" s="822">
        <v>4</v>
      </c>
      <c r="S774" s="827">
        <v>1</v>
      </c>
      <c r="T774" s="826">
        <v>4</v>
      </c>
      <c r="U774" s="828">
        <v>1</v>
      </c>
    </row>
    <row r="775" spans="1:21" ht="14.45" customHeight="1" x14ac:dyDescent="0.2">
      <c r="A775" s="821">
        <v>31</v>
      </c>
      <c r="B775" s="822" t="s">
        <v>1964</v>
      </c>
      <c r="C775" s="822" t="s">
        <v>1970</v>
      </c>
      <c r="D775" s="823" t="s">
        <v>3154</v>
      </c>
      <c r="E775" s="824" t="s">
        <v>1989</v>
      </c>
      <c r="F775" s="822" t="s">
        <v>1967</v>
      </c>
      <c r="G775" s="822" t="s">
        <v>2012</v>
      </c>
      <c r="H775" s="822" t="s">
        <v>329</v>
      </c>
      <c r="I775" s="822" t="s">
        <v>2201</v>
      </c>
      <c r="J775" s="822" t="s">
        <v>2202</v>
      </c>
      <c r="K775" s="822" t="s">
        <v>2203</v>
      </c>
      <c r="L775" s="825">
        <v>349.13</v>
      </c>
      <c r="M775" s="825">
        <v>349.13</v>
      </c>
      <c r="N775" s="822">
        <v>1</v>
      </c>
      <c r="O775" s="826">
        <v>1</v>
      </c>
      <c r="P775" s="825">
        <v>349.13</v>
      </c>
      <c r="Q775" s="827">
        <v>1</v>
      </c>
      <c r="R775" s="822">
        <v>1</v>
      </c>
      <c r="S775" s="827">
        <v>1</v>
      </c>
      <c r="T775" s="826">
        <v>1</v>
      </c>
      <c r="U775" s="828">
        <v>1</v>
      </c>
    </row>
    <row r="776" spans="1:21" ht="14.45" customHeight="1" x14ac:dyDescent="0.2">
      <c r="A776" s="821">
        <v>31</v>
      </c>
      <c r="B776" s="822" t="s">
        <v>1964</v>
      </c>
      <c r="C776" s="822" t="s">
        <v>1970</v>
      </c>
      <c r="D776" s="823" t="s">
        <v>3154</v>
      </c>
      <c r="E776" s="824" t="s">
        <v>1989</v>
      </c>
      <c r="F776" s="822" t="s">
        <v>1967</v>
      </c>
      <c r="G776" s="822" t="s">
        <v>2012</v>
      </c>
      <c r="H776" s="822" t="s">
        <v>329</v>
      </c>
      <c r="I776" s="822" t="s">
        <v>2204</v>
      </c>
      <c r="J776" s="822" t="s">
        <v>2166</v>
      </c>
      <c r="K776" s="822" t="s">
        <v>2205</v>
      </c>
      <c r="L776" s="825">
        <v>25.5</v>
      </c>
      <c r="M776" s="825">
        <v>102</v>
      </c>
      <c r="N776" s="822">
        <v>4</v>
      </c>
      <c r="O776" s="826">
        <v>4</v>
      </c>
      <c r="P776" s="825">
        <v>102</v>
      </c>
      <c r="Q776" s="827">
        <v>1</v>
      </c>
      <c r="R776" s="822">
        <v>4</v>
      </c>
      <c r="S776" s="827">
        <v>1</v>
      </c>
      <c r="T776" s="826">
        <v>4</v>
      </c>
      <c r="U776" s="828">
        <v>1</v>
      </c>
    </row>
    <row r="777" spans="1:21" ht="14.45" customHeight="1" x14ac:dyDescent="0.2">
      <c r="A777" s="821">
        <v>31</v>
      </c>
      <c r="B777" s="822" t="s">
        <v>1964</v>
      </c>
      <c r="C777" s="822" t="s">
        <v>1970</v>
      </c>
      <c r="D777" s="823" t="s">
        <v>3154</v>
      </c>
      <c r="E777" s="824" t="s">
        <v>1989</v>
      </c>
      <c r="F777" s="822" t="s">
        <v>1967</v>
      </c>
      <c r="G777" s="822" t="s">
        <v>2012</v>
      </c>
      <c r="H777" s="822" t="s">
        <v>329</v>
      </c>
      <c r="I777" s="822" t="s">
        <v>2206</v>
      </c>
      <c r="J777" s="822" t="s">
        <v>2166</v>
      </c>
      <c r="K777" s="822" t="s">
        <v>2207</v>
      </c>
      <c r="L777" s="825">
        <v>39.369999999999997</v>
      </c>
      <c r="M777" s="825">
        <v>39.369999999999997</v>
      </c>
      <c r="N777" s="822">
        <v>1</v>
      </c>
      <c r="O777" s="826">
        <v>1</v>
      </c>
      <c r="P777" s="825">
        <v>39.369999999999997</v>
      </c>
      <c r="Q777" s="827">
        <v>1</v>
      </c>
      <c r="R777" s="822">
        <v>1</v>
      </c>
      <c r="S777" s="827">
        <v>1</v>
      </c>
      <c r="T777" s="826">
        <v>1</v>
      </c>
      <c r="U777" s="828">
        <v>1</v>
      </c>
    </row>
    <row r="778" spans="1:21" ht="14.45" customHeight="1" x14ac:dyDescent="0.2">
      <c r="A778" s="821">
        <v>31</v>
      </c>
      <c r="B778" s="822" t="s">
        <v>1964</v>
      </c>
      <c r="C778" s="822" t="s">
        <v>1970</v>
      </c>
      <c r="D778" s="823" t="s">
        <v>3154</v>
      </c>
      <c r="E778" s="824" t="s">
        <v>1989</v>
      </c>
      <c r="F778" s="822" t="s">
        <v>1967</v>
      </c>
      <c r="G778" s="822" t="s">
        <v>2012</v>
      </c>
      <c r="H778" s="822" t="s">
        <v>329</v>
      </c>
      <c r="I778" s="822" t="s">
        <v>2208</v>
      </c>
      <c r="J778" s="822" t="s">
        <v>2209</v>
      </c>
      <c r="K778" s="822" t="s">
        <v>2210</v>
      </c>
      <c r="L778" s="825">
        <v>249.55</v>
      </c>
      <c r="M778" s="825">
        <v>499.1</v>
      </c>
      <c r="N778" s="822">
        <v>2</v>
      </c>
      <c r="O778" s="826">
        <v>2</v>
      </c>
      <c r="P778" s="825">
        <v>499.1</v>
      </c>
      <c r="Q778" s="827">
        <v>1</v>
      </c>
      <c r="R778" s="822">
        <v>2</v>
      </c>
      <c r="S778" s="827">
        <v>1</v>
      </c>
      <c r="T778" s="826">
        <v>2</v>
      </c>
      <c r="U778" s="828">
        <v>1</v>
      </c>
    </row>
    <row r="779" spans="1:21" ht="14.45" customHeight="1" x14ac:dyDescent="0.2">
      <c r="A779" s="821">
        <v>31</v>
      </c>
      <c r="B779" s="822" t="s">
        <v>1964</v>
      </c>
      <c r="C779" s="822" t="s">
        <v>1970</v>
      </c>
      <c r="D779" s="823" t="s">
        <v>3154</v>
      </c>
      <c r="E779" s="824" t="s">
        <v>1989</v>
      </c>
      <c r="F779" s="822" t="s">
        <v>1967</v>
      </c>
      <c r="G779" s="822" t="s">
        <v>2012</v>
      </c>
      <c r="H779" s="822" t="s">
        <v>329</v>
      </c>
      <c r="I779" s="822" t="s">
        <v>2388</v>
      </c>
      <c r="J779" s="822" t="s">
        <v>2389</v>
      </c>
      <c r="K779" s="822" t="s">
        <v>2390</v>
      </c>
      <c r="L779" s="825">
        <v>749.8</v>
      </c>
      <c r="M779" s="825">
        <v>749.8</v>
      </c>
      <c r="N779" s="822">
        <v>1</v>
      </c>
      <c r="O779" s="826">
        <v>1</v>
      </c>
      <c r="P779" s="825">
        <v>749.8</v>
      </c>
      <c r="Q779" s="827">
        <v>1</v>
      </c>
      <c r="R779" s="822">
        <v>1</v>
      </c>
      <c r="S779" s="827">
        <v>1</v>
      </c>
      <c r="T779" s="826">
        <v>1</v>
      </c>
      <c r="U779" s="828">
        <v>1</v>
      </c>
    </row>
    <row r="780" spans="1:21" ht="14.45" customHeight="1" x14ac:dyDescent="0.2">
      <c r="A780" s="821">
        <v>31</v>
      </c>
      <c r="B780" s="822" t="s">
        <v>1964</v>
      </c>
      <c r="C780" s="822" t="s">
        <v>1970</v>
      </c>
      <c r="D780" s="823" t="s">
        <v>3154</v>
      </c>
      <c r="E780" s="824" t="s">
        <v>1989</v>
      </c>
      <c r="F780" s="822" t="s">
        <v>1967</v>
      </c>
      <c r="G780" s="822" t="s">
        <v>2012</v>
      </c>
      <c r="H780" s="822" t="s">
        <v>329</v>
      </c>
      <c r="I780" s="822" t="s">
        <v>2391</v>
      </c>
      <c r="J780" s="822" t="s">
        <v>2392</v>
      </c>
      <c r="K780" s="822" t="s">
        <v>2393</v>
      </c>
      <c r="L780" s="825">
        <v>2400.0500000000002</v>
      </c>
      <c r="M780" s="825">
        <v>2400.0500000000002</v>
      </c>
      <c r="N780" s="822">
        <v>1</v>
      </c>
      <c r="O780" s="826">
        <v>1</v>
      </c>
      <c r="P780" s="825">
        <v>2400.0500000000002</v>
      </c>
      <c r="Q780" s="827">
        <v>1</v>
      </c>
      <c r="R780" s="822">
        <v>1</v>
      </c>
      <c r="S780" s="827">
        <v>1</v>
      </c>
      <c r="T780" s="826">
        <v>1</v>
      </c>
      <c r="U780" s="828">
        <v>1</v>
      </c>
    </row>
    <row r="781" spans="1:21" ht="14.45" customHeight="1" x14ac:dyDescent="0.2">
      <c r="A781" s="821">
        <v>31</v>
      </c>
      <c r="B781" s="822" t="s">
        <v>1964</v>
      </c>
      <c r="C781" s="822" t="s">
        <v>1970</v>
      </c>
      <c r="D781" s="823" t="s">
        <v>3154</v>
      </c>
      <c r="E781" s="824" t="s">
        <v>1989</v>
      </c>
      <c r="F781" s="822" t="s">
        <v>1967</v>
      </c>
      <c r="G781" s="822" t="s">
        <v>2012</v>
      </c>
      <c r="H781" s="822" t="s">
        <v>329</v>
      </c>
      <c r="I781" s="822" t="s">
        <v>2394</v>
      </c>
      <c r="J781" s="822" t="s">
        <v>2395</v>
      </c>
      <c r="K781" s="822" t="s">
        <v>2396</v>
      </c>
      <c r="L781" s="825">
        <v>749.8</v>
      </c>
      <c r="M781" s="825">
        <v>2999.2</v>
      </c>
      <c r="N781" s="822">
        <v>4</v>
      </c>
      <c r="O781" s="826">
        <v>4</v>
      </c>
      <c r="P781" s="825">
        <v>2999.2</v>
      </c>
      <c r="Q781" s="827">
        <v>1</v>
      </c>
      <c r="R781" s="822">
        <v>4</v>
      </c>
      <c r="S781" s="827">
        <v>1</v>
      </c>
      <c r="T781" s="826">
        <v>4</v>
      </c>
      <c r="U781" s="828">
        <v>1</v>
      </c>
    </row>
    <row r="782" spans="1:21" ht="14.45" customHeight="1" x14ac:dyDescent="0.2">
      <c r="A782" s="821">
        <v>31</v>
      </c>
      <c r="B782" s="822" t="s">
        <v>1964</v>
      </c>
      <c r="C782" s="822" t="s">
        <v>1970</v>
      </c>
      <c r="D782" s="823" t="s">
        <v>3154</v>
      </c>
      <c r="E782" s="824" t="s">
        <v>1989</v>
      </c>
      <c r="F782" s="822" t="s">
        <v>1967</v>
      </c>
      <c r="G782" s="822" t="s">
        <v>2012</v>
      </c>
      <c r="H782" s="822" t="s">
        <v>329</v>
      </c>
      <c r="I782" s="822" t="s">
        <v>2875</v>
      </c>
      <c r="J782" s="822" t="s">
        <v>2876</v>
      </c>
      <c r="K782" s="822" t="s">
        <v>2200</v>
      </c>
      <c r="L782" s="825">
        <v>315</v>
      </c>
      <c r="M782" s="825">
        <v>315</v>
      </c>
      <c r="N782" s="822">
        <v>1</v>
      </c>
      <c r="O782" s="826">
        <v>1</v>
      </c>
      <c r="P782" s="825"/>
      <c r="Q782" s="827">
        <v>0</v>
      </c>
      <c r="R782" s="822"/>
      <c r="S782" s="827">
        <v>0</v>
      </c>
      <c r="T782" s="826"/>
      <c r="U782" s="828">
        <v>0</v>
      </c>
    </row>
    <row r="783" spans="1:21" ht="14.45" customHeight="1" x14ac:dyDescent="0.2">
      <c r="A783" s="821">
        <v>31</v>
      </c>
      <c r="B783" s="822" t="s">
        <v>1964</v>
      </c>
      <c r="C783" s="822" t="s">
        <v>1970</v>
      </c>
      <c r="D783" s="823" t="s">
        <v>3154</v>
      </c>
      <c r="E783" s="824" t="s">
        <v>1989</v>
      </c>
      <c r="F783" s="822" t="s">
        <v>1967</v>
      </c>
      <c r="G783" s="822" t="s">
        <v>2012</v>
      </c>
      <c r="H783" s="822" t="s">
        <v>329</v>
      </c>
      <c r="I783" s="822" t="s">
        <v>2877</v>
      </c>
      <c r="J783" s="822" t="s">
        <v>2878</v>
      </c>
      <c r="K783" s="822" t="s">
        <v>2879</v>
      </c>
      <c r="L783" s="825">
        <v>349.6</v>
      </c>
      <c r="M783" s="825">
        <v>349.6</v>
      </c>
      <c r="N783" s="822">
        <v>1</v>
      </c>
      <c r="O783" s="826">
        <v>1</v>
      </c>
      <c r="P783" s="825">
        <v>349.6</v>
      </c>
      <c r="Q783" s="827">
        <v>1</v>
      </c>
      <c r="R783" s="822">
        <v>1</v>
      </c>
      <c r="S783" s="827">
        <v>1</v>
      </c>
      <c r="T783" s="826">
        <v>1</v>
      </c>
      <c r="U783" s="828">
        <v>1</v>
      </c>
    </row>
    <row r="784" spans="1:21" ht="14.45" customHeight="1" x14ac:dyDescent="0.2">
      <c r="A784" s="821">
        <v>31</v>
      </c>
      <c r="B784" s="822" t="s">
        <v>1964</v>
      </c>
      <c r="C784" s="822" t="s">
        <v>1970</v>
      </c>
      <c r="D784" s="823" t="s">
        <v>3154</v>
      </c>
      <c r="E784" s="824" t="s">
        <v>1989</v>
      </c>
      <c r="F784" s="822" t="s">
        <v>1967</v>
      </c>
      <c r="G784" s="822" t="s">
        <v>2012</v>
      </c>
      <c r="H784" s="822" t="s">
        <v>329</v>
      </c>
      <c r="I784" s="822" t="s">
        <v>2880</v>
      </c>
      <c r="J784" s="822" t="s">
        <v>2881</v>
      </c>
      <c r="K784" s="822" t="s">
        <v>2882</v>
      </c>
      <c r="L784" s="825">
        <v>249.55</v>
      </c>
      <c r="M784" s="825">
        <v>249.55</v>
      </c>
      <c r="N784" s="822">
        <v>1</v>
      </c>
      <c r="O784" s="826">
        <v>1</v>
      </c>
      <c r="P784" s="825">
        <v>249.55</v>
      </c>
      <c r="Q784" s="827">
        <v>1</v>
      </c>
      <c r="R784" s="822">
        <v>1</v>
      </c>
      <c r="S784" s="827">
        <v>1</v>
      </c>
      <c r="T784" s="826">
        <v>1</v>
      </c>
      <c r="U784" s="828">
        <v>1</v>
      </c>
    </row>
    <row r="785" spans="1:21" ht="14.45" customHeight="1" x14ac:dyDescent="0.2">
      <c r="A785" s="821">
        <v>31</v>
      </c>
      <c r="B785" s="822" t="s">
        <v>1964</v>
      </c>
      <c r="C785" s="822" t="s">
        <v>1970</v>
      </c>
      <c r="D785" s="823" t="s">
        <v>3154</v>
      </c>
      <c r="E785" s="824" t="s">
        <v>1990</v>
      </c>
      <c r="F785" s="822" t="s">
        <v>1965</v>
      </c>
      <c r="G785" s="822" t="s">
        <v>2233</v>
      </c>
      <c r="H785" s="822" t="s">
        <v>329</v>
      </c>
      <c r="I785" s="822" t="s">
        <v>2771</v>
      </c>
      <c r="J785" s="822" t="s">
        <v>636</v>
      </c>
      <c r="K785" s="822" t="s">
        <v>1863</v>
      </c>
      <c r="L785" s="825">
        <v>0</v>
      </c>
      <c r="M785" s="825">
        <v>0</v>
      </c>
      <c r="N785" s="822">
        <v>3</v>
      </c>
      <c r="O785" s="826">
        <v>2</v>
      </c>
      <c r="P785" s="825">
        <v>0</v>
      </c>
      <c r="Q785" s="827"/>
      <c r="R785" s="822">
        <v>2</v>
      </c>
      <c r="S785" s="827">
        <v>0.66666666666666663</v>
      </c>
      <c r="T785" s="826">
        <v>1.5</v>
      </c>
      <c r="U785" s="828">
        <v>0.75</v>
      </c>
    </row>
    <row r="786" spans="1:21" ht="14.45" customHeight="1" x14ac:dyDescent="0.2">
      <c r="A786" s="821">
        <v>31</v>
      </c>
      <c r="B786" s="822" t="s">
        <v>1964</v>
      </c>
      <c r="C786" s="822" t="s">
        <v>1970</v>
      </c>
      <c r="D786" s="823" t="s">
        <v>3154</v>
      </c>
      <c r="E786" s="824" t="s">
        <v>1990</v>
      </c>
      <c r="F786" s="822" t="s">
        <v>1965</v>
      </c>
      <c r="G786" s="822" t="s">
        <v>2883</v>
      </c>
      <c r="H786" s="822" t="s">
        <v>329</v>
      </c>
      <c r="I786" s="822" t="s">
        <v>2884</v>
      </c>
      <c r="J786" s="822" t="s">
        <v>2885</v>
      </c>
      <c r="K786" s="822" t="s">
        <v>1670</v>
      </c>
      <c r="L786" s="825">
        <v>31.09</v>
      </c>
      <c r="M786" s="825">
        <v>31.09</v>
      </c>
      <c r="N786" s="822">
        <v>1</v>
      </c>
      <c r="O786" s="826">
        <v>0.5</v>
      </c>
      <c r="P786" s="825"/>
      <c r="Q786" s="827">
        <v>0</v>
      </c>
      <c r="R786" s="822"/>
      <c r="S786" s="827">
        <v>0</v>
      </c>
      <c r="T786" s="826"/>
      <c r="U786" s="828">
        <v>0</v>
      </c>
    </row>
    <row r="787" spans="1:21" ht="14.45" customHeight="1" x14ac:dyDescent="0.2">
      <c r="A787" s="821">
        <v>31</v>
      </c>
      <c r="B787" s="822" t="s">
        <v>1964</v>
      </c>
      <c r="C787" s="822" t="s">
        <v>1970</v>
      </c>
      <c r="D787" s="823" t="s">
        <v>3154</v>
      </c>
      <c r="E787" s="824" t="s">
        <v>1990</v>
      </c>
      <c r="F787" s="822" t="s">
        <v>1965</v>
      </c>
      <c r="G787" s="822" t="s">
        <v>2886</v>
      </c>
      <c r="H787" s="822" t="s">
        <v>329</v>
      </c>
      <c r="I787" s="822" t="s">
        <v>2887</v>
      </c>
      <c r="J787" s="822" t="s">
        <v>1454</v>
      </c>
      <c r="K787" s="822" t="s">
        <v>2888</v>
      </c>
      <c r="L787" s="825">
        <v>0</v>
      </c>
      <c r="M787" s="825">
        <v>0</v>
      </c>
      <c r="N787" s="822">
        <v>1</v>
      </c>
      <c r="O787" s="826">
        <v>1</v>
      </c>
      <c r="P787" s="825">
        <v>0</v>
      </c>
      <c r="Q787" s="827"/>
      <c r="R787" s="822">
        <v>1</v>
      </c>
      <c r="S787" s="827">
        <v>1</v>
      </c>
      <c r="T787" s="826">
        <v>1</v>
      </c>
      <c r="U787" s="828">
        <v>1</v>
      </c>
    </row>
    <row r="788" spans="1:21" ht="14.45" customHeight="1" x14ac:dyDescent="0.2">
      <c r="A788" s="821">
        <v>31</v>
      </c>
      <c r="B788" s="822" t="s">
        <v>1964</v>
      </c>
      <c r="C788" s="822" t="s">
        <v>1970</v>
      </c>
      <c r="D788" s="823" t="s">
        <v>3154</v>
      </c>
      <c r="E788" s="824" t="s">
        <v>1990</v>
      </c>
      <c r="F788" s="822" t="s">
        <v>1965</v>
      </c>
      <c r="G788" s="822" t="s">
        <v>2812</v>
      </c>
      <c r="H788" s="822" t="s">
        <v>619</v>
      </c>
      <c r="I788" s="822" t="s">
        <v>1704</v>
      </c>
      <c r="J788" s="822" t="s">
        <v>1698</v>
      </c>
      <c r="K788" s="822" t="s">
        <v>1705</v>
      </c>
      <c r="L788" s="825">
        <v>279.52999999999997</v>
      </c>
      <c r="M788" s="825">
        <v>279.52999999999997</v>
      </c>
      <c r="N788" s="822">
        <v>1</v>
      </c>
      <c r="O788" s="826">
        <v>1</v>
      </c>
      <c r="P788" s="825">
        <v>279.52999999999997</v>
      </c>
      <c r="Q788" s="827">
        <v>1</v>
      </c>
      <c r="R788" s="822">
        <v>1</v>
      </c>
      <c r="S788" s="827">
        <v>1</v>
      </c>
      <c r="T788" s="826">
        <v>1</v>
      </c>
      <c r="U788" s="828">
        <v>1</v>
      </c>
    </row>
    <row r="789" spans="1:21" ht="14.45" customHeight="1" x14ac:dyDescent="0.2">
      <c r="A789" s="821">
        <v>31</v>
      </c>
      <c r="B789" s="822" t="s">
        <v>1964</v>
      </c>
      <c r="C789" s="822" t="s">
        <v>1970</v>
      </c>
      <c r="D789" s="823" t="s">
        <v>3154</v>
      </c>
      <c r="E789" s="824" t="s">
        <v>1990</v>
      </c>
      <c r="F789" s="822" t="s">
        <v>1965</v>
      </c>
      <c r="G789" s="822" t="s">
        <v>2812</v>
      </c>
      <c r="H789" s="822" t="s">
        <v>619</v>
      </c>
      <c r="I789" s="822" t="s">
        <v>1704</v>
      </c>
      <c r="J789" s="822" t="s">
        <v>1698</v>
      </c>
      <c r="K789" s="822" t="s">
        <v>1705</v>
      </c>
      <c r="L789" s="825">
        <v>165.41</v>
      </c>
      <c r="M789" s="825">
        <v>165.41</v>
      </c>
      <c r="N789" s="822">
        <v>1</v>
      </c>
      <c r="O789" s="826">
        <v>1</v>
      </c>
      <c r="P789" s="825"/>
      <c r="Q789" s="827">
        <v>0</v>
      </c>
      <c r="R789" s="822"/>
      <c r="S789" s="827">
        <v>0</v>
      </c>
      <c r="T789" s="826"/>
      <c r="U789" s="828">
        <v>0</v>
      </c>
    </row>
    <row r="790" spans="1:21" ht="14.45" customHeight="1" x14ac:dyDescent="0.2">
      <c r="A790" s="821">
        <v>31</v>
      </c>
      <c r="B790" s="822" t="s">
        <v>1964</v>
      </c>
      <c r="C790" s="822" t="s">
        <v>1970</v>
      </c>
      <c r="D790" s="823" t="s">
        <v>3154</v>
      </c>
      <c r="E790" s="824" t="s">
        <v>1990</v>
      </c>
      <c r="F790" s="822" t="s">
        <v>1965</v>
      </c>
      <c r="G790" s="822" t="s">
        <v>2889</v>
      </c>
      <c r="H790" s="822" t="s">
        <v>329</v>
      </c>
      <c r="I790" s="822" t="s">
        <v>2890</v>
      </c>
      <c r="J790" s="822" t="s">
        <v>2891</v>
      </c>
      <c r="K790" s="822" t="s">
        <v>1953</v>
      </c>
      <c r="L790" s="825">
        <v>103.8</v>
      </c>
      <c r="M790" s="825">
        <v>622.79999999999995</v>
      </c>
      <c r="N790" s="822">
        <v>6</v>
      </c>
      <c r="O790" s="826">
        <v>2</v>
      </c>
      <c r="P790" s="825">
        <v>311.39999999999998</v>
      </c>
      <c r="Q790" s="827">
        <v>0.5</v>
      </c>
      <c r="R790" s="822">
        <v>3</v>
      </c>
      <c r="S790" s="827">
        <v>0.5</v>
      </c>
      <c r="T790" s="826">
        <v>1</v>
      </c>
      <c r="U790" s="828">
        <v>0.5</v>
      </c>
    </row>
    <row r="791" spans="1:21" ht="14.45" customHeight="1" x14ac:dyDescent="0.2">
      <c r="A791" s="821">
        <v>31</v>
      </c>
      <c r="B791" s="822" t="s">
        <v>1964</v>
      </c>
      <c r="C791" s="822" t="s">
        <v>1970</v>
      </c>
      <c r="D791" s="823" t="s">
        <v>3154</v>
      </c>
      <c r="E791" s="824" t="s">
        <v>1990</v>
      </c>
      <c r="F791" s="822" t="s">
        <v>1965</v>
      </c>
      <c r="G791" s="822" t="s">
        <v>2889</v>
      </c>
      <c r="H791" s="822" t="s">
        <v>329</v>
      </c>
      <c r="I791" s="822" t="s">
        <v>2892</v>
      </c>
      <c r="J791" s="822" t="s">
        <v>2891</v>
      </c>
      <c r="K791" s="822" t="s">
        <v>1953</v>
      </c>
      <c r="L791" s="825">
        <v>103.8</v>
      </c>
      <c r="M791" s="825">
        <v>311.39999999999998</v>
      </c>
      <c r="N791" s="822">
        <v>3</v>
      </c>
      <c r="O791" s="826">
        <v>1</v>
      </c>
      <c r="P791" s="825"/>
      <c r="Q791" s="827">
        <v>0</v>
      </c>
      <c r="R791" s="822"/>
      <c r="S791" s="827">
        <v>0</v>
      </c>
      <c r="T791" s="826"/>
      <c r="U791" s="828">
        <v>0</v>
      </c>
    </row>
    <row r="792" spans="1:21" ht="14.45" customHeight="1" x14ac:dyDescent="0.2">
      <c r="A792" s="821">
        <v>31</v>
      </c>
      <c r="B792" s="822" t="s">
        <v>1964</v>
      </c>
      <c r="C792" s="822" t="s">
        <v>1970</v>
      </c>
      <c r="D792" s="823" t="s">
        <v>3154</v>
      </c>
      <c r="E792" s="824" t="s">
        <v>1990</v>
      </c>
      <c r="F792" s="822" t="s">
        <v>1965</v>
      </c>
      <c r="G792" s="822" t="s">
        <v>2893</v>
      </c>
      <c r="H792" s="822" t="s">
        <v>329</v>
      </c>
      <c r="I792" s="822" t="s">
        <v>2894</v>
      </c>
      <c r="J792" s="822" t="s">
        <v>2895</v>
      </c>
      <c r="K792" s="822" t="s">
        <v>2896</v>
      </c>
      <c r="L792" s="825">
        <v>24.01</v>
      </c>
      <c r="M792" s="825">
        <v>24.01</v>
      </c>
      <c r="N792" s="822">
        <v>1</v>
      </c>
      <c r="O792" s="826">
        <v>1</v>
      </c>
      <c r="P792" s="825">
        <v>24.01</v>
      </c>
      <c r="Q792" s="827">
        <v>1</v>
      </c>
      <c r="R792" s="822">
        <v>1</v>
      </c>
      <c r="S792" s="827">
        <v>1</v>
      </c>
      <c r="T792" s="826">
        <v>1</v>
      </c>
      <c r="U792" s="828">
        <v>1</v>
      </c>
    </row>
    <row r="793" spans="1:21" ht="14.45" customHeight="1" x14ac:dyDescent="0.2">
      <c r="A793" s="821">
        <v>31</v>
      </c>
      <c r="B793" s="822" t="s">
        <v>1964</v>
      </c>
      <c r="C793" s="822" t="s">
        <v>1970</v>
      </c>
      <c r="D793" s="823" t="s">
        <v>3154</v>
      </c>
      <c r="E793" s="824" t="s">
        <v>1990</v>
      </c>
      <c r="F793" s="822" t="s">
        <v>1965</v>
      </c>
      <c r="G793" s="822" t="s">
        <v>2893</v>
      </c>
      <c r="H793" s="822" t="s">
        <v>329</v>
      </c>
      <c r="I793" s="822" t="s">
        <v>2897</v>
      </c>
      <c r="J793" s="822" t="s">
        <v>2895</v>
      </c>
      <c r="K793" s="822" t="s">
        <v>2898</v>
      </c>
      <c r="L793" s="825">
        <v>31.21</v>
      </c>
      <c r="M793" s="825">
        <v>62.42</v>
      </c>
      <c r="N793" s="822">
        <v>2</v>
      </c>
      <c r="O793" s="826">
        <v>1</v>
      </c>
      <c r="P793" s="825">
        <v>62.42</v>
      </c>
      <c r="Q793" s="827">
        <v>1</v>
      </c>
      <c r="R793" s="822">
        <v>2</v>
      </c>
      <c r="S793" s="827">
        <v>1</v>
      </c>
      <c r="T793" s="826">
        <v>1</v>
      </c>
      <c r="U793" s="828">
        <v>1</v>
      </c>
    </row>
    <row r="794" spans="1:21" ht="14.45" customHeight="1" x14ac:dyDescent="0.2">
      <c r="A794" s="821">
        <v>31</v>
      </c>
      <c r="B794" s="822" t="s">
        <v>1964</v>
      </c>
      <c r="C794" s="822" t="s">
        <v>1970</v>
      </c>
      <c r="D794" s="823" t="s">
        <v>3154</v>
      </c>
      <c r="E794" s="824" t="s">
        <v>1990</v>
      </c>
      <c r="F794" s="822" t="s">
        <v>1965</v>
      </c>
      <c r="G794" s="822" t="s">
        <v>2039</v>
      </c>
      <c r="H794" s="822" t="s">
        <v>329</v>
      </c>
      <c r="I794" s="822" t="s">
        <v>2040</v>
      </c>
      <c r="J794" s="822" t="s">
        <v>2041</v>
      </c>
      <c r="K794" s="822" t="s">
        <v>716</v>
      </c>
      <c r="L794" s="825">
        <v>78.33</v>
      </c>
      <c r="M794" s="825">
        <v>783.3</v>
      </c>
      <c r="N794" s="822">
        <v>10</v>
      </c>
      <c r="O794" s="826">
        <v>4.5</v>
      </c>
      <c r="P794" s="825">
        <v>313.32</v>
      </c>
      <c r="Q794" s="827">
        <v>0.4</v>
      </c>
      <c r="R794" s="822">
        <v>4</v>
      </c>
      <c r="S794" s="827">
        <v>0.4</v>
      </c>
      <c r="T794" s="826">
        <v>1.5</v>
      </c>
      <c r="U794" s="828">
        <v>0.33333333333333331</v>
      </c>
    </row>
    <row r="795" spans="1:21" ht="14.45" customHeight="1" x14ac:dyDescent="0.2">
      <c r="A795" s="821">
        <v>31</v>
      </c>
      <c r="B795" s="822" t="s">
        <v>1964</v>
      </c>
      <c r="C795" s="822" t="s">
        <v>1970</v>
      </c>
      <c r="D795" s="823" t="s">
        <v>3154</v>
      </c>
      <c r="E795" s="824" t="s">
        <v>1990</v>
      </c>
      <c r="F795" s="822" t="s">
        <v>1965</v>
      </c>
      <c r="G795" s="822" t="s">
        <v>2039</v>
      </c>
      <c r="H795" s="822" t="s">
        <v>329</v>
      </c>
      <c r="I795" s="822" t="s">
        <v>2042</v>
      </c>
      <c r="J795" s="822" t="s">
        <v>2041</v>
      </c>
      <c r="K795" s="822" t="s">
        <v>716</v>
      </c>
      <c r="L795" s="825">
        <v>78.33</v>
      </c>
      <c r="M795" s="825">
        <v>156.66</v>
      </c>
      <c r="N795" s="822">
        <v>2</v>
      </c>
      <c r="O795" s="826">
        <v>1</v>
      </c>
      <c r="P795" s="825">
        <v>156.66</v>
      </c>
      <c r="Q795" s="827">
        <v>1</v>
      </c>
      <c r="R795" s="822">
        <v>2</v>
      </c>
      <c r="S795" s="827">
        <v>1</v>
      </c>
      <c r="T795" s="826">
        <v>1</v>
      </c>
      <c r="U795" s="828">
        <v>1</v>
      </c>
    </row>
    <row r="796" spans="1:21" ht="14.45" customHeight="1" x14ac:dyDescent="0.2">
      <c r="A796" s="821">
        <v>31</v>
      </c>
      <c r="B796" s="822" t="s">
        <v>1964</v>
      </c>
      <c r="C796" s="822" t="s">
        <v>1970</v>
      </c>
      <c r="D796" s="823" t="s">
        <v>3154</v>
      </c>
      <c r="E796" s="824" t="s">
        <v>1990</v>
      </c>
      <c r="F796" s="822" t="s">
        <v>1965</v>
      </c>
      <c r="G796" s="822" t="s">
        <v>2043</v>
      </c>
      <c r="H796" s="822" t="s">
        <v>329</v>
      </c>
      <c r="I796" s="822" t="s">
        <v>2899</v>
      </c>
      <c r="J796" s="822" t="s">
        <v>2472</v>
      </c>
      <c r="K796" s="822" t="s">
        <v>2900</v>
      </c>
      <c r="L796" s="825">
        <v>58.77</v>
      </c>
      <c r="M796" s="825">
        <v>58.77</v>
      </c>
      <c r="N796" s="822">
        <v>1</v>
      </c>
      <c r="O796" s="826">
        <v>1</v>
      </c>
      <c r="P796" s="825">
        <v>58.77</v>
      </c>
      <c r="Q796" s="827">
        <v>1</v>
      </c>
      <c r="R796" s="822">
        <v>1</v>
      </c>
      <c r="S796" s="827">
        <v>1</v>
      </c>
      <c r="T796" s="826">
        <v>1</v>
      </c>
      <c r="U796" s="828">
        <v>1</v>
      </c>
    </row>
    <row r="797" spans="1:21" ht="14.45" customHeight="1" x14ac:dyDescent="0.2">
      <c r="A797" s="821">
        <v>31</v>
      </c>
      <c r="B797" s="822" t="s">
        <v>1964</v>
      </c>
      <c r="C797" s="822" t="s">
        <v>1970</v>
      </c>
      <c r="D797" s="823" t="s">
        <v>3154</v>
      </c>
      <c r="E797" s="824" t="s">
        <v>1990</v>
      </c>
      <c r="F797" s="822" t="s">
        <v>1965</v>
      </c>
      <c r="G797" s="822" t="s">
        <v>2474</v>
      </c>
      <c r="H797" s="822" t="s">
        <v>329</v>
      </c>
      <c r="I797" s="822" t="s">
        <v>2716</v>
      </c>
      <c r="J797" s="822" t="s">
        <v>2717</v>
      </c>
      <c r="K797" s="822" t="s">
        <v>2718</v>
      </c>
      <c r="L797" s="825">
        <v>236.03</v>
      </c>
      <c r="M797" s="825">
        <v>236.03</v>
      </c>
      <c r="N797" s="822">
        <v>1</v>
      </c>
      <c r="O797" s="826">
        <v>1</v>
      </c>
      <c r="P797" s="825"/>
      <c r="Q797" s="827">
        <v>0</v>
      </c>
      <c r="R797" s="822"/>
      <c r="S797" s="827">
        <v>0</v>
      </c>
      <c r="T797" s="826"/>
      <c r="U797" s="828">
        <v>0</v>
      </c>
    </row>
    <row r="798" spans="1:21" ht="14.45" customHeight="1" x14ac:dyDescent="0.2">
      <c r="A798" s="821">
        <v>31</v>
      </c>
      <c r="B798" s="822" t="s">
        <v>1964</v>
      </c>
      <c r="C798" s="822" t="s">
        <v>1970</v>
      </c>
      <c r="D798" s="823" t="s">
        <v>3154</v>
      </c>
      <c r="E798" s="824" t="s">
        <v>1990</v>
      </c>
      <c r="F798" s="822" t="s">
        <v>1965</v>
      </c>
      <c r="G798" s="822" t="s">
        <v>2048</v>
      </c>
      <c r="H798" s="822" t="s">
        <v>329</v>
      </c>
      <c r="I798" s="822" t="s">
        <v>2901</v>
      </c>
      <c r="J798" s="822" t="s">
        <v>2657</v>
      </c>
      <c r="K798" s="822" t="s">
        <v>2479</v>
      </c>
      <c r="L798" s="825">
        <v>23.49</v>
      </c>
      <c r="M798" s="825">
        <v>23.49</v>
      </c>
      <c r="N798" s="822">
        <v>1</v>
      </c>
      <c r="O798" s="826">
        <v>1</v>
      </c>
      <c r="P798" s="825">
        <v>23.49</v>
      </c>
      <c r="Q798" s="827">
        <v>1</v>
      </c>
      <c r="R798" s="822">
        <v>1</v>
      </c>
      <c r="S798" s="827">
        <v>1</v>
      </c>
      <c r="T798" s="826">
        <v>1</v>
      </c>
      <c r="U798" s="828">
        <v>1</v>
      </c>
    </row>
    <row r="799" spans="1:21" ht="14.45" customHeight="1" x14ac:dyDescent="0.2">
      <c r="A799" s="821">
        <v>31</v>
      </c>
      <c r="B799" s="822" t="s">
        <v>1964</v>
      </c>
      <c r="C799" s="822" t="s">
        <v>1970</v>
      </c>
      <c r="D799" s="823" t="s">
        <v>3154</v>
      </c>
      <c r="E799" s="824" t="s">
        <v>1990</v>
      </c>
      <c r="F799" s="822" t="s">
        <v>1965</v>
      </c>
      <c r="G799" s="822" t="s">
        <v>2048</v>
      </c>
      <c r="H799" s="822" t="s">
        <v>329</v>
      </c>
      <c r="I799" s="822" t="s">
        <v>2902</v>
      </c>
      <c r="J799" s="822" t="s">
        <v>2657</v>
      </c>
      <c r="K799" s="822" t="s">
        <v>2903</v>
      </c>
      <c r="L799" s="825">
        <v>58.74</v>
      </c>
      <c r="M799" s="825">
        <v>58.74</v>
      </c>
      <c r="N799" s="822">
        <v>1</v>
      </c>
      <c r="O799" s="826">
        <v>1</v>
      </c>
      <c r="P799" s="825">
        <v>58.74</v>
      </c>
      <c r="Q799" s="827">
        <v>1</v>
      </c>
      <c r="R799" s="822">
        <v>1</v>
      </c>
      <c r="S799" s="827">
        <v>1</v>
      </c>
      <c r="T799" s="826">
        <v>1</v>
      </c>
      <c r="U799" s="828">
        <v>1</v>
      </c>
    </row>
    <row r="800" spans="1:21" ht="14.45" customHeight="1" x14ac:dyDescent="0.2">
      <c r="A800" s="821">
        <v>31</v>
      </c>
      <c r="B800" s="822" t="s">
        <v>1964</v>
      </c>
      <c r="C800" s="822" t="s">
        <v>1970</v>
      </c>
      <c r="D800" s="823" t="s">
        <v>3154</v>
      </c>
      <c r="E800" s="824" t="s">
        <v>1990</v>
      </c>
      <c r="F800" s="822" t="s">
        <v>1965</v>
      </c>
      <c r="G800" s="822" t="s">
        <v>2904</v>
      </c>
      <c r="H800" s="822" t="s">
        <v>329</v>
      </c>
      <c r="I800" s="822" t="s">
        <v>2905</v>
      </c>
      <c r="J800" s="822" t="s">
        <v>807</v>
      </c>
      <c r="K800" s="822" t="s">
        <v>809</v>
      </c>
      <c r="L800" s="825">
        <v>0</v>
      </c>
      <c r="M800" s="825">
        <v>0</v>
      </c>
      <c r="N800" s="822">
        <v>1</v>
      </c>
      <c r="O800" s="826">
        <v>1</v>
      </c>
      <c r="P800" s="825">
        <v>0</v>
      </c>
      <c r="Q800" s="827"/>
      <c r="R800" s="822">
        <v>1</v>
      </c>
      <c r="S800" s="827">
        <v>1</v>
      </c>
      <c r="T800" s="826">
        <v>1</v>
      </c>
      <c r="U800" s="828">
        <v>1</v>
      </c>
    </row>
    <row r="801" spans="1:21" ht="14.45" customHeight="1" x14ac:dyDescent="0.2">
      <c r="A801" s="821">
        <v>31</v>
      </c>
      <c r="B801" s="822" t="s">
        <v>1964</v>
      </c>
      <c r="C801" s="822" t="s">
        <v>1970</v>
      </c>
      <c r="D801" s="823" t="s">
        <v>3154</v>
      </c>
      <c r="E801" s="824" t="s">
        <v>1990</v>
      </c>
      <c r="F801" s="822" t="s">
        <v>1965</v>
      </c>
      <c r="G801" s="822" t="s">
        <v>2904</v>
      </c>
      <c r="H801" s="822" t="s">
        <v>329</v>
      </c>
      <c r="I801" s="822" t="s">
        <v>2906</v>
      </c>
      <c r="J801" s="822" t="s">
        <v>807</v>
      </c>
      <c r="K801" s="822" t="s">
        <v>2907</v>
      </c>
      <c r="L801" s="825">
        <v>0</v>
      </c>
      <c r="M801" s="825">
        <v>0</v>
      </c>
      <c r="N801" s="822">
        <v>1</v>
      </c>
      <c r="O801" s="826">
        <v>1</v>
      </c>
      <c r="P801" s="825">
        <v>0</v>
      </c>
      <c r="Q801" s="827"/>
      <c r="R801" s="822">
        <v>1</v>
      </c>
      <c r="S801" s="827">
        <v>1</v>
      </c>
      <c r="T801" s="826">
        <v>1</v>
      </c>
      <c r="U801" s="828">
        <v>1</v>
      </c>
    </row>
    <row r="802" spans="1:21" ht="14.45" customHeight="1" x14ac:dyDescent="0.2">
      <c r="A802" s="821">
        <v>31</v>
      </c>
      <c r="B802" s="822" t="s">
        <v>1964</v>
      </c>
      <c r="C802" s="822" t="s">
        <v>1970</v>
      </c>
      <c r="D802" s="823" t="s">
        <v>3154</v>
      </c>
      <c r="E802" s="824" t="s">
        <v>1990</v>
      </c>
      <c r="F802" s="822" t="s">
        <v>1965</v>
      </c>
      <c r="G802" s="822" t="s">
        <v>2908</v>
      </c>
      <c r="H802" s="822" t="s">
        <v>329</v>
      </c>
      <c r="I802" s="822" t="s">
        <v>2909</v>
      </c>
      <c r="J802" s="822" t="s">
        <v>2910</v>
      </c>
      <c r="K802" s="822" t="s">
        <v>2911</v>
      </c>
      <c r="L802" s="825">
        <v>93.49</v>
      </c>
      <c r="M802" s="825">
        <v>186.98</v>
      </c>
      <c r="N802" s="822">
        <v>2</v>
      </c>
      <c r="O802" s="826">
        <v>1</v>
      </c>
      <c r="P802" s="825">
        <v>186.98</v>
      </c>
      <c r="Q802" s="827">
        <v>1</v>
      </c>
      <c r="R802" s="822">
        <v>2</v>
      </c>
      <c r="S802" s="827">
        <v>1</v>
      </c>
      <c r="T802" s="826">
        <v>1</v>
      </c>
      <c r="U802" s="828">
        <v>1</v>
      </c>
    </row>
    <row r="803" spans="1:21" ht="14.45" customHeight="1" x14ac:dyDescent="0.2">
      <c r="A803" s="821">
        <v>31</v>
      </c>
      <c r="B803" s="822" t="s">
        <v>1964</v>
      </c>
      <c r="C803" s="822" t="s">
        <v>1970</v>
      </c>
      <c r="D803" s="823" t="s">
        <v>3154</v>
      </c>
      <c r="E803" s="824" t="s">
        <v>1990</v>
      </c>
      <c r="F803" s="822" t="s">
        <v>1965</v>
      </c>
      <c r="G803" s="822" t="s">
        <v>2912</v>
      </c>
      <c r="H803" s="822" t="s">
        <v>329</v>
      </c>
      <c r="I803" s="822" t="s">
        <v>2913</v>
      </c>
      <c r="J803" s="822" t="s">
        <v>2914</v>
      </c>
      <c r="K803" s="822" t="s">
        <v>2915</v>
      </c>
      <c r="L803" s="825">
        <v>0</v>
      </c>
      <c r="M803" s="825">
        <v>0</v>
      </c>
      <c r="N803" s="822">
        <v>1</v>
      </c>
      <c r="O803" s="826">
        <v>1</v>
      </c>
      <c r="P803" s="825"/>
      <c r="Q803" s="827"/>
      <c r="R803" s="822"/>
      <c r="S803" s="827">
        <v>0</v>
      </c>
      <c r="T803" s="826"/>
      <c r="U803" s="828">
        <v>0</v>
      </c>
    </row>
    <row r="804" spans="1:21" ht="14.45" customHeight="1" x14ac:dyDescent="0.2">
      <c r="A804" s="821">
        <v>31</v>
      </c>
      <c r="B804" s="822" t="s">
        <v>1964</v>
      </c>
      <c r="C804" s="822" t="s">
        <v>1970</v>
      </c>
      <c r="D804" s="823" t="s">
        <v>3154</v>
      </c>
      <c r="E804" s="824" t="s">
        <v>1990</v>
      </c>
      <c r="F804" s="822" t="s">
        <v>1965</v>
      </c>
      <c r="G804" s="822" t="s">
        <v>2916</v>
      </c>
      <c r="H804" s="822" t="s">
        <v>329</v>
      </c>
      <c r="I804" s="822" t="s">
        <v>2917</v>
      </c>
      <c r="J804" s="822" t="s">
        <v>2918</v>
      </c>
      <c r="K804" s="822" t="s">
        <v>2919</v>
      </c>
      <c r="L804" s="825">
        <v>159.16999999999999</v>
      </c>
      <c r="M804" s="825">
        <v>159.16999999999999</v>
      </c>
      <c r="N804" s="822">
        <v>1</v>
      </c>
      <c r="O804" s="826">
        <v>1</v>
      </c>
      <c r="P804" s="825">
        <v>159.16999999999999</v>
      </c>
      <c r="Q804" s="827">
        <v>1</v>
      </c>
      <c r="R804" s="822">
        <v>1</v>
      </c>
      <c r="S804" s="827">
        <v>1</v>
      </c>
      <c r="T804" s="826">
        <v>1</v>
      </c>
      <c r="U804" s="828">
        <v>1</v>
      </c>
    </row>
    <row r="805" spans="1:21" ht="14.45" customHeight="1" x14ac:dyDescent="0.2">
      <c r="A805" s="821">
        <v>31</v>
      </c>
      <c r="B805" s="822" t="s">
        <v>1964</v>
      </c>
      <c r="C805" s="822" t="s">
        <v>1970</v>
      </c>
      <c r="D805" s="823" t="s">
        <v>3154</v>
      </c>
      <c r="E805" s="824" t="s">
        <v>1990</v>
      </c>
      <c r="F805" s="822" t="s">
        <v>1965</v>
      </c>
      <c r="G805" s="822" t="s">
        <v>2058</v>
      </c>
      <c r="H805" s="822" t="s">
        <v>329</v>
      </c>
      <c r="I805" s="822" t="s">
        <v>2920</v>
      </c>
      <c r="J805" s="822" t="s">
        <v>2060</v>
      </c>
      <c r="K805" s="822" t="s">
        <v>2921</v>
      </c>
      <c r="L805" s="825">
        <v>431.18</v>
      </c>
      <c r="M805" s="825">
        <v>431.18</v>
      </c>
      <c r="N805" s="822">
        <v>1</v>
      </c>
      <c r="O805" s="826">
        <v>1</v>
      </c>
      <c r="P805" s="825">
        <v>431.18</v>
      </c>
      <c r="Q805" s="827">
        <v>1</v>
      </c>
      <c r="R805" s="822">
        <v>1</v>
      </c>
      <c r="S805" s="827">
        <v>1</v>
      </c>
      <c r="T805" s="826">
        <v>1</v>
      </c>
      <c r="U805" s="828">
        <v>1</v>
      </c>
    </row>
    <row r="806" spans="1:21" ht="14.45" customHeight="1" x14ac:dyDescent="0.2">
      <c r="A806" s="821">
        <v>31</v>
      </c>
      <c r="B806" s="822" t="s">
        <v>1964</v>
      </c>
      <c r="C806" s="822" t="s">
        <v>1970</v>
      </c>
      <c r="D806" s="823" t="s">
        <v>3154</v>
      </c>
      <c r="E806" s="824" t="s">
        <v>1990</v>
      </c>
      <c r="F806" s="822" t="s">
        <v>1965</v>
      </c>
      <c r="G806" s="822" t="s">
        <v>2922</v>
      </c>
      <c r="H806" s="822" t="s">
        <v>329</v>
      </c>
      <c r="I806" s="822" t="s">
        <v>2923</v>
      </c>
      <c r="J806" s="822" t="s">
        <v>2924</v>
      </c>
      <c r="K806" s="822" t="s">
        <v>2925</v>
      </c>
      <c r="L806" s="825">
        <v>98.68</v>
      </c>
      <c r="M806" s="825">
        <v>98.68</v>
      </c>
      <c r="N806" s="822">
        <v>1</v>
      </c>
      <c r="O806" s="826">
        <v>1</v>
      </c>
      <c r="P806" s="825">
        <v>98.68</v>
      </c>
      <c r="Q806" s="827">
        <v>1</v>
      </c>
      <c r="R806" s="822">
        <v>1</v>
      </c>
      <c r="S806" s="827">
        <v>1</v>
      </c>
      <c r="T806" s="826">
        <v>1</v>
      </c>
      <c r="U806" s="828">
        <v>1</v>
      </c>
    </row>
    <row r="807" spans="1:21" ht="14.45" customHeight="1" x14ac:dyDescent="0.2">
      <c r="A807" s="821">
        <v>31</v>
      </c>
      <c r="B807" s="822" t="s">
        <v>1964</v>
      </c>
      <c r="C807" s="822" t="s">
        <v>1970</v>
      </c>
      <c r="D807" s="823" t="s">
        <v>3154</v>
      </c>
      <c r="E807" s="824" t="s">
        <v>1990</v>
      </c>
      <c r="F807" s="822" t="s">
        <v>1965</v>
      </c>
      <c r="G807" s="822" t="s">
        <v>2926</v>
      </c>
      <c r="H807" s="822" t="s">
        <v>329</v>
      </c>
      <c r="I807" s="822" t="s">
        <v>2927</v>
      </c>
      <c r="J807" s="822" t="s">
        <v>2928</v>
      </c>
      <c r="K807" s="822" t="s">
        <v>2929</v>
      </c>
      <c r="L807" s="825">
        <v>121.07</v>
      </c>
      <c r="M807" s="825">
        <v>242.14</v>
      </c>
      <c r="N807" s="822">
        <v>2</v>
      </c>
      <c r="O807" s="826">
        <v>1</v>
      </c>
      <c r="P807" s="825">
        <v>242.14</v>
      </c>
      <c r="Q807" s="827">
        <v>1</v>
      </c>
      <c r="R807" s="822">
        <v>2</v>
      </c>
      <c r="S807" s="827">
        <v>1</v>
      </c>
      <c r="T807" s="826">
        <v>1</v>
      </c>
      <c r="U807" s="828">
        <v>1</v>
      </c>
    </row>
    <row r="808" spans="1:21" ht="14.45" customHeight="1" x14ac:dyDescent="0.2">
      <c r="A808" s="821">
        <v>31</v>
      </c>
      <c r="B808" s="822" t="s">
        <v>1964</v>
      </c>
      <c r="C808" s="822" t="s">
        <v>1970</v>
      </c>
      <c r="D808" s="823" t="s">
        <v>3154</v>
      </c>
      <c r="E808" s="824" t="s">
        <v>1990</v>
      </c>
      <c r="F808" s="822" t="s">
        <v>1965</v>
      </c>
      <c r="G808" s="822" t="s">
        <v>2483</v>
      </c>
      <c r="H808" s="822" t="s">
        <v>329</v>
      </c>
      <c r="I808" s="822" t="s">
        <v>2484</v>
      </c>
      <c r="J808" s="822" t="s">
        <v>2485</v>
      </c>
      <c r="K808" s="822" t="s">
        <v>2486</v>
      </c>
      <c r="L808" s="825">
        <v>45.03</v>
      </c>
      <c r="M808" s="825">
        <v>270.18</v>
      </c>
      <c r="N808" s="822">
        <v>6</v>
      </c>
      <c r="O808" s="826">
        <v>2</v>
      </c>
      <c r="P808" s="825">
        <v>135.09</v>
      </c>
      <c r="Q808" s="827">
        <v>0.5</v>
      </c>
      <c r="R808" s="822">
        <v>3</v>
      </c>
      <c r="S808" s="827">
        <v>0.5</v>
      </c>
      <c r="T808" s="826">
        <v>1</v>
      </c>
      <c r="U808" s="828">
        <v>0.5</v>
      </c>
    </row>
    <row r="809" spans="1:21" ht="14.45" customHeight="1" x14ac:dyDescent="0.2">
      <c r="A809" s="821">
        <v>31</v>
      </c>
      <c r="B809" s="822" t="s">
        <v>1964</v>
      </c>
      <c r="C809" s="822" t="s">
        <v>1970</v>
      </c>
      <c r="D809" s="823" t="s">
        <v>3154</v>
      </c>
      <c r="E809" s="824" t="s">
        <v>1990</v>
      </c>
      <c r="F809" s="822" t="s">
        <v>1965</v>
      </c>
      <c r="G809" s="822" t="s">
        <v>2065</v>
      </c>
      <c r="H809" s="822" t="s">
        <v>329</v>
      </c>
      <c r="I809" s="822" t="s">
        <v>2066</v>
      </c>
      <c r="J809" s="822" t="s">
        <v>1149</v>
      </c>
      <c r="K809" s="822" t="s">
        <v>1150</v>
      </c>
      <c r="L809" s="825">
        <v>94.7</v>
      </c>
      <c r="M809" s="825">
        <v>94.7</v>
      </c>
      <c r="N809" s="822">
        <v>1</v>
      </c>
      <c r="O809" s="826">
        <v>1</v>
      </c>
      <c r="P809" s="825">
        <v>94.7</v>
      </c>
      <c r="Q809" s="827">
        <v>1</v>
      </c>
      <c r="R809" s="822">
        <v>1</v>
      </c>
      <c r="S809" s="827">
        <v>1</v>
      </c>
      <c r="T809" s="826">
        <v>1</v>
      </c>
      <c r="U809" s="828">
        <v>1</v>
      </c>
    </row>
    <row r="810" spans="1:21" ht="14.45" customHeight="1" x14ac:dyDescent="0.2">
      <c r="A810" s="821">
        <v>31</v>
      </c>
      <c r="B810" s="822" t="s">
        <v>1964</v>
      </c>
      <c r="C810" s="822" t="s">
        <v>1970</v>
      </c>
      <c r="D810" s="823" t="s">
        <v>3154</v>
      </c>
      <c r="E810" s="824" t="s">
        <v>1990</v>
      </c>
      <c r="F810" s="822" t="s">
        <v>1965</v>
      </c>
      <c r="G810" s="822" t="s">
        <v>2072</v>
      </c>
      <c r="H810" s="822" t="s">
        <v>329</v>
      </c>
      <c r="I810" s="822" t="s">
        <v>2564</v>
      </c>
      <c r="J810" s="822" t="s">
        <v>2074</v>
      </c>
      <c r="K810" s="822" t="s">
        <v>2565</v>
      </c>
      <c r="L810" s="825">
        <v>45.89</v>
      </c>
      <c r="M810" s="825">
        <v>91.78</v>
      </c>
      <c r="N810" s="822">
        <v>2</v>
      </c>
      <c r="O810" s="826">
        <v>1</v>
      </c>
      <c r="P810" s="825">
        <v>91.78</v>
      </c>
      <c r="Q810" s="827">
        <v>1</v>
      </c>
      <c r="R810" s="822">
        <v>2</v>
      </c>
      <c r="S810" s="827">
        <v>1</v>
      </c>
      <c r="T810" s="826">
        <v>1</v>
      </c>
      <c r="U810" s="828">
        <v>1</v>
      </c>
    </row>
    <row r="811" spans="1:21" ht="14.45" customHeight="1" x14ac:dyDescent="0.2">
      <c r="A811" s="821">
        <v>31</v>
      </c>
      <c r="B811" s="822" t="s">
        <v>1964</v>
      </c>
      <c r="C811" s="822" t="s">
        <v>1970</v>
      </c>
      <c r="D811" s="823" t="s">
        <v>3154</v>
      </c>
      <c r="E811" s="824" t="s">
        <v>1990</v>
      </c>
      <c r="F811" s="822" t="s">
        <v>1965</v>
      </c>
      <c r="G811" s="822" t="s">
        <v>2434</v>
      </c>
      <c r="H811" s="822" t="s">
        <v>329</v>
      </c>
      <c r="I811" s="822" t="s">
        <v>2435</v>
      </c>
      <c r="J811" s="822" t="s">
        <v>749</v>
      </c>
      <c r="K811" s="822" t="s">
        <v>2436</v>
      </c>
      <c r="L811" s="825">
        <v>25.53</v>
      </c>
      <c r="M811" s="825">
        <v>51.06</v>
      </c>
      <c r="N811" s="822">
        <v>2</v>
      </c>
      <c r="O811" s="826">
        <v>1</v>
      </c>
      <c r="P811" s="825">
        <v>51.06</v>
      </c>
      <c r="Q811" s="827">
        <v>1</v>
      </c>
      <c r="R811" s="822">
        <v>2</v>
      </c>
      <c r="S811" s="827">
        <v>1</v>
      </c>
      <c r="T811" s="826">
        <v>1</v>
      </c>
      <c r="U811" s="828">
        <v>1</v>
      </c>
    </row>
    <row r="812" spans="1:21" ht="14.45" customHeight="1" x14ac:dyDescent="0.2">
      <c r="A812" s="821">
        <v>31</v>
      </c>
      <c r="B812" s="822" t="s">
        <v>1964</v>
      </c>
      <c r="C812" s="822" t="s">
        <v>1970</v>
      </c>
      <c r="D812" s="823" t="s">
        <v>3154</v>
      </c>
      <c r="E812" s="824" t="s">
        <v>1990</v>
      </c>
      <c r="F812" s="822" t="s">
        <v>1965</v>
      </c>
      <c r="G812" s="822" t="s">
        <v>2930</v>
      </c>
      <c r="H812" s="822" t="s">
        <v>329</v>
      </c>
      <c r="I812" s="822" t="s">
        <v>2931</v>
      </c>
      <c r="J812" s="822" t="s">
        <v>1451</v>
      </c>
      <c r="K812" s="822" t="s">
        <v>2932</v>
      </c>
      <c r="L812" s="825">
        <v>0</v>
      </c>
      <c r="M812" s="825">
        <v>0</v>
      </c>
      <c r="N812" s="822">
        <v>1</v>
      </c>
      <c r="O812" s="826">
        <v>1</v>
      </c>
      <c r="P812" s="825">
        <v>0</v>
      </c>
      <c r="Q812" s="827"/>
      <c r="R812" s="822">
        <v>1</v>
      </c>
      <c r="S812" s="827">
        <v>1</v>
      </c>
      <c r="T812" s="826">
        <v>1</v>
      </c>
      <c r="U812" s="828">
        <v>1</v>
      </c>
    </row>
    <row r="813" spans="1:21" ht="14.45" customHeight="1" x14ac:dyDescent="0.2">
      <c r="A813" s="821">
        <v>31</v>
      </c>
      <c r="B813" s="822" t="s">
        <v>1964</v>
      </c>
      <c r="C813" s="822" t="s">
        <v>1970</v>
      </c>
      <c r="D813" s="823" t="s">
        <v>3154</v>
      </c>
      <c r="E813" s="824" t="s">
        <v>1990</v>
      </c>
      <c r="F813" s="822" t="s">
        <v>1965</v>
      </c>
      <c r="G813" s="822" t="s">
        <v>2079</v>
      </c>
      <c r="H813" s="822" t="s">
        <v>329</v>
      </c>
      <c r="I813" s="822" t="s">
        <v>2080</v>
      </c>
      <c r="J813" s="822" t="s">
        <v>2081</v>
      </c>
      <c r="K813" s="822" t="s">
        <v>2082</v>
      </c>
      <c r="L813" s="825">
        <v>132.97999999999999</v>
      </c>
      <c r="M813" s="825">
        <v>2127.6799999999998</v>
      </c>
      <c r="N813" s="822">
        <v>16</v>
      </c>
      <c r="O813" s="826">
        <v>3.5</v>
      </c>
      <c r="P813" s="825">
        <v>1861.72</v>
      </c>
      <c r="Q813" s="827">
        <v>0.87500000000000011</v>
      </c>
      <c r="R813" s="822">
        <v>14</v>
      </c>
      <c r="S813" s="827">
        <v>0.875</v>
      </c>
      <c r="T813" s="826">
        <v>2.5</v>
      </c>
      <c r="U813" s="828">
        <v>0.7142857142857143</v>
      </c>
    </row>
    <row r="814" spans="1:21" ht="14.45" customHeight="1" x14ac:dyDescent="0.2">
      <c r="A814" s="821">
        <v>31</v>
      </c>
      <c r="B814" s="822" t="s">
        <v>1964</v>
      </c>
      <c r="C814" s="822" t="s">
        <v>1970</v>
      </c>
      <c r="D814" s="823" t="s">
        <v>3154</v>
      </c>
      <c r="E814" s="824" t="s">
        <v>1990</v>
      </c>
      <c r="F814" s="822" t="s">
        <v>1965</v>
      </c>
      <c r="G814" s="822" t="s">
        <v>2079</v>
      </c>
      <c r="H814" s="822" t="s">
        <v>329</v>
      </c>
      <c r="I814" s="822" t="s">
        <v>2776</v>
      </c>
      <c r="J814" s="822" t="s">
        <v>2081</v>
      </c>
      <c r="K814" s="822" t="s">
        <v>2777</v>
      </c>
      <c r="L814" s="825">
        <v>77.52</v>
      </c>
      <c r="M814" s="825">
        <v>155.04</v>
      </c>
      <c r="N814" s="822">
        <v>2</v>
      </c>
      <c r="O814" s="826">
        <v>1</v>
      </c>
      <c r="P814" s="825">
        <v>155.04</v>
      </c>
      <c r="Q814" s="827">
        <v>1</v>
      </c>
      <c r="R814" s="822">
        <v>2</v>
      </c>
      <c r="S814" s="827">
        <v>1</v>
      </c>
      <c r="T814" s="826">
        <v>1</v>
      </c>
      <c r="U814" s="828">
        <v>1</v>
      </c>
    </row>
    <row r="815" spans="1:21" ht="14.45" customHeight="1" x14ac:dyDescent="0.2">
      <c r="A815" s="821">
        <v>31</v>
      </c>
      <c r="B815" s="822" t="s">
        <v>1964</v>
      </c>
      <c r="C815" s="822" t="s">
        <v>1970</v>
      </c>
      <c r="D815" s="823" t="s">
        <v>3154</v>
      </c>
      <c r="E815" s="824" t="s">
        <v>1990</v>
      </c>
      <c r="F815" s="822" t="s">
        <v>1965</v>
      </c>
      <c r="G815" s="822" t="s">
        <v>2933</v>
      </c>
      <c r="H815" s="822" t="s">
        <v>329</v>
      </c>
      <c r="I815" s="822" t="s">
        <v>2934</v>
      </c>
      <c r="J815" s="822" t="s">
        <v>2935</v>
      </c>
      <c r="K815" s="822" t="s">
        <v>2936</v>
      </c>
      <c r="L815" s="825">
        <v>300.33</v>
      </c>
      <c r="M815" s="825">
        <v>300.33</v>
      </c>
      <c r="N815" s="822">
        <v>1</v>
      </c>
      <c r="O815" s="826">
        <v>1</v>
      </c>
      <c r="P815" s="825">
        <v>300.33</v>
      </c>
      <c r="Q815" s="827">
        <v>1</v>
      </c>
      <c r="R815" s="822">
        <v>1</v>
      </c>
      <c r="S815" s="827">
        <v>1</v>
      </c>
      <c r="T815" s="826">
        <v>1</v>
      </c>
      <c r="U815" s="828">
        <v>1</v>
      </c>
    </row>
    <row r="816" spans="1:21" ht="14.45" customHeight="1" x14ac:dyDescent="0.2">
      <c r="A816" s="821">
        <v>31</v>
      </c>
      <c r="B816" s="822" t="s">
        <v>1964</v>
      </c>
      <c r="C816" s="822" t="s">
        <v>1970</v>
      </c>
      <c r="D816" s="823" t="s">
        <v>3154</v>
      </c>
      <c r="E816" s="824" t="s">
        <v>1990</v>
      </c>
      <c r="F816" s="822" t="s">
        <v>1965</v>
      </c>
      <c r="G816" s="822" t="s">
        <v>2933</v>
      </c>
      <c r="H816" s="822" t="s">
        <v>329</v>
      </c>
      <c r="I816" s="822" t="s">
        <v>2937</v>
      </c>
      <c r="J816" s="822" t="s">
        <v>2935</v>
      </c>
      <c r="K816" s="822" t="s">
        <v>2936</v>
      </c>
      <c r="L816" s="825">
        <v>300.33</v>
      </c>
      <c r="M816" s="825">
        <v>300.33</v>
      </c>
      <c r="N816" s="822">
        <v>1</v>
      </c>
      <c r="O816" s="826">
        <v>1</v>
      </c>
      <c r="P816" s="825"/>
      <c r="Q816" s="827">
        <v>0</v>
      </c>
      <c r="R816" s="822"/>
      <c r="S816" s="827">
        <v>0</v>
      </c>
      <c r="T816" s="826"/>
      <c r="U816" s="828">
        <v>0</v>
      </c>
    </row>
    <row r="817" spans="1:21" ht="14.45" customHeight="1" x14ac:dyDescent="0.2">
      <c r="A817" s="821">
        <v>31</v>
      </c>
      <c r="B817" s="822" t="s">
        <v>1964</v>
      </c>
      <c r="C817" s="822" t="s">
        <v>1970</v>
      </c>
      <c r="D817" s="823" t="s">
        <v>3154</v>
      </c>
      <c r="E817" s="824" t="s">
        <v>1990</v>
      </c>
      <c r="F817" s="822" t="s">
        <v>1965</v>
      </c>
      <c r="G817" s="822" t="s">
        <v>2938</v>
      </c>
      <c r="H817" s="822" t="s">
        <v>619</v>
      </c>
      <c r="I817" s="822" t="s">
        <v>1599</v>
      </c>
      <c r="J817" s="822" t="s">
        <v>1600</v>
      </c>
      <c r="K817" s="822" t="s">
        <v>1601</v>
      </c>
      <c r="L817" s="825">
        <v>86.43</v>
      </c>
      <c r="M817" s="825">
        <v>86.43</v>
      </c>
      <c r="N817" s="822">
        <v>1</v>
      </c>
      <c r="O817" s="826">
        <v>1</v>
      </c>
      <c r="P817" s="825">
        <v>86.43</v>
      </c>
      <c r="Q817" s="827">
        <v>1</v>
      </c>
      <c r="R817" s="822">
        <v>1</v>
      </c>
      <c r="S817" s="827">
        <v>1</v>
      </c>
      <c r="T817" s="826">
        <v>1</v>
      </c>
      <c r="U817" s="828">
        <v>1</v>
      </c>
    </row>
    <row r="818" spans="1:21" ht="14.45" customHeight="1" x14ac:dyDescent="0.2">
      <c r="A818" s="821">
        <v>31</v>
      </c>
      <c r="B818" s="822" t="s">
        <v>1964</v>
      </c>
      <c r="C818" s="822" t="s">
        <v>1970</v>
      </c>
      <c r="D818" s="823" t="s">
        <v>3154</v>
      </c>
      <c r="E818" s="824" t="s">
        <v>1990</v>
      </c>
      <c r="F818" s="822" t="s">
        <v>1965</v>
      </c>
      <c r="G818" s="822" t="s">
        <v>2738</v>
      </c>
      <c r="H818" s="822" t="s">
        <v>329</v>
      </c>
      <c r="I818" s="822" t="s">
        <v>2739</v>
      </c>
      <c r="J818" s="822" t="s">
        <v>1247</v>
      </c>
      <c r="K818" s="822" t="s">
        <v>2740</v>
      </c>
      <c r="L818" s="825">
        <v>34.19</v>
      </c>
      <c r="M818" s="825">
        <v>68.38</v>
      </c>
      <c r="N818" s="822">
        <v>2</v>
      </c>
      <c r="O818" s="826">
        <v>0.5</v>
      </c>
      <c r="P818" s="825"/>
      <c r="Q818" s="827">
        <v>0</v>
      </c>
      <c r="R818" s="822"/>
      <c r="S818" s="827">
        <v>0</v>
      </c>
      <c r="T818" s="826"/>
      <c r="U818" s="828">
        <v>0</v>
      </c>
    </row>
    <row r="819" spans="1:21" ht="14.45" customHeight="1" x14ac:dyDescent="0.2">
      <c r="A819" s="821">
        <v>31</v>
      </c>
      <c r="B819" s="822" t="s">
        <v>1964</v>
      </c>
      <c r="C819" s="822" t="s">
        <v>1970</v>
      </c>
      <c r="D819" s="823" t="s">
        <v>3154</v>
      </c>
      <c r="E819" s="824" t="s">
        <v>1990</v>
      </c>
      <c r="F819" s="822" t="s">
        <v>1965</v>
      </c>
      <c r="G819" s="822" t="s">
        <v>1997</v>
      </c>
      <c r="H819" s="822" t="s">
        <v>619</v>
      </c>
      <c r="I819" s="822" t="s">
        <v>2086</v>
      </c>
      <c r="J819" s="822" t="s">
        <v>825</v>
      </c>
      <c r="K819" s="822" t="s">
        <v>2087</v>
      </c>
      <c r="L819" s="825">
        <v>368.16</v>
      </c>
      <c r="M819" s="825">
        <v>1472.64</v>
      </c>
      <c r="N819" s="822">
        <v>4</v>
      </c>
      <c r="O819" s="826">
        <v>0.5</v>
      </c>
      <c r="P819" s="825"/>
      <c r="Q819" s="827">
        <v>0</v>
      </c>
      <c r="R819" s="822"/>
      <c r="S819" s="827">
        <v>0</v>
      </c>
      <c r="T819" s="826"/>
      <c r="U819" s="828">
        <v>0</v>
      </c>
    </row>
    <row r="820" spans="1:21" ht="14.45" customHeight="1" x14ac:dyDescent="0.2">
      <c r="A820" s="821">
        <v>31</v>
      </c>
      <c r="B820" s="822" t="s">
        <v>1964</v>
      </c>
      <c r="C820" s="822" t="s">
        <v>1970</v>
      </c>
      <c r="D820" s="823" t="s">
        <v>3154</v>
      </c>
      <c r="E820" s="824" t="s">
        <v>1990</v>
      </c>
      <c r="F820" s="822" t="s">
        <v>1965</v>
      </c>
      <c r="G820" s="822" t="s">
        <v>1997</v>
      </c>
      <c r="H820" s="822" t="s">
        <v>619</v>
      </c>
      <c r="I820" s="822" t="s">
        <v>1611</v>
      </c>
      <c r="J820" s="822" t="s">
        <v>828</v>
      </c>
      <c r="K820" s="822" t="s">
        <v>1612</v>
      </c>
      <c r="L820" s="825">
        <v>1385.62</v>
      </c>
      <c r="M820" s="825">
        <v>5542.48</v>
      </c>
      <c r="N820" s="822">
        <v>4</v>
      </c>
      <c r="O820" s="826">
        <v>2</v>
      </c>
      <c r="P820" s="825">
        <v>2771.24</v>
      </c>
      <c r="Q820" s="827">
        <v>0.5</v>
      </c>
      <c r="R820" s="822">
        <v>2</v>
      </c>
      <c r="S820" s="827">
        <v>0.5</v>
      </c>
      <c r="T820" s="826">
        <v>1</v>
      </c>
      <c r="U820" s="828">
        <v>0.5</v>
      </c>
    </row>
    <row r="821" spans="1:21" ht="14.45" customHeight="1" x14ac:dyDescent="0.2">
      <c r="A821" s="821">
        <v>31</v>
      </c>
      <c r="B821" s="822" t="s">
        <v>1964</v>
      </c>
      <c r="C821" s="822" t="s">
        <v>1970</v>
      </c>
      <c r="D821" s="823" t="s">
        <v>3154</v>
      </c>
      <c r="E821" s="824" t="s">
        <v>1990</v>
      </c>
      <c r="F821" s="822" t="s">
        <v>1965</v>
      </c>
      <c r="G821" s="822" t="s">
        <v>1997</v>
      </c>
      <c r="H821" s="822" t="s">
        <v>619</v>
      </c>
      <c r="I821" s="822" t="s">
        <v>1613</v>
      </c>
      <c r="J821" s="822" t="s">
        <v>825</v>
      </c>
      <c r="K821" s="822" t="s">
        <v>1614</v>
      </c>
      <c r="L821" s="825">
        <v>736.33</v>
      </c>
      <c r="M821" s="825">
        <v>106767.85000000006</v>
      </c>
      <c r="N821" s="822">
        <v>145</v>
      </c>
      <c r="O821" s="826">
        <v>44.5</v>
      </c>
      <c r="P821" s="825">
        <v>77314.650000000052</v>
      </c>
      <c r="Q821" s="827">
        <v>0.72413793103448276</v>
      </c>
      <c r="R821" s="822">
        <v>105</v>
      </c>
      <c r="S821" s="827">
        <v>0.72413793103448276</v>
      </c>
      <c r="T821" s="826">
        <v>35</v>
      </c>
      <c r="U821" s="828">
        <v>0.7865168539325843</v>
      </c>
    </row>
    <row r="822" spans="1:21" ht="14.45" customHeight="1" x14ac:dyDescent="0.2">
      <c r="A822" s="821">
        <v>31</v>
      </c>
      <c r="B822" s="822" t="s">
        <v>1964</v>
      </c>
      <c r="C822" s="822" t="s">
        <v>1970</v>
      </c>
      <c r="D822" s="823" t="s">
        <v>3154</v>
      </c>
      <c r="E822" s="824" t="s">
        <v>1990</v>
      </c>
      <c r="F822" s="822" t="s">
        <v>1965</v>
      </c>
      <c r="G822" s="822" t="s">
        <v>1997</v>
      </c>
      <c r="H822" s="822" t="s">
        <v>619</v>
      </c>
      <c r="I822" s="822" t="s">
        <v>1615</v>
      </c>
      <c r="J822" s="822" t="s">
        <v>825</v>
      </c>
      <c r="K822" s="822" t="s">
        <v>1616</v>
      </c>
      <c r="L822" s="825">
        <v>490.89</v>
      </c>
      <c r="M822" s="825">
        <v>13254.029999999999</v>
      </c>
      <c r="N822" s="822">
        <v>27</v>
      </c>
      <c r="O822" s="826">
        <v>9.5</v>
      </c>
      <c r="P822" s="825">
        <v>11290.47</v>
      </c>
      <c r="Q822" s="827">
        <v>0.85185185185185186</v>
      </c>
      <c r="R822" s="822">
        <v>23</v>
      </c>
      <c r="S822" s="827">
        <v>0.85185185185185186</v>
      </c>
      <c r="T822" s="826">
        <v>8.5</v>
      </c>
      <c r="U822" s="828">
        <v>0.89473684210526316</v>
      </c>
    </row>
    <row r="823" spans="1:21" ht="14.45" customHeight="1" x14ac:dyDescent="0.2">
      <c r="A823" s="821">
        <v>31</v>
      </c>
      <c r="B823" s="822" t="s">
        <v>1964</v>
      </c>
      <c r="C823" s="822" t="s">
        <v>1970</v>
      </c>
      <c r="D823" s="823" t="s">
        <v>3154</v>
      </c>
      <c r="E823" s="824" t="s">
        <v>1990</v>
      </c>
      <c r="F823" s="822" t="s">
        <v>1965</v>
      </c>
      <c r="G823" s="822" t="s">
        <v>1997</v>
      </c>
      <c r="H823" s="822" t="s">
        <v>619</v>
      </c>
      <c r="I823" s="822" t="s">
        <v>2291</v>
      </c>
      <c r="J823" s="822" t="s">
        <v>825</v>
      </c>
      <c r="K823" s="822" t="s">
        <v>2292</v>
      </c>
      <c r="L823" s="825">
        <v>1154.68</v>
      </c>
      <c r="M823" s="825">
        <v>11546.800000000001</v>
      </c>
      <c r="N823" s="822">
        <v>10</v>
      </c>
      <c r="O823" s="826">
        <v>4</v>
      </c>
      <c r="P823" s="825">
        <v>10392.120000000001</v>
      </c>
      <c r="Q823" s="827">
        <v>0.9</v>
      </c>
      <c r="R823" s="822">
        <v>9</v>
      </c>
      <c r="S823" s="827">
        <v>0.9</v>
      </c>
      <c r="T823" s="826">
        <v>3.5</v>
      </c>
      <c r="U823" s="828">
        <v>0.875</v>
      </c>
    </row>
    <row r="824" spans="1:21" ht="14.45" customHeight="1" x14ac:dyDescent="0.2">
      <c r="A824" s="821">
        <v>31</v>
      </c>
      <c r="B824" s="822" t="s">
        <v>1964</v>
      </c>
      <c r="C824" s="822" t="s">
        <v>1970</v>
      </c>
      <c r="D824" s="823" t="s">
        <v>3154</v>
      </c>
      <c r="E824" s="824" t="s">
        <v>1990</v>
      </c>
      <c r="F824" s="822" t="s">
        <v>1965</v>
      </c>
      <c r="G824" s="822" t="s">
        <v>1997</v>
      </c>
      <c r="H824" s="822" t="s">
        <v>619</v>
      </c>
      <c r="I824" s="822" t="s">
        <v>1998</v>
      </c>
      <c r="J824" s="822" t="s">
        <v>825</v>
      </c>
      <c r="K824" s="822" t="s">
        <v>1999</v>
      </c>
      <c r="L824" s="825">
        <v>923.74</v>
      </c>
      <c r="M824" s="825">
        <v>34178.380000000005</v>
      </c>
      <c r="N824" s="822">
        <v>37</v>
      </c>
      <c r="O824" s="826">
        <v>14.5</v>
      </c>
      <c r="P824" s="825">
        <v>30483.420000000002</v>
      </c>
      <c r="Q824" s="827">
        <v>0.89189189189189177</v>
      </c>
      <c r="R824" s="822">
        <v>33</v>
      </c>
      <c r="S824" s="827">
        <v>0.89189189189189189</v>
      </c>
      <c r="T824" s="826">
        <v>11</v>
      </c>
      <c r="U824" s="828">
        <v>0.75862068965517238</v>
      </c>
    </row>
    <row r="825" spans="1:21" ht="14.45" customHeight="1" x14ac:dyDescent="0.2">
      <c r="A825" s="821">
        <v>31</v>
      </c>
      <c r="B825" s="822" t="s">
        <v>1964</v>
      </c>
      <c r="C825" s="822" t="s">
        <v>1970</v>
      </c>
      <c r="D825" s="823" t="s">
        <v>3154</v>
      </c>
      <c r="E825" s="824" t="s">
        <v>1990</v>
      </c>
      <c r="F825" s="822" t="s">
        <v>1965</v>
      </c>
      <c r="G825" s="822" t="s">
        <v>2088</v>
      </c>
      <c r="H825" s="822" t="s">
        <v>329</v>
      </c>
      <c r="I825" s="822" t="s">
        <v>2089</v>
      </c>
      <c r="J825" s="822" t="s">
        <v>662</v>
      </c>
      <c r="K825" s="822" t="s">
        <v>1335</v>
      </c>
      <c r="L825" s="825">
        <v>35.25</v>
      </c>
      <c r="M825" s="825">
        <v>105.75</v>
      </c>
      <c r="N825" s="822">
        <v>3</v>
      </c>
      <c r="O825" s="826">
        <v>2</v>
      </c>
      <c r="P825" s="825">
        <v>70.5</v>
      </c>
      <c r="Q825" s="827">
        <v>0.66666666666666663</v>
      </c>
      <c r="R825" s="822">
        <v>2</v>
      </c>
      <c r="S825" s="827">
        <v>0.66666666666666663</v>
      </c>
      <c r="T825" s="826">
        <v>1</v>
      </c>
      <c r="U825" s="828">
        <v>0.5</v>
      </c>
    </row>
    <row r="826" spans="1:21" ht="14.45" customHeight="1" x14ac:dyDescent="0.2">
      <c r="A826" s="821">
        <v>31</v>
      </c>
      <c r="B826" s="822" t="s">
        <v>1964</v>
      </c>
      <c r="C826" s="822" t="s">
        <v>1970</v>
      </c>
      <c r="D826" s="823" t="s">
        <v>3154</v>
      </c>
      <c r="E826" s="824" t="s">
        <v>1990</v>
      </c>
      <c r="F826" s="822" t="s">
        <v>1965</v>
      </c>
      <c r="G826" s="822" t="s">
        <v>2088</v>
      </c>
      <c r="H826" s="822" t="s">
        <v>329</v>
      </c>
      <c r="I826" s="822" t="s">
        <v>2437</v>
      </c>
      <c r="J826" s="822" t="s">
        <v>662</v>
      </c>
      <c r="K826" s="822" t="s">
        <v>2438</v>
      </c>
      <c r="L826" s="825">
        <v>35.25</v>
      </c>
      <c r="M826" s="825">
        <v>35.25</v>
      </c>
      <c r="N826" s="822">
        <v>1</v>
      </c>
      <c r="O826" s="826">
        <v>1</v>
      </c>
      <c r="P826" s="825">
        <v>35.25</v>
      </c>
      <c r="Q826" s="827">
        <v>1</v>
      </c>
      <c r="R826" s="822">
        <v>1</v>
      </c>
      <c r="S826" s="827">
        <v>1</v>
      </c>
      <c r="T826" s="826">
        <v>1</v>
      </c>
      <c r="U826" s="828">
        <v>1</v>
      </c>
    </row>
    <row r="827" spans="1:21" ht="14.45" customHeight="1" x14ac:dyDescent="0.2">
      <c r="A827" s="821">
        <v>31</v>
      </c>
      <c r="B827" s="822" t="s">
        <v>1964</v>
      </c>
      <c r="C827" s="822" t="s">
        <v>1970</v>
      </c>
      <c r="D827" s="823" t="s">
        <v>3154</v>
      </c>
      <c r="E827" s="824" t="s">
        <v>1990</v>
      </c>
      <c r="F827" s="822" t="s">
        <v>1965</v>
      </c>
      <c r="G827" s="822" t="s">
        <v>2088</v>
      </c>
      <c r="H827" s="822" t="s">
        <v>329</v>
      </c>
      <c r="I827" s="822" t="s">
        <v>2293</v>
      </c>
      <c r="J827" s="822" t="s">
        <v>1000</v>
      </c>
      <c r="K827" s="822" t="s">
        <v>2294</v>
      </c>
      <c r="L827" s="825">
        <v>35.25</v>
      </c>
      <c r="M827" s="825">
        <v>70.5</v>
      </c>
      <c r="N827" s="822">
        <v>2</v>
      </c>
      <c r="O827" s="826">
        <v>2</v>
      </c>
      <c r="P827" s="825">
        <v>35.25</v>
      </c>
      <c r="Q827" s="827">
        <v>0.5</v>
      </c>
      <c r="R827" s="822">
        <v>1</v>
      </c>
      <c r="S827" s="827">
        <v>0.5</v>
      </c>
      <c r="T827" s="826">
        <v>1</v>
      </c>
      <c r="U827" s="828">
        <v>0.5</v>
      </c>
    </row>
    <row r="828" spans="1:21" ht="14.45" customHeight="1" x14ac:dyDescent="0.2">
      <c r="A828" s="821">
        <v>31</v>
      </c>
      <c r="B828" s="822" t="s">
        <v>1964</v>
      </c>
      <c r="C828" s="822" t="s">
        <v>1970</v>
      </c>
      <c r="D828" s="823" t="s">
        <v>3154</v>
      </c>
      <c r="E828" s="824" t="s">
        <v>1990</v>
      </c>
      <c r="F828" s="822" t="s">
        <v>1965</v>
      </c>
      <c r="G828" s="822" t="s">
        <v>2090</v>
      </c>
      <c r="H828" s="822" t="s">
        <v>329</v>
      </c>
      <c r="I828" s="822" t="s">
        <v>2296</v>
      </c>
      <c r="J828" s="822" t="s">
        <v>2092</v>
      </c>
      <c r="K828" s="822" t="s">
        <v>2297</v>
      </c>
      <c r="L828" s="825">
        <v>27.37</v>
      </c>
      <c r="M828" s="825">
        <v>27.37</v>
      </c>
      <c r="N828" s="822">
        <v>1</v>
      </c>
      <c r="O828" s="826">
        <v>0.5</v>
      </c>
      <c r="P828" s="825"/>
      <c r="Q828" s="827">
        <v>0</v>
      </c>
      <c r="R828" s="822"/>
      <c r="S828" s="827">
        <v>0</v>
      </c>
      <c r="T828" s="826"/>
      <c r="U828" s="828">
        <v>0</v>
      </c>
    </row>
    <row r="829" spans="1:21" ht="14.45" customHeight="1" x14ac:dyDescent="0.2">
      <c r="A829" s="821">
        <v>31</v>
      </c>
      <c r="B829" s="822" t="s">
        <v>1964</v>
      </c>
      <c r="C829" s="822" t="s">
        <v>1970</v>
      </c>
      <c r="D829" s="823" t="s">
        <v>3154</v>
      </c>
      <c r="E829" s="824" t="s">
        <v>1990</v>
      </c>
      <c r="F829" s="822" t="s">
        <v>1965</v>
      </c>
      <c r="G829" s="822" t="s">
        <v>2090</v>
      </c>
      <c r="H829" s="822" t="s">
        <v>329</v>
      </c>
      <c r="I829" s="822" t="s">
        <v>2751</v>
      </c>
      <c r="J829" s="822" t="s">
        <v>2092</v>
      </c>
      <c r="K829" s="822" t="s">
        <v>2093</v>
      </c>
      <c r="L829" s="825">
        <v>301.2</v>
      </c>
      <c r="M829" s="825">
        <v>602.4</v>
      </c>
      <c r="N829" s="822">
        <v>2</v>
      </c>
      <c r="O829" s="826">
        <v>1</v>
      </c>
      <c r="P829" s="825">
        <v>602.4</v>
      </c>
      <c r="Q829" s="827">
        <v>1</v>
      </c>
      <c r="R829" s="822">
        <v>2</v>
      </c>
      <c r="S829" s="827">
        <v>1</v>
      </c>
      <c r="T829" s="826">
        <v>1</v>
      </c>
      <c r="U829" s="828">
        <v>1</v>
      </c>
    </row>
    <row r="830" spans="1:21" ht="14.45" customHeight="1" x14ac:dyDescent="0.2">
      <c r="A830" s="821">
        <v>31</v>
      </c>
      <c r="B830" s="822" t="s">
        <v>1964</v>
      </c>
      <c r="C830" s="822" t="s">
        <v>1970</v>
      </c>
      <c r="D830" s="823" t="s">
        <v>3154</v>
      </c>
      <c r="E830" s="824" t="s">
        <v>1990</v>
      </c>
      <c r="F830" s="822" t="s">
        <v>1965</v>
      </c>
      <c r="G830" s="822" t="s">
        <v>2090</v>
      </c>
      <c r="H830" s="822" t="s">
        <v>329</v>
      </c>
      <c r="I830" s="822" t="s">
        <v>2684</v>
      </c>
      <c r="J830" s="822" t="s">
        <v>2092</v>
      </c>
      <c r="K830" s="822" t="s">
        <v>2297</v>
      </c>
      <c r="L830" s="825">
        <v>93.71</v>
      </c>
      <c r="M830" s="825">
        <v>93.71</v>
      </c>
      <c r="N830" s="822">
        <v>1</v>
      </c>
      <c r="O830" s="826">
        <v>1</v>
      </c>
      <c r="P830" s="825">
        <v>93.71</v>
      </c>
      <c r="Q830" s="827">
        <v>1</v>
      </c>
      <c r="R830" s="822">
        <v>1</v>
      </c>
      <c r="S830" s="827">
        <v>1</v>
      </c>
      <c r="T830" s="826">
        <v>1</v>
      </c>
      <c r="U830" s="828">
        <v>1</v>
      </c>
    </row>
    <row r="831" spans="1:21" ht="14.45" customHeight="1" x14ac:dyDescent="0.2">
      <c r="A831" s="821">
        <v>31</v>
      </c>
      <c r="B831" s="822" t="s">
        <v>1964</v>
      </c>
      <c r="C831" s="822" t="s">
        <v>1970</v>
      </c>
      <c r="D831" s="823" t="s">
        <v>3154</v>
      </c>
      <c r="E831" s="824" t="s">
        <v>1990</v>
      </c>
      <c r="F831" s="822" t="s">
        <v>1965</v>
      </c>
      <c r="G831" s="822" t="s">
        <v>2588</v>
      </c>
      <c r="H831" s="822" t="s">
        <v>329</v>
      </c>
      <c r="I831" s="822" t="s">
        <v>2589</v>
      </c>
      <c r="J831" s="822" t="s">
        <v>2590</v>
      </c>
      <c r="K831" s="822" t="s">
        <v>2591</v>
      </c>
      <c r="L831" s="825">
        <v>0</v>
      </c>
      <c r="M831" s="825">
        <v>0</v>
      </c>
      <c r="N831" s="822">
        <v>1</v>
      </c>
      <c r="O831" s="826">
        <v>1</v>
      </c>
      <c r="P831" s="825">
        <v>0</v>
      </c>
      <c r="Q831" s="827"/>
      <c r="R831" s="822">
        <v>1</v>
      </c>
      <c r="S831" s="827">
        <v>1</v>
      </c>
      <c r="T831" s="826">
        <v>1</v>
      </c>
      <c r="U831" s="828">
        <v>1</v>
      </c>
    </row>
    <row r="832" spans="1:21" ht="14.45" customHeight="1" x14ac:dyDescent="0.2">
      <c r="A832" s="821">
        <v>31</v>
      </c>
      <c r="B832" s="822" t="s">
        <v>1964</v>
      </c>
      <c r="C832" s="822" t="s">
        <v>1970</v>
      </c>
      <c r="D832" s="823" t="s">
        <v>3154</v>
      </c>
      <c r="E832" s="824" t="s">
        <v>1990</v>
      </c>
      <c r="F832" s="822" t="s">
        <v>1965</v>
      </c>
      <c r="G832" s="822" t="s">
        <v>2516</v>
      </c>
      <c r="H832" s="822" t="s">
        <v>329</v>
      </c>
      <c r="I832" s="822" t="s">
        <v>2853</v>
      </c>
      <c r="J832" s="822" t="s">
        <v>1492</v>
      </c>
      <c r="K832" s="822" t="s">
        <v>2518</v>
      </c>
      <c r="L832" s="825">
        <v>453.79</v>
      </c>
      <c r="M832" s="825">
        <v>453.79</v>
      </c>
      <c r="N832" s="822">
        <v>1</v>
      </c>
      <c r="O832" s="826">
        <v>1</v>
      </c>
      <c r="P832" s="825"/>
      <c r="Q832" s="827">
        <v>0</v>
      </c>
      <c r="R832" s="822"/>
      <c r="S832" s="827">
        <v>0</v>
      </c>
      <c r="T832" s="826"/>
      <c r="U832" s="828">
        <v>0</v>
      </c>
    </row>
    <row r="833" spans="1:21" ht="14.45" customHeight="1" x14ac:dyDescent="0.2">
      <c r="A833" s="821">
        <v>31</v>
      </c>
      <c r="B833" s="822" t="s">
        <v>1964</v>
      </c>
      <c r="C833" s="822" t="s">
        <v>1970</v>
      </c>
      <c r="D833" s="823" t="s">
        <v>3154</v>
      </c>
      <c r="E833" s="824" t="s">
        <v>1990</v>
      </c>
      <c r="F833" s="822" t="s">
        <v>1965</v>
      </c>
      <c r="G833" s="822" t="s">
        <v>2006</v>
      </c>
      <c r="H833" s="822" t="s">
        <v>619</v>
      </c>
      <c r="I833" s="822" t="s">
        <v>1814</v>
      </c>
      <c r="J833" s="822" t="s">
        <v>1005</v>
      </c>
      <c r="K833" s="822" t="s">
        <v>1006</v>
      </c>
      <c r="L833" s="825">
        <v>0</v>
      </c>
      <c r="M833" s="825">
        <v>0</v>
      </c>
      <c r="N833" s="822">
        <v>98</v>
      </c>
      <c r="O833" s="826">
        <v>70</v>
      </c>
      <c r="P833" s="825">
        <v>0</v>
      </c>
      <c r="Q833" s="827"/>
      <c r="R833" s="822">
        <v>71</v>
      </c>
      <c r="S833" s="827">
        <v>0.72448979591836737</v>
      </c>
      <c r="T833" s="826">
        <v>50</v>
      </c>
      <c r="U833" s="828">
        <v>0.7142857142857143</v>
      </c>
    </row>
    <row r="834" spans="1:21" ht="14.45" customHeight="1" x14ac:dyDescent="0.2">
      <c r="A834" s="821">
        <v>31</v>
      </c>
      <c r="B834" s="822" t="s">
        <v>1964</v>
      </c>
      <c r="C834" s="822" t="s">
        <v>1970</v>
      </c>
      <c r="D834" s="823" t="s">
        <v>3154</v>
      </c>
      <c r="E834" s="824" t="s">
        <v>1990</v>
      </c>
      <c r="F834" s="822" t="s">
        <v>1965</v>
      </c>
      <c r="G834" s="822" t="s">
        <v>2006</v>
      </c>
      <c r="H834" s="822" t="s">
        <v>329</v>
      </c>
      <c r="I834" s="822" t="s">
        <v>2756</v>
      </c>
      <c r="J834" s="822" t="s">
        <v>2311</v>
      </c>
      <c r="K834" s="822" t="s">
        <v>1024</v>
      </c>
      <c r="L834" s="825">
        <v>0</v>
      </c>
      <c r="M834" s="825">
        <v>0</v>
      </c>
      <c r="N834" s="822">
        <v>1</v>
      </c>
      <c r="O834" s="826">
        <v>1</v>
      </c>
      <c r="P834" s="825">
        <v>0</v>
      </c>
      <c r="Q834" s="827"/>
      <c r="R834" s="822">
        <v>1</v>
      </c>
      <c r="S834" s="827">
        <v>1</v>
      </c>
      <c r="T834" s="826">
        <v>1</v>
      </c>
      <c r="U834" s="828">
        <v>1</v>
      </c>
    </row>
    <row r="835" spans="1:21" ht="14.45" customHeight="1" x14ac:dyDescent="0.2">
      <c r="A835" s="821">
        <v>31</v>
      </c>
      <c r="B835" s="822" t="s">
        <v>1964</v>
      </c>
      <c r="C835" s="822" t="s">
        <v>1970</v>
      </c>
      <c r="D835" s="823" t="s">
        <v>3154</v>
      </c>
      <c r="E835" s="824" t="s">
        <v>1990</v>
      </c>
      <c r="F835" s="822" t="s">
        <v>1965</v>
      </c>
      <c r="G835" s="822" t="s">
        <v>2102</v>
      </c>
      <c r="H835" s="822" t="s">
        <v>329</v>
      </c>
      <c r="I835" s="822" t="s">
        <v>2939</v>
      </c>
      <c r="J835" s="822" t="s">
        <v>1293</v>
      </c>
      <c r="K835" s="822" t="s">
        <v>2779</v>
      </c>
      <c r="L835" s="825">
        <v>42.54</v>
      </c>
      <c r="M835" s="825">
        <v>85.08</v>
      </c>
      <c r="N835" s="822">
        <v>2</v>
      </c>
      <c r="O835" s="826">
        <v>1</v>
      </c>
      <c r="P835" s="825"/>
      <c r="Q835" s="827">
        <v>0</v>
      </c>
      <c r="R835" s="822"/>
      <c r="S835" s="827">
        <v>0</v>
      </c>
      <c r="T835" s="826"/>
      <c r="U835" s="828">
        <v>0</v>
      </c>
    </row>
    <row r="836" spans="1:21" ht="14.45" customHeight="1" x14ac:dyDescent="0.2">
      <c r="A836" s="821">
        <v>31</v>
      </c>
      <c r="B836" s="822" t="s">
        <v>1964</v>
      </c>
      <c r="C836" s="822" t="s">
        <v>1970</v>
      </c>
      <c r="D836" s="823" t="s">
        <v>3154</v>
      </c>
      <c r="E836" s="824" t="s">
        <v>1990</v>
      </c>
      <c r="F836" s="822" t="s">
        <v>1965</v>
      </c>
      <c r="G836" s="822" t="s">
        <v>2102</v>
      </c>
      <c r="H836" s="822" t="s">
        <v>329</v>
      </c>
      <c r="I836" s="822" t="s">
        <v>2105</v>
      </c>
      <c r="J836" s="822" t="s">
        <v>683</v>
      </c>
      <c r="K836" s="822" t="s">
        <v>684</v>
      </c>
      <c r="L836" s="825">
        <v>59.56</v>
      </c>
      <c r="M836" s="825">
        <v>119.12</v>
      </c>
      <c r="N836" s="822">
        <v>2</v>
      </c>
      <c r="O836" s="826">
        <v>1.5</v>
      </c>
      <c r="P836" s="825">
        <v>59.56</v>
      </c>
      <c r="Q836" s="827">
        <v>0.5</v>
      </c>
      <c r="R836" s="822">
        <v>1</v>
      </c>
      <c r="S836" s="827">
        <v>0.5</v>
      </c>
      <c r="T836" s="826">
        <v>1</v>
      </c>
      <c r="U836" s="828">
        <v>0.66666666666666663</v>
      </c>
    </row>
    <row r="837" spans="1:21" ht="14.45" customHeight="1" x14ac:dyDescent="0.2">
      <c r="A837" s="821">
        <v>31</v>
      </c>
      <c r="B837" s="822" t="s">
        <v>1964</v>
      </c>
      <c r="C837" s="822" t="s">
        <v>1970</v>
      </c>
      <c r="D837" s="823" t="s">
        <v>3154</v>
      </c>
      <c r="E837" s="824" t="s">
        <v>1990</v>
      </c>
      <c r="F837" s="822" t="s">
        <v>1965</v>
      </c>
      <c r="G837" s="822" t="s">
        <v>2106</v>
      </c>
      <c r="H837" s="822" t="s">
        <v>329</v>
      </c>
      <c r="I837" s="822" t="s">
        <v>2107</v>
      </c>
      <c r="J837" s="822" t="s">
        <v>1301</v>
      </c>
      <c r="K837" s="822" t="s">
        <v>2108</v>
      </c>
      <c r="L837" s="825">
        <v>219.37</v>
      </c>
      <c r="M837" s="825">
        <v>1974.33</v>
      </c>
      <c r="N837" s="822">
        <v>9</v>
      </c>
      <c r="O837" s="826">
        <v>5.5</v>
      </c>
      <c r="P837" s="825">
        <v>1974.33</v>
      </c>
      <c r="Q837" s="827">
        <v>1</v>
      </c>
      <c r="R837" s="822">
        <v>9</v>
      </c>
      <c r="S837" s="827">
        <v>1</v>
      </c>
      <c r="T837" s="826">
        <v>5.5</v>
      </c>
      <c r="U837" s="828">
        <v>1</v>
      </c>
    </row>
    <row r="838" spans="1:21" ht="14.45" customHeight="1" x14ac:dyDescent="0.2">
      <c r="A838" s="821">
        <v>31</v>
      </c>
      <c r="B838" s="822" t="s">
        <v>1964</v>
      </c>
      <c r="C838" s="822" t="s">
        <v>1970</v>
      </c>
      <c r="D838" s="823" t="s">
        <v>3154</v>
      </c>
      <c r="E838" s="824" t="s">
        <v>1990</v>
      </c>
      <c r="F838" s="822" t="s">
        <v>1965</v>
      </c>
      <c r="G838" s="822" t="s">
        <v>2441</v>
      </c>
      <c r="H838" s="822" t="s">
        <v>329</v>
      </c>
      <c r="I838" s="822" t="s">
        <v>2442</v>
      </c>
      <c r="J838" s="822" t="s">
        <v>2443</v>
      </c>
      <c r="K838" s="822" t="s">
        <v>2444</v>
      </c>
      <c r="L838" s="825">
        <v>60.39</v>
      </c>
      <c r="M838" s="825">
        <v>120.78</v>
      </c>
      <c r="N838" s="822">
        <v>2</v>
      </c>
      <c r="O838" s="826">
        <v>1</v>
      </c>
      <c r="P838" s="825">
        <v>120.78</v>
      </c>
      <c r="Q838" s="827">
        <v>1</v>
      </c>
      <c r="R838" s="822">
        <v>2</v>
      </c>
      <c r="S838" s="827">
        <v>1</v>
      </c>
      <c r="T838" s="826">
        <v>1</v>
      </c>
      <c r="U838" s="828">
        <v>1</v>
      </c>
    </row>
    <row r="839" spans="1:21" ht="14.45" customHeight="1" x14ac:dyDescent="0.2">
      <c r="A839" s="821">
        <v>31</v>
      </c>
      <c r="B839" s="822" t="s">
        <v>1964</v>
      </c>
      <c r="C839" s="822" t="s">
        <v>1970</v>
      </c>
      <c r="D839" s="823" t="s">
        <v>3154</v>
      </c>
      <c r="E839" s="824" t="s">
        <v>1990</v>
      </c>
      <c r="F839" s="822" t="s">
        <v>1965</v>
      </c>
      <c r="G839" s="822" t="s">
        <v>2940</v>
      </c>
      <c r="H839" s="822" t="s">
        <v>329</v>
      </c>
      <c r="I839" s="822" t="s">
        <v>2941</v>
      </c>
      <c r="J839" s="822" t="s">
        <v>1098</v>
      </c>
      <c r="K839" s="822" t="s">
        <v>1099</v>
      </c>
      <c r="L839" s="825">
        <v>118.65</v>
      </c>
      <c r="M839" s="825">
        <v>355.95000000000005</v>
      </c>
      <c r="N839" s="822">
        <v>3</v>
      </c>
      <c r="O839" s="826">
        <v>3</v>
      </c>
      <c r="P839" s="825">
        <v>118.65</v>
      </c>
      <c r="Q839" s="827">
        <v>0.33333333333333331</v>
      </c>
      <c r="R839" s="822">
        <v>1</v>
      </c>
      <c r="S839" s="827">
        <v>0.33333333333333331</v>
      </c>
      <c r="T839" s="826">
        <v>1</v>
      </c>
      <c r="U839" s="828">
        <v>0.33333333333333331</v>
      </c>
    </row>
    <row r="840" spans="1:21" ht="14.45" customHeight="1" x14ac:dyDescent="0.2">
      <c r="A840" s="821">
        <v>31</v>
      </c>
      <c r="B840" s="822" t="s">
        <v>1964</v>
      </c>
      <c r="C840" s="822" t="s">
        <v>1970</v>
      </c>
      <c r="D840" s="823" t="s">
        <v>3154</v>
      </c>
      <c r="E840" s="824" t="s">
        <v>1990</v>
      </c>
      <c r="F840" s="822" t="s">
        <v>1965</v>
      </c>
      <c r="G840" s="822" t="s">
        <v>2113</v>
      </c>
      <c r="H840" s="822" t="s">
        <v>329</v>
      </c>
      <c r="I840" s="822" t="s">
        <v>2327</v>
      </c>
      <c r="J840" s="822" t="s">
        <v>2325</v>
      </c>
      <c r="K840" s="822" t="s">
        <v>2328</v>
      </c>
      <c r="L840" s="825">
        <v>387.73</v>
      </c>
      <c r="M840" s="825">
        <v>387.73</v>
      </c>
      <c r="N840" s="822">
        <v>1</v>
      </c>
      <c r="O840" s="826">
        <v>1</v>
      </c>
      <c r="P840" s="825">
        <v>387.73</v>
      </c>
      <c r="Q840" s="827">
        <v>1</v>
      </c>
      <c r="R840" s="822">
        <v>1</v>
      </c>
      <c r="S840" s="827">
        <v>1</v>
      </c>
      <c r="T840" s="826">
        <v>1</v>
      </c>
      <c r="U840" s="828">
        <v>1</v>
      </c>
    </row>
    <row r="841" spans="1:21" ht="14.45" customHeight="1" x14ac:dyDescent="0.2">
      <c r="A841" s="821">
        <v>31</v>
      </c>
      <c r="B841" s="822" t="s">
        <v>1964</v>
      </c>
      <c r="C841" s="822" t="s">
        <v>1970</v>
      </c>
      <c r="D841" s="823" t="s">
        <v>3154</v>
      </c>
      <c r="E841" s="824" t="s">
        <v>1990</v>
      </c>
      <c r="F841" s="822" t="s">
        <v>1965</v>
      </c>
      <c r="G841" s="822" t="s">
        <v>2942</v>
      </c>
      <c r="H841" s="822" t="s">
        <v>329</v>
      </c>
      <c r="I841" s="822" t="s">
        <v>2943</v>
      </c>
      <c r="J841" s="822" t="s">
        <v>2944</v>
      </c>
      <c r="K841" s="822" t="s">
        <v>2945</v>
      </c>
      <c r="L841" s="825">
        <v>181.45</v>
      </c>
      <c r="M841" s="825">
        <v>181.45</v>
      </c>
      <c r="N841" s="822">
        <v>1</v>
      </c>
      <c r="O841" s="826">
        <v>1</v>
      </c>
      <c r="P841" s="825"/>
      <c r="Q841" s="827">
        <v>0</v>
      </c>
      <c r="R841" s="822"/>
      <c r="S841" s="827">
        <v>0</v>
      </c>
      <c r="T841" s="826"/>
      <c r="U841" s="828">
        <v>0</v>
      </c>
    </row>
    <row r="842" spans="1:21" ht="14.45" customHeight="1" x14ac:dyDescent="0.2">
      <c r="A842" s="821">
        <v>31</v>
      </c>
      <c r="B842" s="822" t="s">
        <v>1964</v>
      </c>
      <c r="C842" s="822" t="s">
        <v>1970</v>
      </c>
      <c r="D842" s="823" t="s">
        <v>3154</v>
      </c>
      <c r="E842" s="824" t="s">
        <v>1990</v>
      </c>
      <c r="F842" s="822" t="s">
        <v>1965</v>
      </c>
      <c r="G842" s="822" t="s">
        <v>2000</v>
      </c>
      <c r="H842" s="822" t="s">
        <v>619</v>
      </c>
      <c r="I842" s="822" t="s">
        <v>2533</v>
      </c>
      <c r="J842" s="822" t="s">
        <v>2008</v>
      </c>
      <c r="K842" s="822" t="s">
        <v>2534</v>
      </c>
      <c r="L842" s="825">
        <v>33.549999999999997</v>
      </c>
      <c r="M842" s="825">
        <v>33.549999999999997</v>
      </c>
      <c r="N842" s="822">
        <v>1</v>
      </c>
      <c r="O842" s="826">
        <v>0.5</v>
      </c>
      <c r="P842" s="825">
        <v>33.549999999999997</v>
      </c>
      <c r="Q842" s="827">
        <v>1</v>
      </c>
      <c r="R842" s="822">
        <v>1</v>
      </c>
      <c r="S842" s="827">
        <v>1</v>
      </c>
      <c r="T842" s="826">
        <v>0.5</v>
      </c>
      <c r="U842" s="828">
        <v>1</v>
      </c>
    </row>
    <row r="843" spans="1:21" ht="14.45" customHeight="1" x14ac:dyDescent="0.2">
      <c r="A843" s="821">
        <v>31</v>
      </c>
      <c r="B843" s="822" t="s">
        <v>1964</v>
      </c>
      <c r="C843" s="822" t="s">
        <v>1970</v>
      </c>
      <c r="D843" s="823" t="s">
        <v>3154</v>
      </c>
      <c r="E843" s="824" t="s">
        <v>1990</v>
      </c>
      <c r="F843" s="822" t="s">
        <v>1965</v>
      </c>
      <c r="G843" s="822" t="s">
        <v>2000</v>
      </c>
      <c r="H843" s="822" t="s">
        <v>619</v>
      </c>
      <c r="I843" s="822" t="s">
        <v>2126</v>
      </c>
      <c r="J843" s="822" t="s">
        <v>2008</v>
      </c>
      <c r="K843" s="822" t="s">
        <v>2127</v>
      </c>
      <c r="L843" s="825">
        <v>50.32</v>
      </c>
      <c r="M843" s="825">
        <v>150.96</v>
      </c>
      <c r="N843" s="822">
        <v>3</v>
      </c>
      <c r="O843" s="826">
        <v>3</v>
      </c>
      <c r="P843" s="825">
        <v>50.32</v>
      </c>
      <c r="Q843" s="827">
        <v>0.33333333333333331</v>
      </c>
      <c r="R843" s="822">
        <v>1</v>
      </c>
      <c r="S843" s="827">
        <v>0.33333333333333331</v>
      </c>
      <c r="T843" s="826">
        <v>1</v>
      </c>
      <c r="U843" s="828">
        <v>0.33333333333333331</v>
      </c>
    </row>
    <row r="844" spans="1:21" ht="14.45" customHeight="1" x14ac:dyDescent="0.2">
      <c r="A844" s="821">
        <v>31</v>
      </c>
      <c r="B844" s="822" t="s">
        <v>1964</v>
      </c>
      <c r="C844" s="822" t="s">
        <v>1970</v>
      </c>
      <c r="D844" s="823" t="s">
        <v>3154</v>
      </c>
      <c r="E844" s="824" t="s">
        <v>1990</v>
      </c>
      <c r="F844" s="822" t="s">
        <v>1965</v>
      </c>
      <c r="G844" s="822" t="s">
        <v>2000</v>
      </c>
      <c r="H844" s="822" t="s">
        <v>329</v>
      </c>
      <c r="I844" s="822" t="s">
        <v>2128</v>
      </c>
      <c r="J844" s="822" t="s">
        <v>2008</v>
      </c>
      <c r="K844" s="822" t="s">
        <v>2129</v>
      </c>
      <c r="L844" s="825">
        <v>99.94</v>
      </c>
      <c r="M844" s="825">
        <v>1299.22</v>
      </c>
      <c r="N844" s="822">
        <v>13</v>
      </c>
      <c r="O844" s="826">
        <v>9</v>
      </c>
      <c r="P844" s="825">
        <v>899.46</v>
      </c>
      <c r="Q844" s="827">
        <v>0.69230769230769229</v>
      </c>
      <c r="R844" s="822">
        <v>9</v>
      </c>
      <c r="S844" s="827">
        <v>0.69230769230769229</v>
      </c>
      <c r="T844" s="826">
        <v>6.5</v>
      </c>
      <c r="U844" s="828">
        <v>0.72222222222222221</v>
      </c>
    </row>
    <row r="845" spans="1:21" ht="14.45" customHeight="1" x14ac:dyDescent="0.2">
      <c r="A845" s="821">
        <v>31</v>
      </c>
      <c r="B845" s="822" t="s">
        <v>1964</v>
      </c>
      <c r="C845" s="822" t="s">
        <v>1970</v>
      </c>
      <c r="D845" s="823" t="s">
        <v>3154</v>
      </c>
      <c r="E845" s="824" t="s">
        <v>1990</v>
      </c>
      <c r="F845" s="822" t="s">
        <v>1965</v>
      </c>
      <c r="G845" s="822" t="s">
        <v>2000</v>
      </c>
      <c r="H845" s="822" t="s">
        <v>619</v>
      </c>
      <c r="I845" s="822" t="s">
        <v>2946</v>
      </c>
      <c r="J845" s="822" t="s">
        <v>2008</v>
      </c>
      <c r="K845" s="822" t="s">
        <v>2947</v>
      </c>
      <c r="L845" s="825">
        <v>150.94</v>
      </c>
      <c r="M845" s="825">
        <v>452.82</v>
      </c>
      <c r="N845" s="822">
        <v>3</v>
      </c>
      <c r="O845" s="826">
        <v>2.5</v>
      </c>
      <c r="P845" s="825">
        <v>452.82</v>
      </c>
      <c r="Q845" s="827">
        <v>1</v>
      </c>
      <c r="R845" s="822">
        <v>3</v>
      </c>
      <c r="S845" s="827">
        <v>1</v>
      </c>
      <c r="T845" s="826">
        <v>2.5</v>
      </c>
      <c r="U845" s="828">
        <v>1</v>
      </c>
    </row>
    <row r="846" spans="1:21" ht="14.45" customHeight="1" x14ac:dyDescent="0.2">
      <c r="A846" s="821">
        <v>31</v>
      </c>
      <c r="B846" s="822" t="s">
        <v>1964</v>
      </c>
      <c r="C846" s="822" t="s">
        <v>1970</v>
      </c>
      <c r="D846" s="823" t="s">
        <v>3154</v>
      </c>
      <c r="E846" s="824" t="s">
        <v>1990</v>
      </c>
      <c r="F846" s="822" t="s">
        <v>1965</v>
      </c>
      <c r="G846" s="822" t="s">
        <v>2000</v>
      </c>
      <c r="H846" s="822" t="s">
        <v>329</v>
      </c>
      <c r="I846" s="822" t="s">
        <v>2007</v>
      </c>
      <c r="J846" s="822" t="s">
        <v>2008</v>
      </c>
      <c r="K846" s="822" t="s">
        <v>2009</v>
      </c>
      <c r="L846" s="825">
        <v>66.63</v>
      </c>
      <c r="M846" s="825">
        <v>66.63</v>
      </c>
      <c r="N846" s="822">
        <v>1</v>
      </c>
      <c r="O846" s="826">
        <v>1</v>
      </c>
      <c r="P846" s="825"/>
      <c r="Q846" s="827">
        <v>0</v>
      </c>
      <c r="R846" s="822"/>
      <c r="S846" s="827">
        <v>0</v>
      </c>
      <c r="T846" s="826"/>
      <c r="U846" s="828">
        <v>0</v>
      </c>
    </row>
    <row r="847" spans="1:21" ht="14.45" customHeight="1" x14ac:dyDescent="0.2">
      <c r="A847" s="821">
        <v>31</v>
      </c>
      <c r="B847" s="822" t="s">
        <v>1964</v>
      </c>
      <c r="C847" s="822" t="s">
        <v>1970</v>
      </c>
      <c r="D847" s="823" t="s">
        <v>3154</v>
      </c>
      <c r="E847" s="824" t="s">
        <v>1990</v>
      </c>
      <c r="F847" s="822" t="s">
        <v>1965</v>
      </c>
      <c r="G847" s="822" t="s">
        <v>2000</v>
      </c>
      <c r="H847" s="822" t="s">
        <v>329</v>
      </c>
      <c r="I847" s="822" t="s">
        <v>2023</v>
      </c>
      <c r="J847" s="822" t="s">
        <v>1161</v>
      </c>
      <c r="K847" s="822" t="s">
        <v>2024</v>
      </c>
      <c r="L847" s="825">
        <v>50.32</v>
      </c>
      <c r="M847" s="825">
        <v>352.24</v>
      </c>
      <c r="N847" s="822">
        <v>7</v>
      </c>
      <c r="O847" s="826">
        <v>5</v>
      </c>
      <c r="P847" s="825">
        <v>301.92</v>
      </c>
      <c r="Q847" s="827">
        <v>0.85714285714285721</v>
      </c>
      <c r="R847" s="822">
        <v>6</v>
      </c>
      <c r="S847" s="827">
        <v>0.8571428571428571</v>
      </c>
      <c r="T847" s="826">
        <v>4</v>
      </c>
      <c r="U847" s="828">
        <v>0.8</v>
      </c>
    </row>
    <row r="848" spans="1:21" ht="14.45" customHeight="1" x14ac:dyDescent="0.2">
      <c r="A848" s="821">
        <v>31</v>
      </c>
      <c r="B848" s="822" t="s">
        <v>1964</v>
      </c>
      <c r="C848" s="822" t="s">
        <v>1970</v>
      </c>
      <c r="D848" s="823" t="s">
        <v>3154</v>
      </c>
      <c r="E848" s="824" t="s">
        <v>1990</v>
      </c>
      <c r="F848" s="822" t="s">
        <v>1965</v>
      </c>
      <c r="G848" s="822" t="s">
        <v>2132</v>
      </c>
      <c r="H848" s="822" t="s">
        <v>619</v>
      </c>
      <c r="I848" s="822" t="s">
        <v>1747</v>
      </c>
      <c r="J848" s="822" t="s">
        <v>1201</v>
      </c>
      <c r="K848" s="822" t="s">
        <v>1748</v>
      </c>
      <c r="L848" s="825">
        <v>154.36000000000001</v>
      </c>
      <c r="M848" s="825">
        <v>463.08000000000004</v>
      </c>
      <c r="N848" s="822">
        <v>3</v>
      </c>
      <c r="O848" s="826">
        <v>3</v>
      </c>
      <c r="P848" s="825">
        <v>154.36000000000001</v>
      </c>
      <c r="Q848" s="827">
        <v>0.33333333333333331</v>
      </c>
      <c r="R848" s="822">
        <v>1</v>
      </c>
      <c r="S848" s="827">
        <v>0.33333333333333331</v>
      </c>
      <c r="T848" s="826">
        <v>1</v>
      </c>
      <c r="U848" s="828">
        <v>0.33333333333333331</v>
      </c>
    </row>
    <row r="849" spans="1:21" ht="14.45" customHeight="1" x14ac:dyDescent="0.2">
      <c r="A849" s="821">
        <v>31</v>
      </c>
      <c r="B849" s="822" t="s">
        <v>1964</v>
      </c>
      <c r="C849" s="822" t="s">
        <v>1970</v>
      </c>
      <c r="D849" s="823" t="s">
        <v>3154</v>
      </c>
      <c r="E849" s="824" t="s">
        <v>1990</v>
      </c>
      <c r="F849" s="822" t="s">
        <v>1965</v>
      </c>
      <c r="G849" s="822" t="s">
        <v>2132</v>
      </c>
      <c r="H849" s="822" t="s">
        <v>329</v>
      </c>
      <c r="I849" s="822" t="s">
        <v>2948</v>
      </c>
      <c r="J849" s="822" t="s">
        <v>1201</v>
      </c>
      <c r="K849" s="822" t="s">
        <v>1748</v>
      </c>
      <c r="L849" s="825">
        <v>154.36000000000001</v>
      </c>
      <c r="M849" s="825">
        <v>154.36000000000001</v>
      </c>
      <c r="N849" s="822">
        <v>1</v>
      </c>
      <c r="O849" s="826">
        <v>0.5</v>
      </c>
      <c r="P849" s="825">
        <v>154.36000000000001</v>
      </c>
      <c r="Q849" s="827">
        <v>1</v>
      </c>
      <c r="R849" s="822">
        <v>1</v>
      </c>
      <c r="S849" s="827">
        <v>1</v>
      </c>
      <c r="T849" s="826">
        <v>0.5</v>
      </c>
      <c r="U849" s="828">
        <v>1</v>
      </c>
    </row>
    <row r="850" spans="1:21" ht="14.45" customHeight="1" x14ac:dyDescent="0.2">
      <c r="A850" s="821">
        <v>31</v>
      </c>
      <c r="B850" s="822" t="s">
        <v>1964</v>
      </c>
      <c r="C850" s="822" t="s">
        <v>1970</v>
      </c>
      <c r="D850" s="823" t="s">
        <v>3154</v>
      </c>
      <c r="E850" s="824" t="s">
        <v>1990</v>
      </c>
      <c r="F850" s="822" t="s">
        <v>1965</v>
      </c>
      <c r="G850" s="822" t="s">
        <v>2139</v>
      </c>
      <c r="H850" s="822" t="s">
        <v>329</v>
      </c>
      <c r="I850" s="822" t="s">
        <v>2140</v>
      </c>
      <c r="J850" s="822" t="s">
        <v>2141</v>
      </c>
      <c r="K850" s="822" t="s">
        <v>2142</v>
      </c>
      <c r="L850" s="825">
        <v>0</v>
      </c>
      <c r="M850" s="825">
        <v>0</v>
      </c>
      <c r="N850" s="822">
        <v>8</v>
      </c>
      <c r="O850" s="826">
        <v>4.5</v>
      </c>
      <c r="P850" s="825">
        <v>0</v>
      </c>
      <c r="Q850" s="827"/>
      <c r="R850" s="822">
        <v>5</v>
      </c>
      <c r="S850" s="827">
        <v>0.625</v>
      </c>
      <c r="T850" s="826">
        <v>2.5</v>
      </c>
      <c r="U850" s="828">
        <v>0.55555555555555558</v>
      </c>
    </row>
    <row r="851" spans="1:21" ht="14.45" customHeight="1" x14ac:dyDescent="0.2">
      <c r="A851" s="821">
        <v>31</v>
      </c>
      <c r="B851" s="822" t="s">
        <v>1964</v>
      </c>
      <c r="C851" s="822" t="s">
        <v>1970</v>
      </c>
      <c r="D851" s="823" t="s">
        <v>3154</v>
      </c>
      <c r="E851" s="824" t="s">
        <v>1990</v>
      </c>
      <c r="F851" s="822" t="s">
        <v>1965</v>
      </c>
      <c r="G851" s="822" t="s">
        <v>2139</v>
      </c>
      <c r="H851" s="822" t="s">
        <v>329</v>
      </c>
      <c r="I851" s="822" t="s">
        <v>2143</v>
      </c>
      <c r="J851" s="822" t="s">
        <v>2141</v>
      </c>
      <c r="K851" s="822" t="s">
        <v>2144</v>
      </c>
      <c r="L851" s="825">
        <v>0</v>
      </c>
      <c r="M851" s="825">
        <v>0</v>
      </c>
      <c r="N851" s="822">
        <v>7</v>
      </c>
      <c r="O851" s="826">
        <v>5.5</v>
      </c>
      <c r="P851" s="825">
        <v>0</v>
      </c>
      <c r="Q851" s="827"/>
      <c r="R851" s="822">
        <v>6</v>
      </c>
      <c r="S851" s="827">
        <v>0.8571428571428571</v>
      </c>
      <c r="T851" s="826">
        <v>4.5</v>
      </c>
      <c r="U851" s="828">
        <v>0.81818181818181823</v>
      </c>
    </row>
    <row r="852" spans="1:21" ht="14.45" customHeight="1" x14ac:dyDescent="0.2">
      <c r="A852" s="821">
        <v>31</v>
      </c>
      <c r="B852" s="822" t="s">
        <v>1964</v>
      </c>
      <c r="C852" s="822" t="s">
        <v>1970</v>
      </c>
      <c r="D852" s="823" t="s">
        <v>3154</v>
      </c>
      <c r="E852" s="824" t="s">
        <v>1990</v>
      </c>
      <c r="F852" s="822" t="s">
        <v>1965</v>
      </c>
      <c r="G852" s="822" t="s">
        <v>2010</v>
      </c>
      <c r="H852" s="822" t="s">
        <v>329</v>
      </c>
      <c r="I852" s="822" t="s">
        <v>2011</v>
      </c>
      <c r="J852" s="822" t="s">
        <v>1072</v>
      </c>
      <c r="K852" s="822" t="s">
        <v>1073</v>
      </c>
      <c r="L852" s="825">
        <v>66.61</v>
      </c>
      <c r="M852" s="825">
        <v>133.22</v>
      </c>
      <c r="N852" s="822">
        <v>2</v>
      </c>
      <c r="O852" s="826">
        <v>2</v>
      </c>
      <c r="P852" s="825">
        <v>66.61</v>
      </c>
      <c r="Q852" s="827">
        <v>0.5</v>
      </c>
      <c r="R852" s="822">
        <v>1</v>
      </c>
      <c r="S852" s="827">
        <v>0.5</v>
      </c>
      <c r="T852" s="826">
        <v>1</v>
      </c>
      <c r="U852" s="828">
        <v>0.5</v>
      </c>
    </row>
    <row r="853" spans="1:21" ht="14.45" customHeight="1" x14ac:dyDescent="0.2">
      <c r="A853" s="821">
        <v>31</v>
      </c>
      <c r="B853" s="822" t="s">
        <v>1964</v>
      </c>
      <c r="C853" s="822" t="s">
        <v>1970</v>
      </c>
      <c r="D853" s="823" t="s">
        <v>3154</v>
      </c>
      <c r="E853" s="824" t="s">
        <v>1990</v>
      </c>
      <c r="F853" s="822" t="s">
        <v>1966</v>
      </c>
      <c r="G853" s="822" t="s">
        <v>2012</v>
      </c>
      <c r="H853" s="822" t="s">
        <v>329</v>
      </c>
      <c r="I853" s="822" t="s">
        <v>1814</v>
      </c>
      <c r="J853" s="822" t="s">
        <v>2491</v>
      </c>
      <c r="K853" s="822"/>
      <c r="L853" s="825">
        <v>0</v>
      </c>
      <c r="M853" s="825">
        <v>0</v>
      </c>
      <c r="N853" s="822">
        <v>1</v>
      </c>
      <c r="O853" s="826">
        <v>1</v>
      </c>
      <c r="P853" s="825">
        <v>0</v>
      </c>
      <c r="Q853" s="827"/>
      <c r="R853" s="822">
        <v>1</v>
      </c>
      <c r="S853" s="827">
        <v>1</v>
      </c>
      <c r="T853" s="826">
        <v>1</v>
      </c>
      <c r="U853" s="828">
        <v>1</v>
      </c>
    </row>
    <row r="854" spans="1:21" ht="14.45" customHeight="1" x14ac:dyDescent="0.2">
      <c r="A854" s="821">
        <v>31</v>
      </c>
      <c r="B854" s="822" t="s">
        <v>1964</v>
      </c>
      <c r="C854" s="822" t="s">
        <v>1970</v>
      </c>
      <c r="D854" s="823" t="s">
        <v>3154</v>
      </c>
      <c r="E854" s="824" t="s">
        <v>1990</v>
      </c>
      <c r="F854" s="822" t="s">
        <v>1967</v>
      </c>
      <c r="G854" s="822" t="s">
        <v>2012</v>
      </c>
      <c r="H854" s="822" t="s">
        <v>329</v>
      </c>
      <c r="I854" s="822" t="s">
        <v>2147</v>
      </c>
      <c r="J854" s="822" t="s">
        <v>2148</v>
      </c>
      <c r="K854" s="822" t="s">
        <v>2149</v>
      </c>
      <c r="L854" s="825">
        <v>1048.6500000000001</v>
      </c>
      <c r="M854" s="825">
        <v>1048.6500000000001</v>
      </c>
      <c r="N854" s="822">
        <v>1</v>
      </c>
      <c r="O854" s="826">
        <v>1</v>
      </c>
      <c r="P854" s="825">
        <v>1048.6500000000001</v>
      </c>
      <c r="Q854" s="827">
        <v>1</v>
      </c>
      <c r="R854" s="822">
        <v>1</v>
      </c>
      <c r="S854" s="827">
        <v>1</v>
      </c>
      <c r="T854" s="826">
        <v>1</v>
      </c>
      <c r="U854" s="828">
        <v>1</v>
      </c>
    </row>
    <row r="855" spans="1:21" ht="14.45" customHeight="1" x14ac:dyDescent="0.2">
      <c r="A855" s="821">
        <v>31</v>
      </c>
      <c r="B855" s="822" t="s">
        <v>1964</v>
      </c>
      <c r="C855" s="822" t="s">
        <v>1970</v>
      </c>
      <c r="D855" s="823" t="s">
        <v>3154</v>
      </c>
      <c r="E855" s="824" t="s">
        <v>1990</v>
      </c>
      <c r="F855" s="822" t="s">
        <v>1967</v>
      </c>
      <c r="G855" s="822" t="s">
        <v>2012</v>
      </c>
      <c r="H855" s="822" t="s">
        <v>329</v>
      </c>
      <c r="I855" s="822" t="s">
        <v>2353</v>
      </c>
      <c r="J855" s="822" t="s">
        <v>2354</v>
      </c>
      <c r="K855" s="822" t="s">
        <v>2355</v>
      </c>
      <c r="L855" s="825">
        <v>849.85</v>
      </c>
      <c r="M855" s="825">
        <v>849.85</v>
      </c>
      <c r="N855" s="822">
        <v>1</v>
      </c>
      <c r="O855" s="826">
        <v>1</v>
      </c>
      <c r="P855" s="825">
        <v>849.85</v>
      </c>
      <c r="Q855" s="827">
        <v>1</v>
      </c>
      <c r="R855" s="822">
        <v>1</v>
      </c>
      <c r="S855" s="827">
        <v>1</v>
      </c>
      <c r="T855" s="826">
        <v>1</v>
      </c>
      <c r="U855" s="828">
        <v>1</v>
      </c>
    </row>
    <row r="856" spans="1:21" ht="14.45" customHeight="1" x14ac:dyDescent="0.2">
      <c r="A856" s="821">
        <v>31</v>
      </c>
      <c r="B856" s="822" t="s">
        <v>1964</v>
      </c>
      <c r="C856" s="822" t="s">
        <v>1970</v>
      </c>
      <c r="D856" s="823" t="s">
        <v>3154</v>
      </c>
      <c r="E856" s="824" t="s">
        <v>1990</v>
      </c>
      <c r="F856" s="822" t="s">
        <v>1967</v>
      </c>
      <c r="G856" s="822" t="s">
        <v>2012</v>
      </c>
      <c r="H856" s="822" t="s">
        <v>329</v>
      </c>
      <c r="I856" s="822" t="s">
        <v>2539</v>
      </c>
      <c r="J856" s="822" t="s">
        <v>2540</v>
      </c>
      <c r="K856" s="822" t="s">
        <v>2541</v>
      </c>
      <c r="L856" s="825">
        <v>700.35</v>
      </c>
      <c r="M856" s="825">
        <v>700.35</v>
      </c>
      <c r="N856" s="822">
        <v>1</v>
      </c>
      <c r="O856" s="826">
        <v>1</v>
      </c>
      <c r="P856" s="825">
        <v>700.35</v>
      </c>
      <c r="Q856" s="827">
        <v>1</v>
      </c>
      <c r="R856" s="822">
        <v>1</v>
      </c>
      <c r="S856" s="827">
        <v>1</v>
      </c>
      <c r="T856" s="826">
        <v>1</v>
      </c>
      <c r="U856" s="828">
        <v>1</v>
      </c>
    </row>
    <row r="857" spans="1:21" ht="14.45" customHeight="1" x14ac:dyDescent="0.2">
      <c r="A857" s="821">
        <v>31</v>
      </c>
      <c r="B857" s="822" t="s">
        <v>1964</v>
      </c>
      <c r="C857" s="822" t="s">
        <v>1970</v>
      </c>
      <c r="D857" s="823" t="s">
        <v>3154</v>
      </c>
      <c r="E857" s="824" t="s">
        <v>1990</v>
      </c>
      <c r="F857" s="822" t="s">
        <v>1967</v>
      </c>
      <c r="G857" s="822" t="s">
        <v>2012</v>
      </c>
      <c r="H857" s="822" t="s">
        <v>329</v>
      </c>
      <c r="I857" s="822" t="s">
        <v>2153</v>
      </c>
      <c r="J857" s="822" t="s">
        <v>2154</v>
      </c>
      <c r="K857" s="822" t="s">
        <v>2155</v>
      </c>
      <c r="L857" s="825">
        <v>492.19</v>
      </c>
      <c r="M857" s="825">
        <v>11320.369999999999</v>
      </c>
      <c r="N857" s="822">
        <v>23</v>
      </c>
      <c r="O857" s="826">
        <v>23</v>
      </c>
      <c r="P857" s="825">
        <v>10335.99</v>
      </c>
      <c r="Q857" s="827">
        <v>0.91304347826086962</v>
      </c>
      <c r="R857" s="822">
        <v>21</v>
      </c>
      <c r="S857" s="827">
        <v>0.91304347826086951</v>
      </c>
      <c r="T857" s="826">
        <v>21</v>
      </c>
      <c r="U857" s="828">
        <v>0.91304347826086951</v>
      </c>
    </row>
    <row r="858" spans="1:21" ht="14.45" customHeight="1" x14ac:dyDescent="0.2">
      <c r="A858" s="821">
        <v>31</v>
      </c>
      <c r="B858" s="822" t="s">
        <v>1964</v>
      </c>
      <c r="C858" s="822" t="s">
        <v>1970</v>
      </c>
      <c r="D858" s="823" t="s">
        <v>3154</v>
      </c>
      <c r="E858" s="824" t="s">
        <v>1990</v>
      </c>
      <c r="F858" s="822" t="s">
        <v>1967</v>
      </c>
      <c r="G858" s="822" t="s">
        <v>2012</v>
      </c>
      <c r="H858" s="822" t="s">
        <v>329</v>
      </c>
      <c r="I858" s="822" t="s">
        <v>2029</v>
      </c>
      <c r="J858" s="822" t="s">
        <v>2030</v>
      </c>
      <c r="K858" s="822" t="s">
        <v>2031</v>
      </c>
      <c r="L858" s="825">
        <v>971.25</v>
      </c>
      <c r="M858" s="825">
        <v>5827.5</v>
      </c>
      <c r="N858" s="822">
        <v>6</v>
      </c>
      <c r="O858" s="826">
        <v>6</v>
      </c>
      <c r="P858" s="825">
        <v>5827.5</v>
      </c>
      <c r="Q858" s="827">
        <v>1</v>
      </c>
      <c r="R858" s="822">
        <v>6</v>
      </c>
      <c r="S858" s="827">
        <v>1</v>
      </c>
      <c r="T858" s="826">
        <v>6</v>
      </c>
      <c r="U858" s="828">
        <v>1</v>
      </c>
    </row>
    <row r="859" spans="1:21" ht="14.45" customHeight="1" x14ac:dyDescent="0.2">
      <c r="A859" s="821">
        <v>31</v>
      </c>
      <c r="B859" s="822" t="s">
        <v>1964</v>
      </c>
      <c r="C859" s="822" t="s">
        <v>1970</v>
      </c>
      <c r="D859" s="823" t="s">
        <v>3154</v>
      </c>
      <c r="E859" s="824" t="s">
        <v>1990</v>
      </c>
      <c r="F859" s="822" t="s">
        <v>1967</v>
      </c>
      <c r="G859" s="822" t="s">
        <v>2012</v>
      </c>
      <c r="H859" s="822" t="s">
        <v>329</v>
      </c>
      <c r="I859" s="822" t="s">
        <v>2159</v>
      </c>
      <c r="J859" s="822" t="s">
        <v>2160</v>
      </c>
      <c r="K859" s="822" t="s">
        <v>2161</v>
      </c>
      <c r="L859" s="825">
        <v>60.23</v>
      </c>
      <c r="M859" s="825">
        <v>180.69</v>
      </c>
      <c r="N859" s="822">
        <v>3</v>
      </c>
      <c r="O859" s="826">
        <v>3</v>
      </c>
      <c r="P859" s="825">
        <v>120.46</v>
      </c>
      <c r="Q859" s="827">
        <v>0.66666666666666663</v>
      </c>
      <c r="R859" s="822">
        <v>2</v>
      </c>
      <c r="S859" s="827">
        <v>0.66666666666666663</v>
      </c>
      <c r="T859" s="826">
        <v>2</v>
      </c>
      <c r="U859" s="828">
        <v>0.66666666666666663</v>
      </c>
    </row>
    <row r="860" spans="1:21" ht="14.45" customHeight="1" x14ac:dyDescent="0.2">
      <c r="A860" s="821">
        <v>31</v>
      </c>
      <c r="B860" s="822" t="s">
        <v>1964</v>
      </c>
      <c r="C860" s="822" t="s">
        <v>1970</v>
      </c>
      <c r="D860" s="823" t="s">
        <v>3154</v>
      </c>
      <c r="E860" s="824" t="s">
        <v>1990</v>
      </c>
      <c r="F860" s="822" t="s">
        <v>1967</v>
      </c>
      <c r="G860" s="822" t="s">
        <v>2012</v>
      </c>
      <c r="H860" s="822" t="s">
        <v>329</v>
      </c>
      <c r="I860" s="822" t="s">
        <v>2162</v>
      </c>
      <c r="J860" s="822" t="s">
        <v>2163</v>
      </c>
      <c r="K860" s="822" t="s">
        <v>2164</v>
      </c>
      <c r="L860" s="825">
        <v>245.42</v>
      </c>
      <c r="M860" s="825">
        <v>490.84</v>
      </c>
      <c r="N860" s="822">
        <v>2</v>
      </c>
      <c r="O860" s="826">
        <v>2</v>
      </c>
      <c r="P860" s="825">
        <v>490.84</v>
      </c>
      <c r="Q860" s="827">
        <v>1</v>
      </c>
      <c r="R860" s="822">
        <v>2</v>
      </c>
      <c r="S860" s="827">
        <v>1</v>
      </c>
      <c r="T860" s="826">
        <v>2</v>
      </c>
      <c r="U860" s="828">
        <v>1</v>
      </c>
    </row>
    <row r="861" spans="1:21" ht="14.45" customHeight="1" x14ac:dyDescent="0.2">
      <c r="A861" s="821">
        <v>31</v>
      </c>
      <c r="B861" s="822" t="s">
        <v>1964</v>
      </c>
      <c r="C861" s="822" t="s">
        <v>1970</v>
      </c>
      <c r="D861" s="823" t="s">
        <v>3154</v>
      </c>
      <c r="E861" s="824" t="s">
        <v>1990</v>
      </c>
      <c r="F861" s="822" t="s">
        <v>1967</v>
      </c>
      <c r="G861" s="822" t="s">
        <v>2012</v>
      </c>
      <c r="H861" s="822" t="s">
        <v>329</v>
      </c>
      <c r="I861" s="822" t="s">
        <v>2165</v>
      </c>
      <c r="J861" s="822" t="s">
        <v>2166</v>
      </c>
      <c r="K861" s="822" t="s">
        <v>2167</v>
      </c>
      <c r="L861" s="825">
        <v>36.18</v>
      </c>
      <c r="M861" s="825">
        <v>10456.02</v>
      </c>
      <c r="N861" s="822">
        <v>289</v>
      </c>
      <c r="O861" s="826">
        <v>147</v>
      </c>
      <c r="P861" s="825">
        <v>10311.300000000001</v>
      </c>
      <c r="Q861" s="827">
        <v>0.98615916955017302</v>
      </c>
      <c r="R861" s="822">
        <v>285</v>
      </c>
      <c r="S861" s="827">
        <v>0.98615916955017302</v>
      </c>
      <c r="T861" s="826">
        <v>145</v>
      </c>
      <c r="U861" s="828">
        <v>0.98639455782312924</v>
      </c>
    </row>
    <row r="862" spans="1:21" ht="14.45" customHeight="1" x14ac:dyDescent="0.2">
      <c r="A862" s="821">
        <v>31</v>
      </c>
      <c r="B862" s="822" t="s">
        <v>1964</v>
      </c>
      <c r="C862" s="822" t="s">
        <v>1970</v>
      </c>
      <c r="D862" s="823" t="s">
        <v>3154</v>
      </c>
      <c r="E862" s="824" t="s">
        <v>1990</v>
      </c>
      <c r="F862" s="822" t="s">
        <v>1967</v>
      </c>
      <c r="G862" s="822" t="s">
        <v>2012</v>
      </c>
      <c r="H862" s="822" t="s">
        <v>329</v>
      </c>
      <c r="I862" s="822" t="s">
        <v>2174</v>
      </c>
      <c r="J862" s="822" t="s">
        <v>2175</v>
      </c>
      <c r="K862" s="822" t="s">
        <v>2176</v>
      </c>
      <c r="L862" s="825">
        <v>399.63</v>
      </c>
      <c r="M862" s="825">
        <v>17184.089999999989</v>
      </c>
      <c r="N862" s="822">
        <v>43</v>
      </c>
      <c r="O862" s="826">
        <v>42</v>
      </c>
      <c r="P862" s="825">
        <v>15185.939999999988</v>
      </c>
      <c r="Q862" s="827">
        <v>0.88372093023255793</v>
      </c>
      <c r="R862" s="822">
        <v>38</v>
      </c>
      <c r="S862" s="827">
        <v>0.88372093023255816</v>
      </c>
      <c r="T862" s="826">
        <v>38</v>
      </c>
      <c r="U862" s="828">
        <v>0.90476190476190477</v>
      </c>
    </row>
    <row r="863" spans="1:21" ht="14.45" customHeight="1" x14ac:dyDescent="0.2">
      <c r="A863" s="821">
        <v>31</v>
      </c>
      <c r="B863" s="822" t="s">
        <v>1964</v>
      </c>
      <c r="C863" s="822" t="s">
        <v>1970</v>
      </c>
      <c r="D863" s="823" t="s">
        <v>3154</v>
      </c>
      <c r="E863" s="824" t="s">
        <v>1990</v>
      </c>
      <c r="F863" s="822" t="s">
        <v>1967</v>
      </c>
      <c r="G863" s="822" t="s">
        <v>2012</v>
      </c>
      <c r="H863" s="822" t="s">
        <v>329</v>
      </c>
      <c r="I863" s="822" t="s">
        <v>2364</v>
      </c>
      <c r="J863" s="822" t="s">
        <v>2160</v>
      </c>
      <c r="K863" s="822" t="s">
        <v>2365</v>
      </c>
      <c r="L863" s="825">
        <v>60.23</v>
      </c>
      <c r="M863" s="825">
        <v>60.23</v>
      </c>
      <c r="N863" s="822">
        <v>1</v>
      </c>
      <c r="O863" s="826">
        <v>1</v>
      </c>
      <c r="P863" s="825">
        <v>60.23</v>
      </c>
      <c r="Q863" s="827">
        <v>1</v>
      </c>
      <c r="R863" s="822">
        <v>1</v>
      </c>
      <c r="S863" s="827">
        <v>1</v>
      </c>
      <c r="T863" s="826">
        <v>1</v>
      </c>
      <c r="U863" s="828">
        <v>1</v>
      </c>
    </row>
    <row r="864" spans="1:21" ht="14.45" customHeight="1" x14ac:dyDescent="0.2">
      <c r="A864" s="821">
        <v>31</v>
      </c>
      <c r="B864" s="822" t="s">
        <v>1964</v>
      </c>
      <c r="C864" s="822" t="s">
        <v>1970</v>
      </c>
      <c r="D864" s="823" t="s">
        <v>3154</v>
      </c>
      <c r="E864" s="824" t="s">
        <v>1990</v>
      </c>
      <c r="F864" s="822" t="s">
        <v>1967</v>
      </c>
      <c r="G864" s="822" t="s">
        <v>2012</v>
      </c>
      <c r="H864" s="822" t="s">
        <v>329</v>
      </c>
      <c r="I864" s="822" t="s">
        <v>2183</v>
      </c>
      <c r="J864" s="822" t="s">
        <v>2184</v>
      </c>
      <c r="K864" s="822" t="s">
        <v>2185</v>
      </c>
      <c r="L864" s="825">
        <v>1392.62</v>
      </c>
      <c r="M864" s="825">
        <v>2785.24</v>
      </c>
      <c r="N864" s="822">
        <v>2</v>
      </c>
      <c r="O864" s="826">
        <v>2</v>
      </c>
      <c r="P864" s="825"/>
      <c r="Q864" s="827">
        <v>0</v>
      </c>
      <c r="R864" s="822"/>
      <c r="S864" s="827">
        <v>0</v>
      </c>
      <c r="T864" s="826"/>
      <c r="U864" s="828">
        <v>0</v>
      </c>
    </row>
    <row r="865" spans="1:21" ht="14.45" customHeight="1" x14ac:dyDescent="0.2">
      <c r="A865" s="821">
        <v>31</v>
      </c>
      <c r="B865" s="822" t="s">
        <v>1964</v>
      </c>
      <c r="C865" s="822" t="s">
        <v>1970</v>
      </c>
      <c r="D865" s="823" t="s">
        <v>3154</v>
      </c>
      <c r="E865" s="824" t="s">
        <v>1990</v>
      </c>
      <c r="F865" s="822" t="s">
        <v>1967</v>
      </c>
      <c r="G865" s="822" t="s">
        <v>2012</v>
      </c>
      <c r="H865" s="822" t="s">
        <v>329</v>
      </c>
      <c r="I865" s="822" t="s">
        <v>2186</v>
      </c>
      <c r="J865" s="822" t="s">
        <v>2187</v>
      </c>
      <c r="K865" s="822" t="s">
        <v>2188</v>
      </c>
      <c r="L865" s="825">
        <v>749.8</v>
      </c>
      <c r="M865" s="825">
        <v>1499.6</v>
      </c>
      <c r="N865" s="822">
        <v>2</v>
      </c>
      <c r="O865" s="826">
        <v>2</v>
      </c>
      <c r="P865" s="825">
        <v>1499.6</v>
      </c>
      <c r="Q865" s="827">
        <v>1</v>
      </c>
      <c r="R865" s="822">
        <v>2</v>
      </c>
      <c r="S865" s="827">
        <v>1</v>
      </c>
      <c r="T865" s="826">
        <v>2</v>
      </c>
      <c r="U865" s="828">
        <v>1</v>
      </c>
    </row>
    <row r="866" spans="1:21" ht="14.45" customHeight="1" x14ac:dyDescent="0.2">
      <c r="A866" s="821">
        <v>31</v>
      </c>
      <c r="B866" s="822" t="s">
        <v>1964</v>
      </c>
      <c r="C866" s="822" t="s">
        <v>1970</v>
      </c>
      <c r="D866" s="823" t="s">
        <v>3154</v>
      </c>
      <c r="E866" s="824" t="s">
        <v>1990</v>
      </c>
      <c r="F866" s="822" t="s">
        <v>1967</v>
      </c>
      <c r="G866" s="822" t="s">
        <v>2012</v>
      </c>
      <c r="H866" s="822" t="s">
        <v>329</v>
      </c>
      <c r="I866" s="822" t="s">
        <v>2189</v>
      </c>
      <c r="J866" s="822" t="s">
        <v>2190</v>
      </c>
      <c r="K866" s="822" t="s">
        <v>2191</v>
      </c>
      <c r="L866" s="825">
        <v>199.5</v>
      </c>
      <c r="M866" s="825">
        <v>798</v>
      </c>
      <c r="N866" s="822">
        <v>4</v>
      </c>
      <c r="O866" s="826">
        <v>4</v>
      </c>
      <c r="P866" s="825">
        <v>798</v>
      </c>
      <c r="Q866" s="827">
        <v>1</v>
      </c>
      <c r="R866" s="822">
        <v>4</v>
      </c>
      <c r="S866" s="827">
        <v>1</v>
      </c>
      <c r="T866" s="826">
        <v>4</v>
      </c>
      <c r="U866" s="828">
        <v>1</v>
      </c>
    </row>
    <row r="867" spans="1:21" ht="14.45" customHeight="1" x14ac:dyDescent="0.2">
      <c r="A867" s="821">
        <v>31</v>
      </c>
      <c r="B867" s="822" t="s">
        <v>1964</v>
      </c>
      <c r="C867" s="822" t="s">
        <v>1970</v>
      </c>
      <c r="D867" s="823" t="s">
        <v>3154</v>
      </c>
      <c r="E867" s="824" t="s">
        <v>1990</v>
      </c>
      <c r="F867" s="822" t="s">
        <v>1967</v>
      </c>
      <c r="G867" s="822" t="s">
        <v>2012</v>
      </c>
      <c r="H867" s="822" t="s">
        <v>329</v>
      </c>
      <c r="I867" s="822" t="s">
        <v>2192</v>
      </c>
      <c r="J867" s="822" t="s">
        <v>2193</v>
      </c>
      <c r="K867" s="822" t="s">
        <v>2194</v>
      </c>
      <c r="L867" s="825">
        <v>249.55</v>
      </c>
      <c r="M867" s="825">
        <v>1746.85</v>
      </c>
      <c r="N867" s="822">
        <v>7</v>
      </c>
      <c r="O867" s="826">
        <v>4</v>
      </c>
      <c r="P867" s="825">
        <v>1247.75</v>
      </c>
      <c r="Q867" s="827">
        <v>0.7142857142857143</v>
      </c>
      <c r="R867" s="822">
        <v>5</v>
      </c>
      <c r="S867" s="827">
        <v>0.7142857142857143</v>
      </c>
      <c r="T867" s="826">
        <v>3</v>
      </c>
      <c r="U867" s="828">
        <v>0.75</v>
      </c>
    </row>
    <row r="868" spans="1:21" ht="14.45" customHeight="1" x14ac:dyDescent="0.2">
      <c r="A868" s="821">
        <v>31</v>
      </c>
      <c r="B868" s="822" t="s">
        <v>1964</v>
      </c>
      <c r="C868" s="822" t="s">
        <v>1970</v>
      </c>
      <c r="D868" s="823" t="s">
        <v>3154</v>
      </c>
      <c r="E868" s="824" t="s">
        <v>1990</v>
      </c>
      <c r="F868" s="822" t="s">
        <v>1967</v>
      </c>
      <c r="G868" s="822" t="s">
        <v>2012</v>
      </c>
      <c r="H868" s="822" t="s">
        <v>329</v>
      </c>
      <c r="I868" s="822" t="s">
        <v>2195</v>
      </c>
      <c r="J868" s="822" t="s">
        <v>2196</v>
      </c>
      <c r="K868" s="822" t="s">
        <v>2197</v>
      </c>
      <c r="L868" s="825">
        <v>2296.87</v>
      </c>
      <c r="M868" s="825">
        <v>4593.74</v>
      </c>
      <c r="N868" s="822">
        <v>2</v>
      </c>
      <c r="O868" s="826">
        <v>2</v>
      </c>
      <c r="P868" s="825">
        <v>4593.74</v>
      </c>
      <c r="Q868" s="827">
        <v>1</v>
      </c>
      <c r="R868" s="822">
        <v>2</v>
      </c>
      <c r="S868" s="827">
        <v>1</v>
      </c>
      <c r="T868" s="826">
        <v>2</v>
      </c>
      <c r="U868" s="828">
        <v>1</v>
      </c>
    </row>
    <row r="869" spans="1:21" ht="14.45" customHeight="1" x14ac:dyDescent="0.2">
      <c r="A869" s="821">
        <v>31</v>
      </c>
      <c r="B869" s="822" t="s">
        <v>1964</v>
      </c>
      <c r="C869" s="822" t="s">
        <v>1970</v>
      </c>
      <c r="D869" s="823" t="s">
        <v>3154</v>
      </c>
      <c r="E869" s="824" t="s">
        <v>1990</v>
      </c>
      <c r="F869" s="822" t="s">
        <v>1967</v>
      </c>
      <c r="G869" s="822" t="s">
        <v>2012</v>
      </c>
      <c r="H869" s="822" t="s">
        <v>329</v>
      </c>
      <c r="I869" s="822" t="s">
        <v>2198</v>
      </c>
      <c r="J869" s="822" t="s">
        <v>2199</v>
      </c>
      <c r="K869" s="822" t="s">
        <v>2200</v>
      </c>
      <c r="L869" s="825">
        <v>320.25</v>
      </c>
      <c r="M869" s="825">
        <v>3843</v>
      </c>
      <c r="N869" s="822">
        <v>12</v>
      </c>
      <c r="O869" s="826">
        <v>12</v>
      </c>
      <c r="P869" s="825">
        <v>3843</v>
      </c>
      <c r="Q869" s="827">
        <v>1</v>
      </c>
      <c r="R869" s="822">
        <v>12</v>
      </c>
      <c r="S869" s="827">
        <v>1</v>
      </c>
      <c r="T869" s="826">
        <v>12</v>
      </c>
      <c r="U869" s="828">
        <v>1</v>
      </c>
    </row>
    <row r="870" spans="1:21" ht="14.45" customHeight="1" x14ac:dyDescent="0.2">
      <c r="A870" s="821">
        <v>31</v>
      </c>
      <c r="B870" s="822" t="s">
        <v>1964</v>
      </c>
      <c r="C870" s="822" t="s">
        <v>1970</v>
      </c>
      <c r="D870" s="823" t="s">
        <v>3154</v>
      </c>
      <c r="E870" s="824" t="s">
        <v>1990</v>
      </c>
      <c r="F870" s="822" t="s">
        <v>1967</v>
      </c>
      <c r="G870" s="822" t="s">
        <v>2012</v>
      </c>
      <c r="H870" s="822" t="s">
        <v>329</v>
      </c>
      <c r="I870" s="822" t="s">
        <v>2201</v>
      </c>
      <c r="J870" s="822" t="s">
        <v>2202</v>
      </c>
      <c r="K870" s="822" t="s">
        <v>2203</v>
      </c>
      <c r="L870" s="825">
        <v>349.13</v>
      </c>
      <c r="M870" s="825">
        <v>698.26</v>
      </c>
      <c r="N870" s="822">
        <v>2</v>
      </c>
      <c r="O870" s="826">
        <v>2</v>
      </c>
      <c r="P870" s="825">
        <v>698.26</v>
      </c>
      <c r="Q870" s="827">
        <v>1</v>
      </c>
      <c r="R870" s="822">
        <v>2</v>
      </c>
      <c r="S870" s="827">
        <v>1</v>
      </c>
      <c r="T870" s="826">
        <v>2</v>
      </c>
      <c r="U870" s="828">
        <v>1</v>
      </c>
    </row>
    <row r="871" spans="1:21" ht="14.45" customHeight="1" x14ac:dyDescent="0.2">
      <c r="A871" s="821">
        <v>31</v>
      </c>
      <c r="B871" s="822" t="s">
        <v>1964</v>
      </c>
      <c r="C871" s="822" t="s">
        <v>1970</v>
      </c>
      <c r="D871" s="823" t="s">
        <v>3154</v>
      </c>
      <c r="E871" s="824" t="s">
        <v>1990</v>
      </c>
      <c r="F871" s="822" t="s">
        <v>1967</v>
      </c>
      <c r="G871" s="822" t="s">
        <v>2012</v>
      </c>
      <c r="H871" s="822" t="s">
        <v>329</v>
      </c>
      <c r="I871" s="822" t="s">
        <v>2372</v>
      </c>
      <c r="J871" s="822" t="s">
        <v>2373</v>
      </c>
      <c r="K871" s="822" t="s">
        <v>2374</v>
      </c>
      <c r="L871" s="825">
        <v>1575</v>
      </c>
      <c r="M871" s="825">
        <v>1575</v>
      </c>
      <c r="N871" s="822">
        <v>1</v>
      </c>
      <c r="O871" s="826">
        <v>1</v>
      </c>
      <c r="P871" s="825">
        <v>1575</v>
      </c>
      <c r="Q871" s="827">
        <v>1</v>
      </c>
      <c r="R871" s="822">
        <v>1</v>
      </c>
      <c r="S871" s="827">
        <v>1</v>
      </c>
      <c r="T871" s="826">
        <v>1</v>
      </c>
      <c r="U871" s="828">
        <v>1</v>
      </c>
    </row>
    <row r="872" spans="1:21" ht="14.45" customHeight="1" x14ac:dyDescent="0.2">
      <c r="A872" s="821">
        <v>31</v>
      </c>
      <c r="B872" s="822" t="s">
        <v>1964</v>
      </c>
      <c r="C872" s="822" t="s">
        <v>1970</v>
      </c>
      <c r="D872" s="823" t="s">
        <v>3154</v>
      </c>
      <c r="E872" s="824" t="s">
        <v>1990</v>
      </c>
      <c r="F872" s="822" t="s">
        <v>1967</v>
      </c>
      <c r="G872" s="822" t="s">
        <v>2012</v>
      </c>
      <c r="H872" s="822" t="s">
        <v>329</v>
      </c>
      <c r="I872" s="822" t="s">
        <v>2206</v>
      </c>
      <c r="J872" s="822" t="s">
        <v>2166</v>
      </c>
      <c r="K872" s="822" t="s">
        <v>2207</v>
      </c>
      <c r="L872" s="825">
        <v>39.369999999999997</v>
      </c>
      <c r="M872" s="825">
        <v>196.85</v>
      </c>
      <c r="N872" s="822">
        <v>5</v>
      </c>
      <c r="O872" s="826">
        <v>3</v>
      </c>
      <c r="P872" s="825">
        <v>196.85</v>
      </c>
      <c r="Q872" s="827">
        <v>1</v>
      </c>
      <c r="R872" s="822">
        <v>5</v>
      </c>
      <c r="S872" s="827">
        <v>1</v>
      </c>
      <c r="T872" s="826">
        <v>3</v>
      </c>
      <c r="U872" s="828">
        <v>1</v>
      </c>
    </row>
    <row r="873" spans="1:21" ht="14.45" customHeight="1" x14ac:dyDescent="0.2">
      <c r="A873" s="821">
        <v>31</v>
      </c>
      <c r="B873" s="822" t="s">
        <v>1964</v>
      </c>
      <c r="C873" s="822" t="s">
        <v>1970</v>
      </c>
      <c r="D873" s="823" t="s">
        <v>3154</v>
      </c>
      <c r="E873" s="824" t="s">
        <v>1990</v>
      </c>
      <c r="F873" s="822" t="s">
        <v>1967</v>
      </c>
      <c r="G873" s="822" t="s">
        <v>2012</v>
      </c>
      <c r="H873" s="822" t="s">
        <v>329</v>
      </c>
      <c r="I873" s="822" t="s">
        <v>2391</v>
      </c>
      <c r="J873" s="822" t="s">
        <v>2392</v>
      </c>
      <c r="K873" s="822" t="s">
        <v>2393</v>
      </c>
      <c r="L873" s="825">
        <v>2400.0500000000002</v>
      </c>
      <c r="M873" s="825">
        <v>2400.0500000000002</v>
      </c>
      <c r="N873" s="822">
        <v>1</v>
      </c>
      <c r="O873" s="826">
        <v>1</v>
      </c>
      <c r="P873" s="825">
        <v>2400.0500000000002</v>
      </c>
      <c r="Q873" s="827">
        <v>1</v>
      </c>
      <c r="R873" s="822">
        <v>1</v>
      </c>
      <c r="S873" s="827">
        <v>1</v>
      </c>
      <c r="T873" s="826">
        <v>1</v>
      </c>
      <c r="U873" s="828">
        <v>1</v>
      </c>
    </row>
    <row r="874" spans="1:21" ht="14.45" customHeight="1" x14ac:dyDescent="0.2">
      <c r="A874" s="821">
        <v>31</v>
      </c>
      <c r="B874" s="822" t="s">
        <v>1964</v>
      </c>
      <c r="C874" s="822" t="s">
        <v>1970</v>
      </c>
      <c r="D874" s="823" t="s">
        <v>3154</v>
      </c>
      <c r="E874" s="824" t="s">
        <v>1990</v>
      </c>
      <c r="F874" s="822" t="s">
        <v>1967</v>
      </c>
      <c r="G874" s="822" t="s">
        <v>2012</v>
      </c>
      <c r="H874" s="822" t="s">
        <v>329</v>
      </c>
      <c r="I874" s="822" t="s">
        <v>2220</v>
      </c>
      <c r="J874" s="822" t="s">
        <v>2221</v>
      </c>
      <c r="K874" s="822" t="s">
        <v>2222</v>
      </c>
      <c r="L874" s="825">
        <v>1499.6</v>
      </c>
      <c r="M874" s="825">
        <v>1499.6</v>
      </c>
      <c r="N874" s="822">
        <v>1</v>
      </c>
      <c r="O874" s="826">
        <v>1</v>
      </c>
      <c r="P874" s="825"/>
      <c r="Q874" s="827">
        <v>0</v>
      </c>
      <c r="R874" s="822"/>
      <c r="S874" s="827">
        <v>0</v>
      </c>
      <c r="T874" s="826"/>
      <c r="U874" s="828">
        <v>0</v>
      </c>
    </row>
    <row r="875" spans="1:21" ht="14.45" customHeight="1" x14ac:dyDescent="0.2">
      <c r="A875" s="821">
        <v>31</v>
      </c>
      <c r="B875" s="822" t="s">
        <v>1964</v>
      </c>
      <c r="C875" s="822" t="s">
        <v>1970</v>
      </c>
      <c r="D875" s="823" t="s">
        <v>3154</v>
      </c>
      <c r="E875" s="824" t="s">
        <v>1990</v>
      </c>
      <c r="F875" s="822" t="s">
        <v>1967</v>
      </c>
      <c r="G875" s="822" t="s">
        <v>2012</v>
      </c>
      <c r="H875" s="822" t="s">
        <v>329</v>
      </c>
      <c r="I875" s="822" t="s">
        <v>2949</v>
      </c>
      <c r="J875" s="822" t="s">
        <v>2950</v>
      </c>
      <c r="K875" s="822" t="s">
        <v>2951</v>
      </c>
      <c r="L875" s="825">
        <v>180.55</v>
      </c>
      <c r="M875" s="825">
        <v>180.55</v>
      </c>
      <c r="N875" s="822">
        <v>1</v>
      </c>
      <c r="O875" s="826">
        <v>1</v>
      </c>
      <c r="P875" s="825">
        <v>180.55</v>
      </c>
      <c r="Q875" s="827">
        <v>1</v>
      </c>
      <c r="R875" s="822">
        <v>1</v>
      </c>
      <c r="S875" s="827">
        <v>1</v>
      </c>
      <c r="T875" s="826">
        <v>1</v>
      </c>
      <c r="U875" s="828">
        <v>1</v>
      </c>
    </row>
    <row r="876" spans="1:21" ht="14.45" customHeight="1" x14ac:dyDescent="0.2">
      <c r="A876" s="821">
        <v>31</v>
      </c>
      <c r="B876" s="822" t="s">
        <v>1964</v>
      </c>
      <c r="C876" s="822" t="s">
        <v>1970</v>
      </c>
      <c r="D876" s="823" t="s">
        <v>3154</v>
      </c>
      <c r="E876" s="824" t="s">
        <v>1991</v>
      </c>
      <c r="F876" s="822" t="s">
        <v>1965</v>
      </c>
      <c r="G876" s="822" t="s">
        <v>2032</v>
      </c>
      <c r="H876" s="822" t="s">
        <v>329</v>
      </c>
      <c r="I876" s="822" t="s">
        <v>2952</v>
      </c>
      <c r="J876" s="822" t="s">
        <v>1712</v>
      </c>
      <c r="K876" s="822" t="s">
        <v>2953</v>
      </c>
      <c r="L876" s="825">
        <v>247.17</v>
      </c>
      <c r="M876" s="825">
        <v>988.68</v>
      </c>
      <c r="N876" s="822">
        <v>4</v>
      </c>
      <c r="O876" s="826">
        <v>1</v>
      </c>
      <c r="P876" s="825">
        <v>988.68</v>
      </c>
      <c r="Q876" s="827">
        <v>1</v>
      </c>
      <c r="R876" s="822">
        <v>4</v>
      </c>
      <c r="S876" s="827">
        <v>1</v>
      </c>
      <c r="T876" s="826">
        <v>1</v>
      </c>
      <c r="U876" s="828">
        <v>1</v>
      </c>
    </row>
    <row r="877" spans="1:21" ht="14.45" customHeight="1" x14ac:dyDescent="0.2">
      <c r="A877" s="821">
        <v>31</v>
      </c>
      <c r="B877" s="822" t="s">
        <v>1964</v>
      </c>
      <c r="C877" s="822" t="s">
        <v>1970</v>
      </c>
      <c r="D877" s="823" t="s">
        <v>3154</v>
      </c>
      <c r="E877" s="824" t="s">
        <v>1991</v>
      </c>
      <c r="F877" s="822" t="s">
        <v>1965</v>
      </c>
      <c r="G877" s="822" t="s">
        <v>2233</v>
      </c>
      <c r="H877" s="822" t="s">
        <v>329</v>
      </c>
      <c r="I877" s="822" t="s">
        <v>2771</v>
      </c>
      <c r="J877" s="822" t="s">
        <v>636</v>
      </c>
      <c r="K877" s="822" t="s">
        <v>1863</v>
      </c>
      <c r="L877" s="825">
        <v>0</v>
      </c>
      <c r="M877" s="825">
        <v>0</v>
      </c>
      <c r="N877" s="822">
        <v>1</v>
      </c>
      <c r="O877" s="826">
        <v>0.5</v>
      </c>
      <c r="P877" s="825"/>
      <c r="Q877" s="827"/>
      <c r="R877" s="822"/>
      <c r="S877" s="827">
        <v>0</v>
      </c>
      <c r="T877" s="826"/>
      <c r="U877" s="828">
        <v>0</v>
      </c>
    </row>
    <row r="878" spans="1:21" ht="14.45" customHeight="1" x14ac:dyDescent="0.2">
      <c r="A878" s="821">
        <v>31</v>
      </c>
      <c r="B878" s="822" t="s">
        <v>1964</v>
      </c>
      <c r="C878" s="822" t="s">
        <v>1970</v>
      </c>
      <c r="D878" s="823" t="s">
        <v>3154</v>
      </c>
      <c r="E878" s="824" t="s">
        <v>1991</v>
      </c>
      <c r="F878" s="822" t="s">
        <v>1965</v>
      </c>
      <c r="G878" s="822" t="s">
        <v>2548</v>
      </c>
      <c r="H878" s="822" t="s">
        <v>329</v>
      </c>
      <c r="I878" s="822" t="s">
        <v>2954</v>
      </c>
      <c r="J878" s="822" t="s">
        <v>2955</v>
      </c>
      <c r="K878" s="822" t="s">
        <v>2956</v>
      </c>
      <c r="L878" s="825">
        <v>924.88</v>
      </c>
      <c r="M878" s="825">
        <v>1849.76</v>
      </c>
      <c r="N878" s="822">
        <v>2</v>
      </c>
      <c r="O878" s="826">
        <v>1</v>
      </c>
      <c r="P878" s="825"/>
      <c r="Q878" s="827">
        <v>0</v>
      </c>
      <c r="R878" s="822"/>
      <c r="S878" s="827">
        <v>0</v>
      </c>
      <c r="T878" s="826"/>
      <c r="U878" s="828">
        <v>0</v>
      </c>
    </row>
    <row r="879" spans="1:21" ht="14.45" customHeight="1" x14ac:dyDescent="0.2">
      <c r="A879" s="821">
        <v>31</v>
      </c>
      <c r="B879" s="822" t="s">
        <v>1964</v>
      </c>
      <c r="C879" s="822" t="s">
        <v>1970</v>
      </c>
      <c r="D879" s="823" t="s">
        <v>3154</v>
      </c>
      <c r="E879" s="824" t="s">
        <v>1991</v>
      </c>
      <c r="F879" s="822" t="s">
        <v>1965</v>
      </c>
      <c r="G879" s="822" t="s">
        <v>2552</v>
      </c>
      <c r="H879" s="822" t="s">
        <v>329</v>
      </c>
      <c r="I879" s="822" t="s">
        <v>2957</v>
      </c>
      <c r="J879" s="822" t="s">
        <v>2554</v>
      </c>
      <c r="K879" s="822" t="s">
        <v>2958</v>
      </c>
      <c r="L879" s="825">
        <v>525.95000000000005</v>
      </c>
      <c r="M879" s="825">
        <v>1577.8500000000001</v>
      </c>
      <c r="N879" s="822">
        <v>3</v>
      </c>
      <c r="O879" s="826">
        <v>0.5</v>
      </c>
      <c r="P879" s="825"/>
      <c r="Q879" s="827">
        <v>0</v>
      </c>
      <c r="R879" s="822"/>
      <c r="S879" s="827">
        <v>0</v>
      </c>
      <c r="T879" s="826"/>
      <c r="U879" s="828">
        <v>0</v>
      </c>
    </row>
    <row r="880" spans="1:21" ht="14.45" customHeight="1" x14ac:dyDescent="0.2">
      <c r="A880" s="821">
        <v>31</v>
      </c>
      <c r="B880" s="822" t="s">
        <v>1964</v>
      </c>
      <c r="C880" s="822" t="s">
        <v>1970</v>
      </c>
      <c r="D880" s="823" t="s">
        <v>3154</v>
      </c>
      <c r="E880" s="824" t="s">
        <v>1991</v>
      </c>
      <c r="F880" s="822" t="s">
        <v>1965</v>
      </c>
      <c r="G880" s="822" t="s">
        <v>2039</v>
      </c>
      <c r="H880" s="822" t="s">
        <v>329</v>
      </c>
      <c r="I880" s="822" t="s">
        <v>2040</v>
      </c>
      <c r="J880" s="822" t="s">
        <v>2041</v>
      </c>
      <c r="K880" s="822" t="s">
        <v>716</v>
      </c>
      <c r="L880" s="825">
        <v>78.33</v>
      </c>
      <c r="M880" s="825">
        <v>78.33</v>
      </c>
      <c r="N880" s="822">
        <v>1</v>
      </c>
      <c r="O880" s="826">
        <v>0.5</v>
      </c>
      <c r="P880" s="825">
        <v>78.33</v>
      </c>
      <c r="Q880" s="827">
        <v>1</v>
      </c>
      <c r="R880" s="822">
        <v>1</v>
      </c>
      <c r="S880" s="827">
        <v>1</v>
      </c>
      <c r="T880" s="826">
        <v>0.5</v>
      </c>
      <c r="U880" s="828">
        <v>1</v>
      </c>
    </row>
    <row r="881" spans="1:21" ht="14.45" customHeight="1" x14ac:dyDescent="0.2">
      <c r="A881" s="821">
        <v>31</v>
      </c>
      <c r="B881" s="822" t="s">
        <v>1964</v>
      </c>
      <c r="C881" s="822" t="s">
        <v>1970</v>
      </c>
      <c r="D881" s="823" t="s">
        <v>3154</v>
      </c>
      <c r="E881" s="824" t="s">
        <v>1991</v>
      </c>
      <c r="F881" s="822" t="s">
        <v>1965</v>
      </c>
      <c r="G881" s="822" t="s">
        <v>2959</v>
      </c>
      <c r="H881" s="822" t="s">
        <v>329</v>
      </c>
      <c r="I881" s="822" t="s">
        <v>2960</v>
      </c>
      <c r="J881" s="822" t="s">
        <v>741</v>
      </c>
      <c r="K881" s="822" t="s">
        <v>742</v>
      </c>
      <c r="L881" s="825">
        <v>93.61</v>
      </c>
      <c r="M881" s="825">
        <v>93.61</v>
      </c>
      <c r="N881" s="822">
        <v>1</v>
      </c>
      <c r="O881" s="826">
        <v>1</v>
      </c>
      <c r="P881" s="825"/>
      <c r="Q881" s="827">
        <v>0</v>
      </c>
      <c r="R881" s="822"/>
      <c r="S881" s="827">
        <v>0</v>
      </c>
      <c r="T881" s="826"/>
      <c r="U881" s="828">
        <v>0</v>
      </c>
    </row>
    <row r="882" spans="1:21" ht="14.45" customHeight="1" x14ac:dyDescent="0.2">
      <c r="A882" s="821">
        <v>31</v>
      </c>
      <c r="B882" s="822" t="s">
        <v>1964</v>
      </c>
      <c r="C882" s="822" t="s">
        <v>1970</v>
      </c>
      <c r="D882" s="823" t="s">
        <v>3154</v>
      </c>
      <c r="E882" s="824" t="s">
        <v>1991</v>
      </c>
      <c r="F882" s="822" t="s">
        <v>1965</v>
      </c>
      <c r="G882" s="822" t="s">
        <v>2054</v>
      </c>
      <c r="H882" s="822" t="s">
        <v>329</v>
      </c>
      <c r="I882" s="822" t="s">
        <v>2055</v>
      </c>
      <c r="J882" s="822" t="s">
        <v>2056</v>
      </c>
      <c r="K882" s="822" t="s">
        <v>2057</v>
      </c>
      <c r="L882" s="825">
        <v>923.74</v>
      </c>
      <c r="M882" s="825">
        <v>2771.2200000000003</v>
      </c>
      <c r="N882" s="822">
        <v>3</v>
      </c>
      <c r="O882" s="826">
        <v>0.5</v>
      </c>
      <c r="P882" s="825"/>
      <c r="Q882" s="827">
        <v>0</v>
      </c>
      <c r="R882" s="822"/>
      <c r="S882" s="827">
        <v>0</v>
      </c>
      <c r="T882" s="826"/>
      <c r="U882" s="828">
        <v>0</v>
      </c>
    </row>
    <row r="883" spans="1:21" ht="14.45" customHeight="1" x14ac:dyDescent="0.2">
      <c r="A883" s="821">
        <v>31</v>
      </c>
      <c r="B883" s="822" t="s">
        <v>1964</v>
      </c>
      <c r="C883" s="822" t="s">
        <v>1970</v>
      </c>
      <c r="D883" s="823" t="s">
        <v>3154</v>
      </c>
      <c r="E883" s="824" t="s">
        <v>1991</v>
      </c>
      <c r="F883" s="822" t="s">
        <v>1965</v>
      </c>
      <c r="G883" s="822" t="s">
        <v>2922</v>
      </c>
      <c r="H883" s="822" t="s">
        <v>329</v>
      </c>
      <c r="I883" s="822" t="s">
        <v>2961</v>
      </c>
      <c r="J883" s="822" t="s">
        <v>2962</v>
      </c>
      <c r="K883" s="822" t="s">
        <v>2963</v>
      </c>
      <c r="L883" s="825">
        <v>140.96</v>
      </c>
      <c r="M883" s="825">
        <v>140.96</v>
      </c>
      <c r="N883" s="822">
        <v>1</v>
      </c>
      <c r="O883" s="826">
        <v>1</v>
      </c>
      <c r="P883" s="825">
        <v>140.96</v>
      </c>
      <c r="Q883" s="827">
        <v>1</v>
      </c>
      <c r="R883" s="822">
        <v>1</v>
      </c>
      <c r="S883" s="827">
        <v>1</v>
      </c>
      <c r="T883" s="826">
        <v>1</v>
      </c>
      <c r="U883" s="828">
        <v>1</v>
      </c>
    </row>
    <row r="884" spans="1:21" ht="14.45" customHeight="1" x14ac:dyDescent="0.2">
      <c r="A884" s="821">
        <v>31</v>
      </c>
      <c r="B884" s="822" t="s">
        <v>1964</v>
      </c>
      <c r="C884" s="822" t="s">
        <v>1970</v>
      </c>
      <c r="D884" s="823" t="s">
        <v>3154</v>
      </c>
      <c r="E884" s="824" t="s">
        <v>1991</v>
      </c>
      <c r="F884" s="822" t="s">
        <v>1965</v>
      </c>
      <c r="G884" s="822" t="s">
        <v>2062</v>
      </c>
      <c r="H884" s="822" t="s">
        <v>619</v>
      </c>
      <c r="I884" s="822" t="s">
        <v>1826</v>
      </c>
      <c r="J884" s="822" t="s">
        <v>1827</v>
      </c>
      <c r="K884" s="822" t="s">
        <v>1828</v>
      </c>
      <c r="L884" s="825">
        <v>169.73</v>
      </c>
      <c r="M884" s="825">
        <v>169.73</v>
      </c>
      <c r="N884" s="822">
        <v>1</v>
      </c>
      <c r="O884" s="826">
        <v>1</v>
      </c>
      <c r="P884" s="825">
        <v>169.73</v>
      </c>
      <c r="Q884" s="827">
        <v>1</v>
      </c>
      <c r="R884" s="822">
        <v>1</v>
      </c>
      <c r="S884" s="827">
        <v>1</v>
      </c>
      <c r="T884" s="826">
        <v>1</v>
      </c>
      <c r="U884" s="828">
        <v>1</v>
      </c>
    </row>
    <row r="885" spans="1:21" ht="14.45" customHeight="1" x14ac:dyDescent="0.2">
      <c r="A885" s="821">
        <v>31</v>
      </c>
      <c r="B885" s="822" t="s">
        <v>1964</v>
      </c>
      <c r="C885" s="822" t="s">
        <v>1970</v>
      </c>
      <c r="D885" s="823" t="s">
        <v>3154</v>
      </c>
      <c r="E885" s="824" t="s">
        <v>1991</v>
      </c>
      <c r="F885" s="822" t="s">
        <v>1965</v>
      </c>
      <c r="G885" s="822" t="s">
        <v>2065</v>
      </c>
      <c r="H885" s="822" t="s">
        <v>329</v>
      </c>
      <c r="I885" s="822" t="s">
        <v>2066</v>
      </c>
      <c r="J885" s="822" t="s">
        <v>1149</v>
      </c>
      <c r="K885" s="822" t="s">
        <v>1150</v>
      </c>
      <c r="L885" s="825">
        <v>49.04</v>
      </c>
      <c r="M885" s="825">
        <v>147.12</v>
      </c>
      <c r="N885" s="822">
        <v>3</v>
      </c>
      <c r="O885" s="826">
        <v>1</v>
      </c>
      <c r="P885" s="825"/>
      <c r="Q885" s="827">
        <v>0</v>
      </c>
      <c r="R885" s="822"/>
      <c r="S885" s="827">
        <v>0</v>
      </c>
      <c r="T885" s="826"/>
      <c r="U885" s="828">
        <v>0</v>
      </c>
    </row>
    <row r="886" spans="1:21" ht="14.45" customHeight="1" x14ac:dyDescent="0.2">
      <c r="A886" s="821">
        <v>31</v>
      </c>
      <c r="B886" s="822" t="s">
        <v>1964</v>
      </c>
      <c r="C886" s="822" t="s">
        <v>1970</v>
      </c>
      <c r="D886" s="823" t="s">
        <v>3154</v>
      </c>
      <c r="E886" s="824" t="s">
        <v>1991</v>
      </c>
      <c r="F886" s="822" t="s">
        <v>1965</v>
      </c>
      <c r="G886" s="822" t="s">
        <v>2079</v>
      </c>
      <c r="H886" s="822" t="s">
        <v>329</v>
      </c>
      <c r="I886" s="822" t="s">
        <v>2080</v>
      </c>
      <c r="J886" s="822" t="s">
        <v>2081</v>
      </c>
      <c r="K886" s="822" t="s">
        <v>2082</v>
      </c>
      <c r="L886" s="825">
        <v>132.97999999999999</v>
      </c>
      <c r="M886" s="825">
        <v>3723.44</v>
      </c>
      <c r="N886" s="822">
        <v>28</v>
      </c>
      <c r="O886" s="826">
        <v>8</v>
      </c>
      <c r="P886" s="825">
        <v>3324.5</v>
      </c>
      <c r="Q886" s="827">
        <v>0.89285714285714279</v>
      </c>
      <c r="R886" s="822">
        <v>25</v>
      </c>
      <c r="S886" s="827">
        <v>0.8928571428571429</v>
      </c>
      <c r="T886" s="826">
        <v>6.5</v>
      </c>
      <c r="U886" s="828">
        <v>0.8125</v>
      </c>
    </row>
    <row r="887" spans="1:21" ht="14.45" customHeight="1" x14ac:dyDescent="0.2">
      <c r="A887" s="821">
        <v>31</v>
      </c>
      <c r="B887" s="822" t="s">
        <v>1964</v>
      </c>
      <c r="C887" s="822" t="s">
        <v>1970</v>
      </c>
      <c r="D887" s="823" t="s">
        <v>3154</v>
      </c>
      <c r="E887" s="824" t="s">
        <v>1991</v>
      </c>
      <c r="F887" s="822" t="s">
        <v>1965</v>
      </c>
      <c r="G887" s="822" t="s">
        <v>2083</v>
      </c>
      <c r="H887" s="822" t="s">
        <v>329</v>
      </c>
      <c r="I887" s="822" t="s">
        <v>2285</v>
      </c>
      <c r="J887" s="822" t="s">
        <v>644</v>
      </c>
      <c r="K887" s="822" t="s">
        <v>2286</v>
      </c>
      <c r="L887" s="825">
        <v>10.55</v>
      </c>
      <c r="M887" s="825">
        <v>52.75</v>
      </c>
      <c r="N887" s="822">
        <v>5</v>
      </c>
      <c r="O887" s="826">
        <v>1</v>
      </c>
      <c r="P887" s="825"/>
      <c r="Q887" s="827">
        <v>0</v>
      </c>
      <c r="R887" s="822"/>
      <c r="S887" s="827">
        <v>0</v>
      </c>
      <c r="T887" s="826"/>
      <c r="U887" s="828">
        <v>0</v>
      </c>
    </row>
    <row r="888" spans="1:21" ht="14.45" customHeight="1" x14ac:dyDescent="0.2">
      <c r="A888" s="821">
        <v>31</v>
      </c>
      <c r="B888" s="822" t="s">
        <v>1964</v>
      </c>
      <c r="C888" s="822" t="s">
        <v>1970</v>
      </c>
      <c r="D888" s="823" t="s">
        <v>3154</v>
      </c>
      <c r="E888" s="824" t="s">
        <v>1991</v>
      </c>
      <c r="F888" s="822" t="s">
        <v>1965</v>
      </c>
      <c r="G888" s="822" t="s">
        <v>2579</v>
      </c>
      <c r="H888" s="822" t="s">
        <v>329</v>
      </c>
      <c r="I888" s="822" t="s">
        <v>2964</v>
      </c>
      <c r="J888" s="822" t="s">
        <v>2965</v>
      </c>
      <c r="K888" s="822" t="s">
        <v>2582</v>
      </c>
      <c r="L888" s="825">
        <v>7119.15</v>
      </c>
      <c r="M888" s="825">
        <v>21357.449999999997</v>
      </c>
      <c r="N888" s="822">
        <v>3</v>
      </c>
      <c r="O888" s="826">
        <v>0.5</v>
      </c>
      <c r="P888" s="825">
        <v>21357.449999999997</v>
      </c>
      <c r="Q888" s="827">
        <v>1</v>
      </c>
      <c r="R888" s="822">
        <v>3</v>
      </c>
      <c r="S888" s="827">
        <v>1</v>
      </c>
      <c r="T888" s="826">
        <v>0.5</v>
      </c>
      <c r="U888" s="828">
        <v>1</v>
      </c>
    </row>
    <row r="889" spans="1:21" ht="14.45" customHeight="1" x14ac:dyDescent="0.2">
      <c r="A889" s="821">
        <v>31</v>
      </c>
      <c r="B889" s="822" t="s">
        <v>1964</v>
      </c>
      <c r="C889" s="822" t="s">
        <v>1970</v>
      </c>
      <c r="D889" s="823" t="s">
        <v>3154</v>
      </c>
      <c r="E889" s="824" t="s">
        <v>1991</v>
      </c>
      <c r="F889" s="822" t="s">
        <v>1965</v>
      </c>
      <c r="G889" s="822" t="s">
        <v>2579</v>
      </c>
      <c r="H889" s="822" t="s">
        <v>329</v>
      </c>
      <c r="I889" s="822" t="s">
        <v>2966</v>
      </c>
      <c r="J889" s="822" t="s">
        <v>1309</v>
      </c>
      <c r="K889" s="822" t="s">
        <v>2582</v>
      </c>
      <c r="L889" s="825">
        <v>7119.15</v>
      </c>
      <c r="M889" s="825">
        <v>7119.15</v>
      </c>
      <c r="N889" s="822">
        <v>1</v>
      </c>
      <c r="O889" s="826">
        <v>0.5</v>
      </c>
      <c r="P889" s="825">
        <v>7119.15</v>
      </c>
      <c r="Q889" s="827">
        <v>1</v>
      </c>
      <c r="R889" s="822">
        <v>1</v>
      </c>
      <c r="S889" s="827">
        <v>1</v>
      </c>
      <c r="T889" s="826">
        <v>0.5</v>
      </c>
      <c r="U889" s="828">
        <v>1</v>
      </c>
    </row>
    <row r="890" spans="1:21" ht="14.45" customHeight="1" x14ac:dyDescent="0.2">
      <c r="A890" s="821">
        <v>31</v>
      </c>
      <c r="B890" s="822" t="s">
        <v>1964</v>
      </c>
      <c r="C890" s="822" t="s">
        <v>1970</v>
      </c>
      <c r="D890" s="823" t="s">
        <v>3154</v>
      </c>
      <c r="E890" s="824" t="s">
        <v>1991</v>
      </c>
      <c r="F890" s="822" t="s">
        <v>1965</v>
      </c>
      <c r="G890" s="822" t="s">
        <v>2967</v>
      </c>
      <c r="H890" s="822" t="s">
        <v>329</v>
      </c>
      <c r="I890" s="822" t="s">
        <v>2968</v>
      </c>
      <c r="J890" s="822" t="s">
        <v>819</v>
      </c>
      <c r="K890" s="822" t="s">
        <v>820</v>
      </c>
      <c r="L890" s="825">
        <v>248.55</v>
      </c>
      <c r="M890" s="825">
        <v>745.65000000000009</v>
      </c>
      <c r="N890" s="822">
        <v>3</v>
      </c>
      <c r="O890" s="826">
        <v>2</v>
      </c>
      <c r="P890" s="825">
        <v>745.65000000000009</v>
      </c>
      <c r="Q890" s="827">
        <v>1</v>
      </c>
      <c r="R890" s="822">
        <v>3</v>
      </c>
      <c r="S890" s="827">
        <v>1</v>
      </c>
      <c r="T890" s="826">
        <v>2</v>
      </c>
      <c r="U890" s="828">
        <v>1</v>
      </c>
    </row>
    <row r="891" spans="1:21" ht="14.45" customHeight="1" x14ac:dyDescent="0.2">
      <c r="A891" s="821">
        <v>31</v>
      </c>
      <c r="B891" s="822" t="s">
        <v>1964</v>
      </c>
      <c r="C891" s="822" t="s">
        <v>1970</v>
      </c>
      <c r="D891" s="823" t="s">
        <v>3154</v>
      </c>
      <c r="E891" s="824" t="s">
        <v>1991</v>
      </c>
      <c r="F891" s="822" t="s">
        <v>1965</v>
      </c>
      <c r="G891" s="822" t="s">
        <v>2736</v>
      </c>
      <c r="H891" s="822" t="s">
        <v>329</v>
      </c>
      <c r="I891" s="822" t="s">
        <v>2737</v>
      </c>
      <c r="J891" s="822" t="s">
        <v>757</v>
      </c>
      <c r="K891" s="822" t="s">
        <v>1899</v>
      </c>
      <c r="L891" s="825">
        <v>38.56</v>
      </c>
      <c r="M891" s="825">
        <v>38.56</v>
      </c>
      <c r="N891" s="822">
        <v>1</v>
      </c>
      <c r="O891" s="826">
        <v>0.5</v>
      </c>
      <c r="P891" s="825">
        <v>38.56</v>
      </c>
      <c r="Q891" s="827">
        <v>1</v>
      </c>
      <c r="R891" s="822">
        <v>1</v>
      </c>
      <c r="S891" s="827">
        <v>1</v>
      </c>
      <c r="T891" s="826">
        <v>0.5</v>
      </c>
      <c r="U891" s="828">
        <v>1</v>
      </c>
    </row>
    <row r="892" spans="1:21" ht="14.45" customHeight="1" x14ac:dyDescent="0.2">
      <c r="A892" s="821">
        <v>31</v>
      </c>
      <c r="B892" s="822" t="s">
        <v>1964</v>
      </c>
      <c r="C892" s="822" t="s">
        <v>1970</v>
      </c>
      <c r="D892" s="823" t="s">
        <v>3154</v>
      </c>
      <c r="E892" s="824" t="s">
        <v>1991</v>
      </c>
      <c r="F892" s="822" t="s">
        <v>1965</v>
      </c>
      <c r="G892" s="822" t="s">
        <v>1997</v>
      </c>
      <c r="H892" s="822" t="s">
        <v>619</v>
      </c>
      <c r="I892" s="822" t="s">
        <v>1611</v>
      </c>
      <c r="J892" s="822" t="s">
        <v>828</v>
      </c>
      <c r="K892" s="822" t="s">
        <v>1612</v>
      </c>
      <c r="L892" s="825">
        <v>1385.62</v>
      </c>
      <c r="M892" s="825">
        <v>6928.0999999999995</v>
      </c>
      <c r="N892" s="822">
        <v>5</v>
      </c>
      <c r="O892" s="826">
        <v>1</v>
      </c>
      <c r="P892" s="825">
        <v>6928.0999999999995</v>
      </c>
      <c r="Q892" s="827">
        <v>1</v>
      </c>
      <c r="R892" s="822">
        <v>5</v>
      </c>
      <c r="S892" s="827">
        <v>1</v>
      </c>
      <c r="T892" s="826">
        <v>1</v>
      </c>
      <c r="U892" s="828">
        <v>1</v>
      </c>
    </row>
    <row r="893" spans="1:21" ht="14.45" customHeight="1" x14ac:dyDescent="0.2">
      <c r="A893" s="821">
        <v>31</v>
      </c>
      <c r="B893" s="822" t="s">
        <v>1964</v>
      </c>
      <c r="C893" s="822" t="s">
        <v>1970</v>
      </c>
      <c r="D893" s="823" t="s">
        <v>3154</v>
      </c>
      <c r="E893" s="824" t="s">
        <v>1991</v>
      </c>
      <c r="F893" s="822" t="s">
        <v>1965</v>
      </c>
      <c r="G893" s="822" t="s">
        <v>1997</v>
      </c>
      <c r="H893" s="822" t="s">
        <v>619</v>
      </c>
      <c r="I893" s="822" t="s">
        <v>1613</v>
      </c>
      <c r="J893" s="822" t="s">
        <v>825</v>
      </c>
      <c r="K893" s="822" t="s">
        <v>1614</v>
      </c>
      <c r="L893" s="825">
        <v>736.33</v>
      </c>
      <c r="M893" s="825">
        <v>146529.67000000013</v>
      </c>
      <c r="N893" s="822">
        <v>199</v>
      </c>
      <c r="O893" s="826">
        <v>51.5</v>
      </c>
      <c r="P893" s="825">
        <v>108976.84000000011</v>
      </c>
      <c r="Q893" s="827">
        <v>0.74371859296482423</v>
      </c>
      <c r="R893" s="822">
        <v>148</v>
      </c>
      <c r="S893" s="827">
        <v>0.74371859296482412</v>
      </c>
      <c r="T893" s="826">
        <v>42</v>
      </c>
      <c r="U893" s="828">
        <v>0.81553398058252424</v>
      </c>
    </row>
    <row r="894" spans="1:21" ht="14.45" customHeight="1" x14ac:dyDescent="0.2">
      <c r="A894" s="821">
        <v>31</v>
      </c>
      <c r="B894" s="822" t="s">
        <v>1964</v>
      </c>
      <c r="C894" s="822" t="s">
        <v>1970</v>
      </c>
      <c r="D894" s="823" t="s">
        <v>3154</v>
      </c>
      <c r="E894" s="824" t="s">
        <v>1991</v>
      </c>
      <c r="F894" s="822" t="s">
        <v>1965</v>
      </c>
      <c r="G894" s="822" t="s">
        <v>1997</v>
      </c>
      <c r="H894" s="822" t="s">
        <v>619</v>
      </c>
      <c r="I894" s="822" t="s">
        <v>1615</v>
      </c>
      <c r="J894" s="822" t="s">
        <v>825</v>
      </c>
      <c r="K894" s="822" t="s">
        <v>1616</v>
      </c>
      <c r="L894" s="825">
        <v>490.89</v>
      </c>
      <c r="M894" s="825">
        <v>3927.12</v>
      </c>
      <c r="N894" s="822">
        <v>8</v>
      </c>
      <c r="O894" s="826">
        <v>3</v>
      </c>
      <c r="P894" s="825">
        <v>3436.23</v>
      </c>
      <c r="Q894" s="827">
        <v>0.875</v>
      </c>
      <c r="R894" s="822">
        <v>7</v>
      </c>
      <c r="S894" s="827">
        <v>0.875</v>
      </c>
      <c r="T894" s="826">
        <v>2.5</v>
      </c>
      <c r="U894" s="828">
        <v>0.83333333333333337</v>
      </c>
    </row>
    <row r="895" spans="1:21" ht="14.45" customHeight="1" x14ac:dyDescent="0.2">
      <c r="A895" s="821">
        <v>31</v>
      </c>
      <c r="B895" s="822" t="s">
        <v>1964</v>
      </c>
      <c r="C895" s="822" t="s">
        <v>1970</v>
      </c>
      <c r="D895" s="823" t="s">
        <v>3154</v>
      </c>
      <c r="E895" s="824" t="s">
        <v>1991</v>
      </c>
      <c r="F895" s="822" t="s">
        <v>1965</v>
      </c>
      <c r="G895" s="822" t="s">
        <v>1997</v>
      </c>
      <c r="H895" s="822" t="s">
        <v>619</v>
      </c>
      <c r="I895" s="822" t="s">
        <v>2291</v>
      </c>
      <c r="J895" s="822" t="s">
        <v>825</v>
      </c>
      <c r="K895" s="822" t="s">
        <v>2292</v>
      </c>
      <c r="L895" s="825">
        <v>1154.68</v>
      </c>
      <c r="M895" s="825">
        <v>11546.8</v>
      </c>
      <c r="N895" s="822">
        <v>10</v>
      </c>
      <c r="O895" s="826">
        <v>1.5</v>
      </c>
      <c r="P895" s="825">
        <v>8082.76</v>
      </c>
      <c r="Q895" s="827">
        <v>0.70000000000000007</v>
      </c>
      <c r="R895" s="822">
        <v>7</v>
      </c>
      <c r="S895" s="827">
        <v>0.7</v>
      </c>
      <c r="T895" s="826">
        <v>1</v>
      </c>
      <c r="U895" s="828">
        <v>0.66666666666666663</v>
      </c>
    </row>
    <row r="896" spans="1:21" ht="14.45" customHeight="1" x14ac:dyDescent="0.2">
      <c r="A896" s="821">
        <v>31</v>
      </c>
      <c r="B896" s="822" t="s">
        <v>1964</v>
      </c>
      <c r="C896" s="822" t="s">
        <v>1970</v>
      </c>
      <c r="D896" s="823" t="s">
        <v>3154</v>
      </c>
      <c r="E896" s="824" t="s">
        <v>1991</v>
      </c>
      <c r="F896" s="822" t="s">
        <v>1965</v>
      </c>
      <c r="G896" s="822" t="s">
        <v>1997</v>
      </c>
      <c r="H896" s="822" t="s">
        <v>619</v>
      </c>
      <c r="I896" s="822" t="s">
        <v>1998</v>
      </c>
      <c r="J896" s="822" t="s">
        <v>825</v>
      </c>
      <c r="K896" s="822" t="s">
        <v>1999</v>
      </c>
      <c r="L896" s="825">
        <v>923.74</v>
      </c>
      <c r="M896" s="825">
        <v>24017.24</v>
      </c>
      <c r="N896" s="822">
        <v>26</v>
      </c>
      <c r="O896" s="826">
        <v>9</v>
      </c>
      <c r="P896" s="825">
        <v>22169.760000000002</v>
      </c>
      <c r="Q896" s="827">
        <v>0.92307692307692313</v>
      </c>
      <c r="R896" s="822">
        <v>24</v>
      </c>
      <c r="S896" s="827">
        <v>0.92307692307692313</v>
      </c>
      <c r="T896" s="826">
        <v>8.5</v>
      </c>
      <c r="U896" s="828">
        <v>0.94444444444444442</v>
      </c>
    </row>
    <row r="897" spans="1:21" ht="14.45" customHeight="1" x14ac:dyDescent="0.2">
      <c r="A897" s="821">
        <v>31</v>
      </c>
      <c r="B897" s="822" t="s">
        <v>1964</v>
      </c>
      <c r="C897" s="822" t="s">
        <v>1970</v>
      </c>
      <c r="D897" s="823" t="s">
        <v>3154</v>
      </c>
      <c r="E897" s="824" t="s">
        <v>1991</v>
      </c>
      <c r="F897" s="822" t="s">
        <v>1965</v>
      </c>
      <c r="G897" s="822" t="s">
        <v>2502</v>
      </c>
      <c r="H897" s="822" t="s">
        <v>329</v>
      </c>
      <c r="I897" s="822" t="s">
        <v>2503</v>
      </c>
      <c r="J897" s="822" t="s">
        <v>2504</v>
      </c>
      <c r="K897" s="822" t="s">
        <v>2426</v>
      </c>
      <c r="L897" s="825">
        <v>88.07</v>
      </c>
      <c r="M897" s="825">
        <v>792.62999999999988</v>
      </c>
      <c r="N897" s="822">
        <v>9</v>
      </c>
      <c r="O897" s="826">
        <v>2</v>
      </c>
      <c r="P897" s="825">
        <v>792.62999999999988</v>
      </c>
      <c r="Q897" s="827">
        <v>1</v>
      </c>
      <c r="R897" s="822">
        <v>9</v>
      </c>
      <c r="S897" s="827">
        <v>1</v>
      </c>
      <c r="T897" s="826">
        <v>2</v>
      </c>
      <c r="U897" s="828">
        <v>1</v>
      </c>
    </row>
    <row r="898" spans="1:21" ht="14.45" customHeight="1" x14ac:dyDescent="0.2">
      <c r="A898" s="821">
        <v>31</v>
      </c>
      <c r="B898" s="822" t="s">
        <v>1964</v>
      </c>
      <c r="C898" s="822" t="s">
        <v>1970</v>
      </c>
      <c r="D898" s="823" t="s">
        <v>3154</v>
      </c>
      <c r="E898" s="824" t="s">
        <v>1991</v>
      </c>
      <c r="F898" s="822" t="s">
        <v>1965</v>
      </c>
      <c r="G898" s="822" t="s">
        <v>2088</v>
      </c>
      <c r="H898" s="822" t="s">
        <v>329</v>
      </c>
      <c r="I898" s="822" t="s">
        <v>2437</v>
      </c>
      <c r="J898" s="822" t="s">
        <v>662</v>
      </c>
      <c r="K898" s="822" t="s">
        <v>2438</v>
      </c>
      <c r="L898" s="825">
        <v>35.25</v>
      </c>
      <c r="M898" s="825">
        <v>105.75</v>
      </c>
      <c r="N898" s="822">
        <v>3</v>
      </c>
      <c r="O898" s="826">
        <v>1.5</v>
      </c>
      <c r="P898" s="825">
        <v>35.25</v>
      </c>
      <c r="Q898" s="827">
        <v>0.33333333333333331</v>
      </c>
      <c r="R898" s="822">
        <v>1</v>
      </c>
      <c r="S898" s="827">
        <v>0.33333333333333331</v>
      </c>
      <c r="T898" s="826">
        <v>0.5</v>
      </c>
      <c r="U898" s="828">
        <v>0.33333333333333331</v>
      </c>
    </row>
    <row r="899" spans="1:21" ht="14.45" customHeight="1" x14ac:dyDescent="0.2">
      <c r="A899" s="821">
        <v>31</v>
      </c>
      <c r="B899" s="822" t="s">
        <v>1964</v>
      </c>
      <c r="C899" s="822" t="s">
        <v>1970</v>
      </c>
      <c r="D899" s="823" t="s">
        <v>3154</v>
      </c>
      <c r="E899" s="824" t="s">
        <v>1991</v>
      </c>
      <c r="F899" s="822" t="s">
        <v>1965</v>
      </c>
      <c r="G899" s="822" t="s">
        <v>2088</v>
      </c>
      <c r="H899" s="822" t="s">
        <v>329</v>
      </c>
      <c r="I899" s="822" t="s">
        <v>2293</v>
      </c>
      <c r="J899" s="822" t="s">
        <v>1000</v>
      </c>
      <c r="K899" s="822" t="s">
        <v>2294</v>
      </c>
      <c r="L899" s="825">
        <v>35.25</v>
      </c>
      <c r="M899" s="825">
        <v>35.25</v>
      </c>
      <c r="N899" s="822">
        <v>1</v>
      </c>
      <c r="O899" s="826">
        <v>1</v>
      </c>
      <c r="P899" s="825">
        <v>35.25</v>
      </c>
      <c r="Q899" s="827">
        <v>1</v>
      </c>
      <c r="R899" s="822">
        <v>1</v>
      </c>
      <c r="S899" s="827">
        <v>1</v>
      </c>
      <c r="T899" s="826">
        <v>1</v>
      </c>
      <c r="U899" s="828">
        <v>1</v>
      </c>
    </row>
    <row r="900" spans="1:21" ht="14.45" customHeight="1" x14ac:dyDescent="0.2">
      <c r="A900" s="821">
        <v>31</v>
      </c>
      <c r="B900" s="822" t="s">
        <v>1964</v>
      </c>
      <c r="C900" s="822" t="s">
        <v>1970</v>
      </c>
      <c r="D900" s="823" t="s">
        <v>3154</v>
      </c>
      <c r="E900" s="824" t="s">
        <v>1991</v>
      </c>
      <c r="F900" s="822" t="s">
        <v>1965</v>
      </c>
      <c r="G900" s="822" t="s">
        <v>2088</v>
      </c>
      <c r="H900" s="822" t="s">
        <v>329</v>
      </c>
      <c r="I900" s="822" t="s">
        <v>2295</v>
      </c>
      <c r="J900" s="822" t="s">
        <v>662</v>
      </c>
      <c r="K900" s="822" t="s">
        <v>2294</v>
      </c>
      <c r="L900" s="825">
        <v>35.25</v>
      </c>
      <c r="M900" s="825">
        <v>70.5</v>
      </c>
      <c r="N900" s="822">
        <v>2</v>
      </c>
      <c r="O900" s="826">
        <v>1</v>
      </c>
      <c r="P900" s="825"/>
      <c r="Q900" s="827">
        <v>0</v>
      </c>
      <c r="R900" s="822"/>
      <c r="S900" s="827">
        <v>0</v>
      </c>
      <c r="T900" s="826"/>
      <c r="U900" s="828">
        <v>0</v>
      </c>
    </row>
    <row r="901" spans="1:21" ht="14.45" customHeight="1" x14ac:dyDescent="0.2">
      <c r="A901" s="821">
        <v>31</v>
      </c>
      <c r="B901" s="822" t="s">
        <v>1964</v>
      </c>
      <c r="C901" s="822" t="s">
        <v>1970</v>
      </c>
      <c r="D901" s="823" t="s">
        <v>3154</v>
      </c>
      <c r="E901" s="824" t="s">
        <v>1991</v>
      </c>
      <c r="F901" s="822" t="s">
        <v>1965</v>
      </c>
      <c r="G901" s="822" t="s">
        <v>2088</v>
      </c>
      <c r="H901" s="822" t="s">
        <v>329</v>
      </c>
      <c r="I901" s="822" t="s">
        <v>2969</v>
      </c>
      <c r="J901" s="822" t="s">
        <v>662</v>
      </c>
      <c r="K901" s="822" t="s">
        <v>1335</v>
      </c>
      <c r="L901" s="825">
        <v>35.25</v>
      </c>
      <c r="M901" s="825">
        <v>35.25</v>
      </c>
      <c r="N901" s="822">
        <v>1</v>
      </c>
      <c r="O901" s="826">
        <v>1</v>
      </c>
      <c r="P901" s="825"/>
      <c r="Q901" s="827">
        <v>0</v>
      </c>
      <c r="R901" s="822"/>
      <c r="S901" s="827">
        <v>0</v>
      </c>
      <c r="T901" s="826"/>
      <c r="U901" s="828">
        <v>0</v>
      </c>
    </row>
    <row r="902" spans="1:21" ht="14.45" customHeight="1" x14ac:dyDescent="0.2">
      <c r="A902" s="821">
        <v>31</v>
      </c>
      <c r="B902" s="822" t="s">
        <v>1964</v>
      </c>
      <c r="C902" s="822" t="s">
        <v>1970</v>
      </c>
      <c r="D902" s="823" t="s">
        <v>3154</v>
      </c>
      <c r="E902" s="824" t="s">
        <v>1991</v>
      </c>
      <c r="F902" s="822" t="s">
        <v>1965</v>
      </c>
      <c r="G902" s="822" t="s">
        <v>2588</v>
      </c>
      <c r="H902" s="822" t="s">
        <v>329</v>
      </c>
      <c r="I902" s="822" t="s">
        <v>2970</v>
      </c>
      <c r="J902" s="822" t="s">
        <v>2590</v>
      </c>
      <c r="K902" s="822" t="s">
        <v>1032</v>
      </c>
      <c r="L902" s="825">
        <v>0</v>
      </c>
      <c r="M902" s="825">
        <v>0</v>
      </c>
      <c r="N902" s="822">
        <v>2</v>
      </c>
      <c r="O902" s="826">
        <v>0.5</v>
      </c>
      <c r="P902" s="825"/>
      <c r="Q902" s="827"/>
      <c r="R902" s="822"/>
      <c r="S902" s="827">
        <v>0</v>
      </c>
      <c r="T902" s="826"/>
      <c r="U902" s="828">
        <v>0</v>
      </c>
    </row>
    <row r="903" spans="1:21" ht="14.45" customHeight="1" x14ac:dyDescent="0.2">
      <c r="A903" s="821">
        <v>31</v>
      </c>
      <c r="B903" s="822" t="s">
        <v>1964</v>
      </c>
      <c r="C903" s="822" t="s">
        <v>1970</v>
      </c>
      <c r="D903" s="823" t="s">
        <v>3154</v>
      </c>
      <c r="E903" s="824" t="s">
        <v>1991</v>
      </c>
      <c r="F903" s="822" t="s">
        <v>1965</v>
      </c>
      <c r="G903" s="822" t="s">
        <v>2971</v>
      </c>
      <c r="H903" s="822" t="s">
        <v>619</v>
      </c>
      <c r="I903" s="822" t="s">
        <v>2972</v>
      </c>
      <c r="J903" s="822" t="s">
        <v>2973</v>
      </c>
      <c r="K903" s="822" t="s">
        <v>2974</v>
      </c>
      <c r="L903" s="825">
        <v>63.75</v>
      </c>
      <c r="M903" s="825">
        <v>127.5</v>
      </c>
      <c r="N903" s="822">
        <v>2</v>
      </c>
      <c r="O903" s="826">
        <v>1</v>
      </c>
      <c r="P903" s="825">
        <v>127.5</v>
      </c>
      <c r="Q903" s="827">
        <v>1</v>
      </c>
      <c r="R903" s="822">
        <v>2</v>
      </c>
      <c r="S903" s="827">
        <v>1</v>
      </c>
      <c r="T903" s="826">
        <v>1</v>
      </c>
      <c r="U903" s="828">
        <v>1</v>
      </c>
    </row>
    <row r="904" spans="1:21" ht="14.45" customHeight="1" x14ac:dyDescent="0.2">
      <c r="A904" s="821">
        <v>31</v>
      </c>
      <c r="B904" s="822" t="s">
        <v>1964</v>
      </c>
      <c r="C904" s="822" t="s">
        <v>1970</v>
      </c>
      <c r="D904" s="823" t="s">
        <v>3154</v>
      </c>
      <c r="E904" s="824" t="s">
        <v>1991</v>
      </c>
      <c r="F904" s="822" t="s">
        <v>1965</v>
      </c>
      <c r="G904" s="822" t="s">
        <v>2006</v>
      </c>
      <c r="H904" s="822" t="s">
        <v>619</v>
      </c>
      <c r="I904" s="822" t="s">
        <v>1814</v>
      </c>
      <c r="J904" s="822" t="s">
        <v>1005</v>
      </c>
      <c r="K904" s="822" t="s">
        <v>1006</v>
      </c>
      <c r="L904" s="825">
        <v>0</v>
      </c>
      <c r="M904" s="825">
        <v>0</v>
      </c>
      <c r="N904" s="822">
        <v>139</v>
      </c>
      <c r="O904" s="826">
        <v>104</v>
      </c>
      <c r="P904" s="825">
        <v>0</v>
      </c>
      <c r="Q904" s="827"/>
      <c r="R904" s="822">
        <v>79</v>
      </c>
      <c r="S904" s="827">
        <v>0.56834532374100721</v>
      </c>
      <c r="T904" s="826">
        <v>54.5</v>
      </c>
      <c r="U904" s="828">
        <v>0.52403846153846156</v>
      </c>
    </row>
    <row r="905" spans="1:21" ht="14.45" customHeight="1" x14ac:dyDescent="0.2">
      <c r="A905" s="821">
        <v>31</v>
      </c>
      <c r="B905" s="822" t="s">
        <v>1964</v>
      </c>
      <c r="C905" s="822" t="s">
        <v>1970</v>
      </c>
      <c r="D905" s="823" t="s">
        <v>3154</v>
      </c>
      <c r="E905" s="824" t="s">
        <v>1991</v>
      </c>
      <c r="F905" s="822" t="s">
        <v>1965</v>
      </c>
      <c r="G905" s="822" t="s">
        <v>2006</v>
      </c>
      <c r="H905" s="822" t="s">
        <v>619</v>
      </c>
      <c r="I905" s="822" t="s">
        <v>1942</v>
      </c>
      <c r="J905" s="822" t="s">
        <v>1005</v>
      </c>
      <c r="K905" s="822" t="s">
        <v>1943</v>
      </c>
      <c r="L905" s="825">
        <v>61.49</v>
      </c>
      <c r="M905" s="825">
        <v>61.49</v>
      </c>
      <c r="N905" s="822">
        <v>1</v>
      </c>
      <c r="O905" s="826">
        <v>0.5</v>
      </c>
      <c r="P905" s="825">
        <v>61.49</v>
      </c>
      <c r="Q905" s="827">
        <v>1</v>
      </c>
      <c r="R905" s="822">
        <v>1</v>
      </c>
      <c r="S905" s="827">
        <v>1</v>
      </c>
      <c r="T905" s="826">
        <v>0.5</v>
      </c>
      <c r="U905" s="828">
        <v>1</v>
      </c>
    </row>
    <row r="906" spans="1:21" ht="14.45" customHeight="1" x14ac:dyDescent="0.2">
      <c r="A906" s="821">
        <v>31</v>
      </c>
      <c r="B906" s="822" t="s">
        <v>1964</v>
      </c>
      <c r="C906" s="822" t="s">
        <v>1970</v>
      </c>
      <c r="D906" s="823" t="s">
        <v>3154</v>
      </c>
      <c r="E906" s="824" t="s">
        <v>1991</v>
      </c>
      <c r="F906" s="822" t="s">
        <v>1965</v>
      </c>
      <c r="G906" s="822" t="s">
        <v>2102</v>
      </c>
      <c r="H906" s="822" t="s">
        <v>329</v>
      </c>
      <c r="I906" s="822" t="s">
        <v>2105</v>
      </c>
      <c r="J906" s="822" t="s">
        <v>683</v>
      </c>
      <c r="K906" s="822" t="s">
        <v>684</v>
      </c>
      <c r="L906" s="825">
        <v>59.56</v>
      </c>
      <c r="M906" s="825">
        <v>238.24</v>
      </c>
      <c r="N906" s="822">
        <v>4</v>
      </c>
      <c r="O906" s="826">
        <v>1.5</v>
      </c>
      <c r="P906" s="825">
        <v>119.12</v>
      </c>
      <c r="Q906" s="827">
        <v>0.5</v>
      </c>
      <c r="R906" s="822">
        <v>2</v>
      </c>
      <c r="S906" s="827">
        <v>0.5</v>
      </c>
      <c r="T906" s="826">
        <v>0.5</v>
      </c>
      <c r="U906" s="828">
        <v>0.33333333333333331</v>
      </c>
    </row>
    <row r="907" spans="1:21" ht="14.45" customHeight="1" x14ac:dyDescent="0.2">
      <c r="A907" s="821">
        <v>31</v>
      </c>
      <c r="B907" s="822" t="s">
        <v>1964</v>
      </c>
      <c r="C907" s="822" t="s">
        <v>1970</v>
      </c>
      <c r="D907" s="823" t="s">
        <v>3154</v>
      </c>
      <c r="E907" s="824" t="s">
        <v>1991</v>
      </c>
      <c r="F907" s="822" t="s">
        <v>1965</v>
      </c>
      <c r="G907" s="822" t="s">
        <v>2690</v>
      </c>
      <c r="H907" s="822" t="s">
        <v>329</v>
      </c>
      <c r="I907" s="822" t="s">
        <v>2975</v>
      </c>
      <c r="J907" s="822" t="s">
        <v>1147</v>
      </c>
      <c r="K907" s="822" t="s">
        <v>2976</v>
      </c>
      <c r="L907" s="825">
        <v>789.2</v>
      </c>
      <c r="M907" s="825">
        <v>1578.4</v>
      </c>
      <c r="N907" s="822">
        <v>2</v>
      </c>
      <c r="O907" s="826">
        <v>1</v>
      </c>
      <c r="P907" s="825"/>
      <c r="Q907" s="827">
        <v>0</v>
      </c>
      <c r="R907" s="822"/>
      <c r="S907" s="827">
        <v>0</v>
      </c>
      <c r="T907" s="826"/>
      <c r="U907" s="828">
        <v>0</v>
      </c>
    </row>
    <row r="908" spans="1:21" ht="14.45" customHeight="1" x14ac:dyDescent="0.2">
      <c r="A908" s="821">
        <v>31</v>
      </c>
      <c r="B908" s="822" t="s">
        <v>1964</v>
      </c>
      <c r="C908" s="822" t="s">
        <v>1970</v>
      </c>
      <c r="D908" s="823" t="s">
        <v>3154</v>
      </c>
      <c r="E908" s="824" t="s">
        <v>1991</v>
      </c>
      <c r="F908" s="822" t="s">
        <v>1965</v>
      </c>
      <c r="G908" s="822" t="s">
        <v>2106</v>
      </c>
      <c r="H908" s="822" t="s">
        <v>329</v>
      </c>
      <c r="I908" s="822" t="s">
        <v>2107</v>
      </c>
      <c r="J908" s="822" t="s">
        <v>1301</v>
      </c>
      <c r="K908" s="822" t="s">
        <v>2108</v>
      </c>
      <c r="L908" s="825">
        <v>219.37</v>
      </c>
      <c r="M908" s="825">
        <v>1535.59</v>
      </c>
      <c r="N908" s="822">
        <v>7</v>
      </c>
      <c r="O908" s="826">
        <v>4</v>
      </c>
      <c r="P908" s="825">
        <v>1096.8499999999999</v>
      </c>
      <c r="Q908" s="827">
        <v>0.7142857142857143</v>
      </c>
      <c r="R908" s="822">
        <v>5</v>
      </c>
      <c r="S908" s="827">
        <v>0.7142857142857143</v>
      </c>
      <c r="T908" s="826">
        <v>3</v>
      </c>
      <c r="U908" s="828">
        <v>0.75</v>
      </c>
    </row>
    <row r="909" spans="1:21" ht="14.45" customHeight="1" x14ac:dyDescent="0.2">
      <c r="A909" s="821">
        <v>31</v>
      </c>
      <c r="B909" s="822" t="s">
        <v>1964</v>
      </c>
      <c r="C909" s="822" t="s">
        <v>1970</v>
      </c>
      <c r="D909" s="823" t="s">
        <v>3154</v>
      </c>
      <c r="E909" s="824" t="s">
        <v>1991</v>
      </c>
      <c r="F909" s="822" t="s">
        <v>1965</v>
      </c>
      <c r="G909" s="822" t="s">
        <v>2977</v>
      </c>
      <c r="H909" s="822" t="s">
        <v>329</v>
      </c>
      <c r="I909" s="822" t="s">
        <v>2978</v>
      </c>
      <c r="J909" s="822" t="s">
        <v>1468</v>
      </c>
      <c r="K909" s="822" t="s">
        <v>2979</v>
      </c>
      <c r="L909" s="825">
        <v>98.2</v>
      </c>
      <c r="M909" s="825">
        <v>98.2</v>
      </c>
      <c r="N909" s="822">
        <v>1</v>
      </c>
      <c r="O909" s="826">
        <v>1</v>
      </c>
      <c r="P909" s="825"/>
      <c r="Q909" s="827">
        <v>0</v>
      </c>
      <c r="R909" s="822"/>
      <c r="S909" s="827">
        <v>0</v>
      </c>
      <c r="T909" s="826"/>
      <c r="U909" s="828">
        <v>0</v>
      </c>
    </row>
    <row r="910" spans="1:21" ht="14.45" customHeight="1" x14ac:dyDescent="0.2">
      <c r="A910" s="821">
        <v>31</v>
      </c>
      <c r="B910" s="822" t="s">
        <v>1964</v>
      </c>
      <c r="C910" s="822" t="s">
        <v>1970</v>
      </c>
      <c r="D910" s="823" t="s">
        <v>3154</v>
      </c>
      <c r="E910" s="824" t="s">
        <v>1991</v>
      </c>
      <c r="F910" s="822" t="s">
        <v>1965</v>
      </c>
      <c r="G910" s="822" t="s">
        <v>2320</v>
      </c>
      <c r="H910" s="822" t="s">
        <v>329</v>
      </c>
      <c r="I910" s="822" t="s">
        <v>2980</v>
      </c>
      <c r="J910" s="822" t="s">
        <v>2981</v>
      </c>
      <c r="K910" s="822" t="s">
        <v>2982</v>
      </c>
      <c r="L910" s="825">
        <v>320.55</v>
      </c>
      <c r="M910" s="825">
        <v>320.55</v>
      </c>
      <c r="N910" s="822">
        <v>1</v>
      </c>
      <c r="O910" s="826">
        <v>1</v>
      </c>
      <c r="P910" s="825"/>
      <c r="Q910" s="827">
        <v>0</v>
      </c>
      <c r="R910" s="822"/>
      <c r="S910" s="827">
        <v>0</v>
      </c>
      <c r="T910" s="826"/>
      <c r="U910" s="828">
        <v>0</v>
      </c>
    </row>
    <row r="911" spans="1:21" ht="14.45" customHeight="1" x14ac:dyDescent="0.2">
      <c r="A911" s="821">
        <v>31</v>
      </c>
      <c r="B911" s="822" t="s">
        <v>1964</v>
      </c>
      <c r="C911" s="822" t="s">
        <v>1970</v>
      </c>
      <c r="D911" s="823" t="s">
        <v>3154</v>
      </c>
      <c r="E911" s="824" t="s">
        <v>1991</v>
      </c>
      <c r="F911" s="822" t="s">
        <v>1965</v>
      </c>
      <c r="G911" s="822" t="s">
        <v>2320</v>
      </c>
      <c r="H911" s="822" t="s">
        <v>329</v>
      </c>
      <c r="I911" s="822" t="s">
        <v>2983</v>
      </c>
      <c r="J911" s="822" t="s">
        <v>2762</v>
      </c>
      <c r="K911" s="822" t="s">
        <v>2984</v>
      </c>
      <c r="L911" s="825">
        <v>150.26</v>
      </c>
      <c r="M911" s="825">
        <v>300.52</v>
      </c>
      <c r="N911" s="822">
        <v>2</v>
      </c>
      <c r="O911" s="826">
        <v>1</v>
      </c>
      <c r="P911" s="825">
        <v>300.52</v>
      </c>
      <c r="Q911" s="827">
        <v>1</v>
      </c>
      <c r="R911" s="822">
        <v>2</v>
      </c>
      <c r="S911" s="827">
        <v>1</v>
      </c>
      <c r="T911" s="826">
        <v>1</v>
      </c>
      <c r="U911" s="828">
        <v>1</v>
      </c>
    </row>
    <row r="912" spans="1:21" ht="14.45" customHeight="1" x14ac:dyDescent="0.2">
      <c r="A912" s="821">
        <v>31</v>
      </c>
      <c r="B912" s="822" t="s">
        <v>1964</v>
      </c>
      <c r="C912" s="822" t="s">
        <v>1970</v>
      </c>
      <c r="D912" s="823" t="s">
        <v>3154</v>
      </c>
      <c r="E912" s="824" t="s">
        <v>1991</v>
      </c>
      <c r="F912" s="822" t="s">
        <v>1965</v>
      </c>
      <c r="G912" s="822" t="s">
        <v>2113</v>
      </c>
      <c r="H912" s="822" t="s">
        <v>329</v>
      </c>
      <c r="I912" s="822" t="s">
        <v>2324</v>
      </c>
      <c r="J912" s="822" t="s">
        <v>2325</v>
      </c>
      <c r="K912" s="822" t="s">
        <v>2326</v>
      </c>
      <c r="L912" s="825">
        <v>177.92</v>
      </c>
      <c r="M912" s="825">
        <v>355.84</v>
      </c>
      <c r="N912" s="822">
        <v>2</v>
      </c>
      <c r="O912" s="826">
        <v>1</v>
      </c>
      <c r="P912" s="825"/>
      <c r="Q912" s="827">
        <v>0</v>
      </c>
      <c r="R912" s="822"/>
      <c r="S912" s="827">
        <v>0</v>
      </c>
      <c r="T912" s="826"/>
      <c r="U912" s="828">
        <v>0</v>
      </c>
    </row>
    <row r="913" spans="1:21" ht="14.45" customHeight="1" x14ac:dyDescent="0.2">
      <c r="A913" s="821">
        <v>31</v>
      </c>
      <c r="B913" s="822" t="s">
        <v>1964</v>
      </c>
      <c r="C913" s="822" t="s">
        <v>1970</v>
      </c>
      <c r="D913" s="823" t="s">
        <v>3154</v>
      </c>
      <c r="E913" s="824" t="s">
        <v>1991</v>
      </c>
      <c r="F913" s="822" t="s">
        <v>1965</v>
      </c>
      <c r="G913" s="822" t="s">
        <v>2113</v>
      </c>
      <c r="H913" s="822" t="s">
        <v>329</v>
      </c>
      <c r="I913" s="822" t="s">
        <v>2327</v>
      </c>
      <c r="J913" s="822" t="s">
        <v>2325</v>
      </c>
      <c r="K913" s="822" t="s">
        <v>2328</v>
      </c>
      <c r="L913" s="825">
        <v>387.73</v>
      </c>
      <c r="M913" s="825">
        <v>1163.19</v>
      </c>
      <c r="N913" s="822">
        <v>3</v>
      </c>
      <c r="O913" s="826">
        <v>1</v>
      </c>
      <c r="P913" s="825">
        <v>1163.19</v>
      </c>
      <c r="Q913" s="827">
        <v>1</v>
      </c>
      <c r="R913" s="822">
        <v>3</v>
      </c>
      <c r="S913" s="827">
        <v>1</v>
      </c>
      <c r="T913" s="826">
        <v>1</v>
      </c>
      <c r="U913" s="828">
        <v>1</v>
      </c>
    </row>
    <row r="914" spans="1:21" ht="14.45" customHeight="1" x14ac:dyDescent="0.2">
      <c r="A914" s="821">
        <v>31</v>
      </c>
      <c r="B914" s="822" t="s">
        <v>1964</v>
      </c>
      <c r="C914" s="822" t="s">
        <v>1970</v>
      </c>
      <c r="D914" s="823" t="s">
        <v>3154</v>
      </c>
      <c r="E914" s="824" t="s">
        <v>1991</v>
      </c>
      <c r="F914" s="822" t="s">
        <v>1965</v>
      </c>
      <c r="G914" s="822" t="s">
        <v>2117</v>
      </c>
      <c r="H914" s="822" t="s">
        <v>329</v>
      </c>
      <c r="I914" s="822" t="s">
        <v>2985</v>
      </c>
      <c r="J914" s="822" t="s">
        <v>976</v>
      </c>
      <c r="K914" s="822" t="s">
        <v>2986</v>
      </c>
      <c r="L914" s="825">
        <v>0</v>
      </c>
      <c r="M914" s="825">
        <v>0</v>
      </c>
      <c r="N914" s="822">
        <v>2</v>
      </c>
      <c r="O914" s="826">
        <v>0.5</v>
      </c>
      <c r="P914" s="825">
        <v>0</v>
      </c>
      <c r="Q914" s="827"/>
      <c r="R914" s="822">
        <v>2</v>
      </c>
      <c r="S914" s="827">
        <v>1</v>
      </c>
      <c r="T914" s="826">
        <v>0.5</v>
      </c>
      <c r="U914" s="828">
        <v>1</v>
      </c>
    </row>
    <row r="915" spans="1:21" ht="14.45" customHeight="1" x14ac:dyDescent="0.2">
      <c r="A915" s="821">
        <v>31</v>
      </c>
      <c r="B915" s="822" t="s">
        <v>1964</v>
      </c>
      <c r="C915" s="822" t="s">
        <v>1970</v>
      </c>
      <c r="D915" s="823" t="s">
        <v>3154</v>
      </c>
      <c r="E915" s="824" t="s">
        <v>1991</v>
      </c>
      <c r="F915" s="822" t="s">
        <v>1965</v>
      </c>
      <c r="G915" s="822" t="s">
        <v>2333</v>
      </c>
      <c r="H915" s="822" t="s">
        <v>329</v>
      </c>
      <c r="I915" s="822" t="s">
        <v>2987</v>
      </c>
      <c r="J915" s="822" t="s">
        <v>2988</v>
      </c>
      <c r="K915" s="822" t="s">
        <v>2784</v>
      </c>
      <c r="L915" s="825">
        <v>0</v>
      </c>
      <c r="M915" s="825">
        <v>0</v>
      </c>
      <c r="N915" s="822">
        <v>1</v>
      </c>
      <c r="O915" s="826">
        <v>0.5</v>
      </c>
      <c r="P915" s="825">
        <v>0</v>
      </c>
      <c r="Q915" s="827"/>
      <c r="R915" s="822">
        <v>1</v>
      </c>
      <c r="S915" s="827">
        <v>1</v>
      </c>
      <c r="T915" s="826">
        <v>0.5</v>
      </c>
      <c r="U915" s="828">
        <v>1</v>
      </c>
    </row>
    <row r="916" spans="1:21" ht="14.45" customHeight="1" x14ac:dyDescent="0.2">
      <c r="A916" s="821">
        <v>31</v>
      </c>
      <c r="B916" s="822" t="s">
        <v>1964</v>
      </c>
      <c r="C916" s="822" t="s">
        <v>1970</v>
      </c>
      <c r="D916" s="823" t="s">
        <v>3154</v>
      </c>
      <c r="E916" s="824" t="s">
        <v>1991</v>
      </c>
      <c r="F916" s="822" t="s">
        <v>1965</v>
      </c>
      <c r="G916" s="822" t="s">
        <v>2860</v>
      </c>
      <c r="H916" s="822" t="s">
        <v>329</v>
      </c>
      <c r="I916" s="822" t="s">
        <v>2861</v>
      </c>
      <c r="J916" s="822" t="s">
        <v>2862</v>
      </c>
      <c r="K916" s="822" t="s">
        <v>2863</v>
      </c>
      <c r="L916" s="825">
        <v>3538.48</v>
      </c>
      <c r="M916" s="825">
        <v>3538.48</v>
      </c>
      <c r="N916" s="822">
        <v>1</v>
      </c>
      <c r="O916" s="826">
        <v>1</v>
      </c>
      <c r="P916" s="825">
        <v>3538.48</v>
      </c>
      <c r="Q916" s="827">
        <v>1</v>
      </c>
      <c r="R916" s="822">
        <v>1</v>
      </c>
      <c r="S916" s="827">
        <v>1</v>
      </c>
      <c r="T916" s="826">
        <v>1</v>
      </c>
      <c r="U916" s="828">
        <v>1</v>
      </c>
    </row>
    <row r="917" spans="1:21" ht="14.45" customHeight="1" x14ac:dyDescent="0.2">
      <c r="A917" s="821">
        <v>31</v>
      </c>
      <c r="B917" s="822" t="s">
        <v>1964</v>
      </c>
      <c r="C917" s="822" t="s">
        <v>1970</v>
      </c>
      <c r="D917" s="823" t="s">
        <v>3154</v>
      </c>
      <c r="E917" s="824" t="s">
        <v>1991</v>
      </c>
      <c r="F917" s="822" t="s">
        <v>1965</v>
      </c>
      <c r="G917" s="822" t="s">
        <v>2000</v>
      </c>
      <c r="H917" s="822" t="s">
        <v>329</v>
      </c>
      <c r="I917" s="822" t="s">
        <v>2128</v>
      </c>
      <c r="J917" s="822" t="s">
        <v>2008</v>
      </c>
      <c r="K917" s="822" t="s">
        <v>2129</v>
      </c>
      <c r="L917" s="825">
        <v>99.94</v>
      </c>
      <c r="M917" s="825">
        <v>999.39999999999986</v>
      </c>
      <c r="N917" s="822">
        <v>10</v>
      </c>
      <c r="O917" s="826">
        <v>7</v>
      </c>
      <c r="P917" s="825">
        <v>699.57999999999993</v>
      </c>
      <c r="Q917" s="827">
        <v>0.70000000000000007</v>
      </c>
      <c r="R917" s="822">
        <v>7</v>
      </c>
      <c r="S917" s="827">
        <v>0.7</v>
      </c>
      <c r="T917" s="826">
        <v>4.5</v>
      </c>
      <c r="U917" s="828">
        <v>0.6428571428571429</v>
      </c>
    </row>
    <row r="918" spans="1:21" ht="14.45" customHeight="1" x14ac:dyDescent="0.2">
      <c r="A918" s="821">
        <v>31</v>
      </c>
      <c r="B918" s="822" t="s">
        <v>1964</v>
      </c>
      <c r="C918" s="822" t="s">
        <v>1970</v>
      </c>
      <c r="D918" s="823" t="s">
        <v>3154</v>
      </c>
      <c r="E918" s="824" t="s">
        <v>1991</v>
      </c>
      <c r="F918" s="822" t="s">
        <v>1965</v>
      </c>
      <c r="G918" s="822" t="s">
        <v>2000</v>
      </c>
      <c r="H918" s="822" t="s">
        <v>329</v>
      </c>
      <c r="I918" s="822" t="s">
        <v>2864</v>
      </c>
      <c r="J918" s="822" t="s">
        <v>2008</v>
      </c>
      <c r="K918" s="822" t="s">
        <v>2865</v>
      </c>
      <c r="L918" s="825">
        <v>299.83999999999997</v>
      </c>
      <c r="M918" s="825">
        <v>899.52</v>
      </c>
      <c r="N918" s="822">
        <v>3</v>
      </c>
      <c r="O918" s="826">
        <v>3</v>
      </c>
      <c r="P918" s="825">
        <v>899.52</v>
      </c>
      <c r="Q918" s="827">
        <v>1</v>
      </c>
      <c r="R918" s="822">
        <v>3</v>
      </c>
      <c r="S918" s="827">
        <v>1</v>
      </c>
      <c r="T918" s="826">
        <v>3</v>
      </c>
      <c r="U918" s="828">
        <v>1</v>
      </c>
    </row>
    <row r="919" spans="1:21" ht="14.45" customHeight="1" x14ac:dyDescent="0.2">
      <c r="A919" s="821">
        <v>31</v>
      </c>
      <c r="B919" s="822" t="s">
        <v>1964</v>
      </c>
      <c r="C919" s="822" t="s">
        <v>1970</v>
      </c>
      <c r="D919" s="823" t="s">
        <v>3154</v>
      </c>
      <c r="E919" s="824" t="s">
        <v>1991</v>
      </c>
      <c r="F919" s="822" t="s">
        <v>1965</v>
      </c>
      <c r="G919" s="822" t="s">
        <v>2000</v>
      </c>
      <c r="H919" s="822" t="s">
        <v>329</v>
      </c>
      <c r="I919" s="822" t="s">
        <v>2989</v>
      </c>
      <c r="J919" s="822" t="s">
        <v>2990</v>
      </c>
      <c r="K919" s="822" t="s">
        <v>2127</v>
      </c>
      <c r="L919" s="825">
        <v>50.32</v>
      </c>
      <c r="M919" s="825">
        <v>100.64</v>
      </c>
      <c r="N919" s="822">
        <v>2</v>
      </c>
      <c r="O919" s="826">
        <v>2</v>
      </c>
      <c r="P919" s="825">
        <v>100.64</v>
      </c>
      <c r="Q919" s="827">
        <v>1</v>
      </c>
      <c r="R919" s="822">
        <v>2</v>
      </c>
      <c r="S919" s="827">
        <v>1</v>
      </c>
      <c r="T919" s="826">
        <v>2</v>
      </c>
      <c r="U919" s="828">
        <v>1</v>
      </c>
    </row>
    <row r="920" spans="1:21" ht="14.45" customHeight="1" x14ac:dyDescent="0.2">
      <c r="A920" s="821">
        <v>31</v>
      </c>
      <c r="B920" s="822" t="s">
        <v>1964</v>
      </c>
      <c r="C920" s="822" t="s">
        <v>1970</v>
      </c>
      <c r="D920" s="823" t="s">
        <v>3154</v>
      </c>
      <c r="E920" s="824" t="s">
        <v>1991</v>
      </c>
      <c r="F920" s="822" t="s">
        <v>1965</v>
      </c>
      <c r="G920" s="822" t="s">
        <v>2000</v>
      </c>
      <c r="H920" s="822" t="s">
        <v>619</v>
      </c>
      <c r="I920" s="822" t="s">
        <v>2946</v>
      </c>
      <c r="J920" s="822" t="s">
        <v>2008</v>
      </c>
      <c r="K920" s="822" t="s">
        <v>2947</v>
      </c>
      <c r="L920" s="825">
        <v>150.94</v>
      </c>
      <c r="M920" s="825">
        <v>150.94</v>
      </c>
      <c r="N920" s="822">
        <v>1</v>
      </c>
      <c r="O920" s="826">
        <v>1</v>
      </c>
      <c r="P920" s="825">
        <v>150.94</v>
      </c>
      <c r="Q920" s="827">
        <v>1</v>
      </c>
      <c r="R920" s="822">
        <v>1</v>
      </c>
      <c r="S920" s="827">
        <v>1</v>
      </c>
      <c r="T920" s="826">
        <v>1</v>
      </c>
      <c r="U920" s="828">
        <v>1</v>
      </c>
    </row>
    <row r="921" spans="1:21" ht="14.45" customHeight="1" x14ac:dyDescent="0.2">
      <c r="A921" s="821">
        <v>31</v>
      </c>
      <c r="B921" s="822" t="s">
        <v>1964</v>
      </c>
      <c r="C921" s="822" t="s">
        <v>1970</v>
      </c>
      <c r="D921" s="823" t="s">
        <v>3154</v>
      </c>
      <c r="E921" s="824" t="s">
        <v>1991</v>
      </c>
      <c r="F921" s="822" t="s">
        <v>1965</v>
      </c>
      <c r="G921" s="822" t="s">
        <v>2000</v>
      </c>
      <c r="H921" s="822" t="s">
        <v>329</v>
      </c>
      <c r="I921" s="822" t="s">
        <v>2001</v>
      </c>
      <c r="J921" s="822" t="s">
        <v>1161</v>
      </c>
      <c r="K921" s="822" t="s">
        <v>1163</v>
      </c>
      <c r="L921" s="825">
        <v>50.32</v>
      </c>
      <c r="M921" s="825">
        <v>201.28</v>
      </c>
      <c r="N921" s="822">
        <v>4</v>
      </c>
      <c r="O921" s="826">
        <v>1.5</v>
      </c>
      <c r="P921" s="825">
        <v>201.28</v>
      </c>
      <c r="Q921" s="827">
        <v>1</v>
      </c>
      <c r="R921" s="822">
        <v>4</v>
      </c>
      <c r="S921" s="827">
        <v>1</v>
      </c>
      <c r="T921" s="826">
        <v>1.5</v>
      </c>
      <c r="U921" s="828">
        <v>1</v>
      </c>
    </row>
    <row r="922" spans="1:21" ht="14.45" customHeight="1" x14ac:dyDescent="0.2">
      <c r="A922" s="821">
        <v>31</v>
      </c>
      <c r="B922" s="822" t="s">
        <v>1964</v>
      </c>
      <c r="C922" s="822" t="s">
        <v>1970</v>
      </c>
      <c r="D922" s="823" t="s">
        <v>3154</v>
      </c>
      <c r="E922" s="824" t="s">
        <v>1991</v>
      </c>
      <c r="F922" s="822" t="s">
        <v>1965</v>
      </c>
      <c r="G922" s="822" t="s">
        <v>2000</v>
      </c>
      <c r="H922" s="822" t="s">
        <v>329</v>
      </c>
      <c r="I922" s="822" t="s">
        <v>2007</v>
      </c>
      <c r="J922" s="822" t="s">
        <v>2008</v>
      </c>
      <c r="K922" s="822" t="s">
        <v>2009</v>
      </c>
      <c r="L922" s="825">
        <v>66.63</v>
      </c>
      <c r="M922" s="825">
        <v>66.63</v>
      </c>
      <c r="N922" s="822">
        <v>1</v>
      </c>
      <c r="O922" s="826">
        <v>0.5</v>
      </c>
      <c r="P922" s="825">
        <v>66.63</v>
      </c>
      <c r="Q922" s="827">
        <v>1</v>
      </c>
      <c r="R922" s="822">
        <v>1</v>
      </c>
      <c r="S922" s="827">
        <v>1</v>
      </c>
      <c r="T922" s="826">
        <v>0.5</v>
      </c>
      <c r="U922" s="828">
        <v>1</v>
      </c>
    </row>
    <row r="923" spans="1:21" ht="14.45" customHeight="1" x14ac:dyDescent="0.2">
      <c r="A923" s="821">
        <v>31</v>
      </c>
      <c r="B923" s="822" t="s">
        <v>1964</v>
      </c>
      <c r="C923" s="822" t="s">
        <v>1970</v>
      </c>
      <c r="D923" s="823" t="s">
        <v>3154</v>
      </c>
      <c r="E923" s="824" t="s">
        <v>1991</v>
      </c>
      <c r="F923" s="822" t="s">
        <v>1965</v>
      </c>
      <c r="G923" s="822" t="s">
        <v>2000</v>
      </c>
      <c r="H923" s="822" t="s">
        <v>329</v>
      </c>
      <c r="I923" s="822" t="s">
        <v>2023</v>
      </c>
      <c r="J923" s="822" t="s">
        <v>1161</v>
      </c>
      <c r="K923" s="822" t="s">
        <v>2024</v>
      </c>
      <c r="L923" s="825">
        <v>50.32</v>
      </c>
      <c r="M923" s="825">
        <v>251.60000000000002</v>
      </c>
      <c r="N923" s="822">
        <v>5</v>
      </c>
      <c r="O923" s="826">
        <v>3</v>
      </c>
      <c r="P923" s="825">
        <v>150.96</v>
      </c>
      <c r="Q923" s="827">
        <v>0.6</v>
      </c>
      <c r="R923" s="822">
        <v>3</v>
      </c>
      <c r="S923" s="827">
        <v>0.6</v>
      </c>
      <c r="T923" s="826">
        <v>2</v>
      </c>
      <c r="U923" s="828">
        <v>0.66666666666666663</v>
      </c>
    </row>
    <row r="924" spans="1:21" ht="14.45" customHeight="1" x14ac:dyDescent="0.2">
      <c r="A924" s="821">
        <v>31</v>
      </c>
      <c r="B924" s="822" t="s">
        <v>1964</v>
      </c>
      <c r="C924" s="822" t="s">
        <v>1970</v>
      </c>
      <c r="D924" s="823" t="s">
        <v>3154</v>
      </c>
      <c r="E924" s="824" t="s">
        <v>1991</v>
      </c>
      <c r="F924" s="822" t="s">
        <v>1965</v>
      </c>
      <c r="G924" s="822" t="s">
        <v>2000</v>
      </c>
      <c r="H924" s="822" t="s">
        <v>329</v>
      </c>
      <c r="I924" s="822" t="s">
        <v>2130</v>
      </c>
      <c r="J924" s="822" t="s">
        <v>1161</v>
      </c>
      <c r="K924" s="822" t="s">
        <v>2131</v>
      </c>
      <c r="L924" s="825">
        <v>33.549999999999997</v>
      </c>
      <c r="M924" s="825">
        <v>33.549999999999997</v>
      </c>
      <c r="N924" s="822">
        <v>1</v>
      </c>
      <c r="O924" s="826">
        <v>0.5</v>
      </c>
      <c r="P924" s="825">
        <v>33.549999999999997</v>
      </c>
      <c r="Q924" s="827">
        <v>1</v>
      </c>
      <c r="R924" s="822">
        <v>1</v>
      </c>
      <c r="S924" s="827">
        <v>1</v>
      </c>
      <c r="T924" s="826">
        <v>0.5</v>
      </c>
      <c r="U924" s="828">
        <v>1</v>
      </c>
    </row>
    <row r="925" spans="1:21" ht="14.45" customHeight="1" x14ac:dyDescent="0.2">
      <c r="A925" s="821">
        <v>31</v>
      </c>
      <c r="B925" s="822" t="s">
        <v>1964</v>
      </c>
      <c r="C925" s="822" t="s">
        <v>1970</v>
      </c>
      <c r="D925" s="823" t="s">
        <v>3154</v>
      </c>
      <c r="E925" s="824" t="s">
        <v>1991</v>
      </c>
      <c r="F925" s="822" t="s">
        <v>1965</v>
      </c>
      <c r="G925" s="822" t="s">
        <v>2000</v>
      </c>
      <c r="H925" s="822" t="s">
        <v>329</v>
      </c>
      <c r="I925" s="822" t="s">
        <v>2344</v>
      </c>
      <c r="J925" s="822" t="s">
        <v>1161</v>
      </c>
      <c r="K925" s="822" t="s">
        <v>2345</v>
      </c>
      <c r="L925" s="825">
        <v>16.77</v>
      </c>
      <c r="M925" s="825">
        <v>16.77</v>
      </c>
      <c r="N925" s="822">
        <v>1</v>
      </c>
      <c r="O925" s="826">
        <v>1</v>
      </c>
      <c r="P925" s="825">
        <v>16.77</v>
      </c>
      <c r="Q925" s="827">
        <v>1</v>
      </c>
      <c r="R925" s="822">
        <v>1</v>
      </c>
      <c r="S925" s="827">
        <v>1</v>
      </c>
      <c r="T925" s="826">
        <v>1</v>
      </c>
      <c r="U925" s="828">
        <v>1</v>
      </c>
    </row>
    <row r="926" spans="1:21" ht="14.45" customHeight="1" x14ac:dyDescent="0.2">
      <c r="A926" s="821">
        <v>31</v>
      </c>
      <c r="B926" s="822" t="s">
        <v>1964</v>
      </c>
      <c r="C926" s="822" t="s">
        <v>1970</v>
      </c>
      <c r="D926" s="823" t="s">
        <v>3154</v>
      </c>
      <c r="E926" s="824" t="s">
        <v>1991</v>
      </c>
      <c r="F926" s="822" t="s">
        <v>1965</v>
      </c>
      <c r="G926" s="822" t="s">
        <v>2132</v>
      </c>
      <c r="H926" s="822" t="s">
        <v>619</v>
      </c>
      <c r="I926" s="822" t="s">
        <v>1747</v>
      </c>
      <c r="J926" s="822" t="s">
        <v>1201</v>
      </c>
      <c r="K926" s="822" t="s">
        <v>1748</v>
      </c>
      <c r="L926" s="825">
        <v>154.36000000000001</v>
      </c>
      <c r="M926" s="825">
        <v>308.72000000000003</v>
      </c>
      <c r="N926" s="822">
        <v>2</v>
      </c>
      <c r="O926" s="826">
        <v>1.5</v>
      </c>
      <c r="P926" s="825">
        <v>308.72000000000003</v>
      </c>
      <c r="Q926" s="827">
        <v>1</v>
      </c>
      <c r="R926" s="822">
        <v>2</v>
      </c>
      <c r="S926" s="827">
        <v>1</v>
      </c>
      <c r="T926" s="826">
        <v>1.5</v>
      </c>
      <c r="U926" s="828">
        <v>1</v>
      </c>
    </row>
    <row r="927" spans="1:21" ht="14.45" customHeight="1" x14ac:dyDescent="0.2">
      <c r="A927" s="821">
        <v>31</v>
      </c>
      <c r="B927" s="822" t="s">
        <v>1964</v>
      </c>
      <c r="C927" s="822" t="s">
        <v>1970</v>
      </c>
      <c r="D927" s="823" t="s">
        <v>3154</v>
      </c>
      <c r="E927" s="824" t="s">
        <v>1991</v>
      </c>
      <c r="F927" s="822" t="s">
        <v>1965</v>
      </c>
      <c r="G927" s="822" t="s">
        <v>2132</v>
      </c>
      <c r="H927" s="822" t="s">
        <v>619</v>
      </c>
      <c r="I927" s="822" t="s">
        <v>1749</v>
      </c>
      <c r="J927" s="822" t="s">
        <v>1750</v>
      </c>
      <c r="K927" s="822" t="s">
        <v>1751</v>
      </c>
      <c r="L927" s="825">
        <v>149.52000000000001</v>
      </c>
      <c r="M927" s="825">
        <v>149.52000000000001</v>
      </c>
      <c r="N927" s="822">
        <v>1</v>
      </c>
      <c r="O927" s="826">
        <v>1</v>
      </c>
      <c r="P927" s="825"/>
      <c r="Q927" s="827">
        <v>0</v>
      </c>
      <c r="R927" s="822"/>
      <c r="S927" s="827">
        <v>0</v>
      </c>
      <c r="T927" s="826"/>
      <c r="U927" s="828">
        <v>0</v>
      </c>
    </row>
    <row r="928" spans="1:21" ht="14.45" customHeight="1" x14ac:dyDescent="0.2">
      <c r="A928" s="821">
        <v>31</v>
      </c>
      <c r="B928" s="822" t="s">
        <v>1964</v>
      </c>
      <c r="C928" s="822" t="s">
        <v>1970</v>
      </c>
      <c r="D928" s="823" t="s">
        <v>3154</v>
      </c>
      <c r="E928" s="824" t="s">
        <v>1991</v>
      </c>
      <c r="F928" s="822" t="s">
        <v>1965</v>
      </c>
      <c r="G928" s="822" t="s">
        <v>2132</v>
      </c>
      <c r="H928" s="822" t="s">
        <v>329</v>
      </c>
      <c r="I928" s="822" t="s">
        <v>2991</v>
      </c>
      <c r="J928" s="822" t="s">
        <v>1201</v>
      </c>
      <c r="K928" s="822" t="s">
        <v>1748</v>
      </c>
      <c r="L928" s="825">
        <v>154.36000000000001</v>
      </c>
      <c r="M928" s="825">
        <v>154.36000000000001</v>
      </c>
      <c r="N928" s="822">
        <v>1</v>
      </c>
      <c r="O928" s="826">
        <v>0.5</v>
      </c>
      <c r="P928" s="825"/>
      <c r="Q928" s="827">
        <v>0</v>
      </c>
      <c r="R928" s="822"/>
      <c r="S928" s="827">
        <v>0</v>
      </c>
      <c r="T928" s="826"/>
      <c r="U928" s="828">
        <v>0</v>
      </c>
    </row>
    <row r="929" spans="1:21" ht="14.45" customHeight="1" x14ac:dyDescent="0.2">
      <c r="A929" s="821">
        <v>31</v>
      </c>
      <c r="B929" s="822" t="s">
        <v>1964</v>
      </c>
      <c r="C929" s="822" t="s">
        <v>1970</v>
      </c>
      <c r="D929" s="823" t="s">
        <v>3154</v>
      </c>
      <c r="E929" s="824" t="s">
        <v>1991</v>
      </c>
      <c r="F929" s="822" t="s">
        <v>1965</v>
      </c>
      <c r="G929" s="822" t="s">
        <v>2132</v>
      </c>
      <c r="H929" s="822" t="s">
        <v>329</v>
      </c>
      <c r="I929" s="822" t="s">
        <v>2136</v>
      </c>
      <c r="J929" s="822" t="s">
        <v>1201</v>
      </c>
      <c r="K929" s="822" t="s">
        <v>2137</v>
      </c>
      <c r="L929" s="825">
        <v>225.06</v>
      </c>
      <c r="M929" s="825">
        <v>225.06</v>
      </c>
      <c r="N929" s="822">
        <v>1</v>
      </c>
      <c r="O929" s="826">
        <v>1</v>
      </c>
      <c r="P929" s="825"/>
      <c r="Q929" s="827">
        <v>0</v>
      </c>
      <c r="R929" s="822"/>
      <c r="S929" s="827">
        <v>0</v>
      </c>
      <c r="T929" s="826"/>
      <c r="U929" s="828">
        <v>0</v>
      </c>
    </row>
    <row r="930" spans="1:21" ht="14.45" customHeight="1" x14ac:dyDescent="0.2">
      <c r="A930" s="821">
        <v>31</v>
      </c>
      <c r="B930" s="822" t="s">
        <v>1964</v>
      </c>
      <c r="C930" s="822" t="s">
        <v>1970</v>
      </c>
      <c r="D930" s="823" t="s">
        <v>3154</v>
      </c>
      <c r="E930" s="824" t="s">
        <v>1991</v>
      </c>
      <c r="F930" s="822" t="s">
        <v>1965</v>
      </c>
      <c r="G930" s="822" t="s">
        <v>2139</v>
      </c>
      <c r="H930" s="822" t="s">
        <v>329</v>
      </c>
      <c r="I930" s="822" t="s">
        <v>2140</v>
      </c>
      <c r="J930" s="822" t="s">
        <v>2141</v>
      </c>
      <c r="K930" s="822" t="s">
        <v>2142</v>
      </c>
      <c r="L930" s="825">
        <v>0</v>
      </c>
      <c r="M930" s="825">
        <v>0</v>
      </c>
      <c r="N930" s="822">
        <v>11</v>
      </c>
      <c r="O930" s="826">
        <v>7</v>
      </c>
      <c r="P930" s="825">
        <v>0</v>
      </c>
      <c r="Q930" s="827"/>
      <c r="R930" s="822">
        <v>9</v>
      </c>
      <c r="S930" s="827">
        <v>0.81818181818181823</v>
      </c>
      <c r="T930" s="826">
        <v>6</v>
      </c>
      <c r="U930" s="828">
        <v>0.8571428571428571</v>
      </c>
    </row>
    <row r="931" spans="1:21" ht="14.45" customHeight="1" x14ac:dyDescent="0.2">
      <c r="A931" s="821">
        <v>31</v>
      </c>
      <c r="B931" s="822" t="s">
        <v>1964</v>
      </c>
      <c r="C931" s="822" t="s">
        <v>1970</v>
      </c>
      <c r="D931" s="823" t="s">
        <v>3154</v>
      </c>
      <c r="E931" s="824" t="s">
        <v>1991</v>
      </c>
      <c r="F931" s="822" t="s">
        <v>1965</v>
      </c>
      <c r="G931" s="822" t="s">
        <v>2145</v>
      </c>
      <c r="H931" s="822" t="s">
        <v>329</v>
      </c>
      <c r="I931" s="822" t="s">
        <v>2146</v>
      </c>
      <c r="J931" s="822" t="s">
        <v>963</v>
      </c>
      <c r="K931" s="822" t="s">
        <v>964</v>
      </c>
      <c r="L931" s="825">
        <v>121.92</v>
      </c>
      <c r="M931" s="825">
        <v>487.68</v>
      </c>
      <c r="N931" s="822">
        <v>4</v>
      </c>
      <c r="O931" s="826">
        <v>1</v>
      </c>
      <c r="P931" s="825">
        <v>487.68</v>
      </c>
      <c r="Q931" s="827">
        <v>1</v>
      </c>
      <c r="R931" s="822">
        <v>4</v>
      </c>
      <c r="S931" s="827">
        <v>1</v>
      </c>
      <c r="T931" s="826">
        <v>1</v>
      </c>
      <c r="U931" s="828">
        <v>1</v>
      </c>
    </row>
    <row r="932" spans="1:21" ht="14.45" customHeight="1" x14ac:dyDescent="0.2">
      <c r="A932" s="821">
        <v>31</v>
      </c>
      <c r="B932" s="822" t="s">
        <v>1964</v>
      </c>
      <c r="C932" s="822" t="s">
        <v>1970</v>
      </c>
      <c r="D932" s="823" t="s">
        <v>3154</v>
      </c>
      <c r="E932" s="824" t="s">
        <v>1991</v>
      </c>
      <c r="F932" s="822" t="s">
        <v>1965</v>
      </c>
      <c r="G932" s="822" t="s">
        <v>2346</v>
      </c>
      <c r="H932" s="822" t="s">
        <v>329</v>
      </c>
      <c r="I932" s="822" t="s">
        <v>2347</v>
      </c>
      <c r="J932" s="822" t="s">
        <v>2348</v>
      </c>
      <c r="K932" s="822" t="s">
        <v>2349</v>
      </c>
      <c r="L932" s="825">
        <v>0</v>
      </c>
      <c r="M932" s="825">
        <v>0</v>
      </c>
      <c r="N932" s="822">
        <v>1</v>
      </c>
      <c r="O932" s="826">
        <v>0.5</v>
      </c>
      <c r="P932" s="825">
        <v>0</v>
      </c>
      <c r="Q932" s="827"/>
      <c r="R932" s="822">
        <v>1</v>
      </c>
      <c r="S932" s="827">
        <v>1</v>
      </c>
      <c r="T932" s="826">
        <v>0.5</v>
      </c>
      <c r="U932" s="828">
        <v>1</v>
      </c>
    </row>
    <row r="933" spans="1:21" ht="14.45" customHeight="1" x14ac:dyDescent="0.2">
      <c r="A933" s="821">
        <v>31</v>
      </c>
      <c r="B933" s="822" t="s">
        <v>1964</v>
      </c>
      <c r="C933" s="822" t="s">
        <v>1970</v>
      </c>
      <c r="D933" s="823" t="s">
        <v>3154</v>
      </c>
      <c r="E933" s="824" t="s">
        <v>1991</v>
      </c>
      <c r="F933" s="822" t="s">
        <v>1965</v>
      </c>
      <c r="G933" s="822" t="s">
        <v>2010</v>
      </c>
      <c r="H933" s="822" t="s">
        <v>329</v>
      </c>
      <c r="I933" s="822" t="s">
        <v>2011</v>
      </c>
      <c r="J933" s="822" t="s">
        <v>1072</v>
      </c>
      <c r="K933" s="822" t="s">
        <v>1073</v>
      </c>
      <c r="L933" s="825">
        <v>66.61</v>
      </c>
      <c r="M933" s="825">
        <v>199.82999999999998</v>
      </c>
      <c r="N933" s="822">
        <v>3</v>
      </c>
      <c r="O933" s="826">
        <v>2.5</v>
      </c>
      <c r="P933" s="825">
        <v>199.82999999999998</v>
      </c>
      <c r="Q933" s="827">
        <v>1</v>
      </c>
      <c r="R933" s="822">
        <v>3</v>
      </c>
      <c r="S933" s="827">
        <v>1</v>
      </c>
      <c r="T933" s="826">
        <v>2.5</v>
      </c>
      <c r="U933" s="828">
        <v>1</v>
      </c>
    </row>
    <row r="934" spans="1:21" ht="14.45" customHeight="1" x14ac:dyDescent="0.2">
      <c r="A934" s="821">
        <v>31</v>
      </c>
      <c r="B934" s="822" t="s">
        <v>1964</v>
      </c>
      <c r="C934" s="822" t="s">
        <v>1970</v>
      </c>
      <c r="D934" s="823" t="s">
        <v>3154</v>
      </c>
      <c r="E934" s="824" t="s">
        <v>1991</v>
      </c>
      <c r="F934" s="822" t="s">
        <v>1967</v>
      </c>
      <c r="G934" s="822" t="s">
        <v>2012</v>
      </c>
      <c r="H934" s="822" t="s">
        <v>329</v>
      </c>
      <c r="I934" s="822" t="s">
        <v>2350</v>
      </c>
      <c r="J934" s="822" t="s">
        <v>2351</v>
      </c>
      <c r="K934" s="822" t="s">
        <v>2352</v>
      </c>
      <c r="L934" s="825">
        <v>0</v>
      </c>
      <c r="M934" s="825">
        <v>0</v>
      </c>
      <c r="N934" s="822">
        <v>1</v>
      </c>
      <c r="O934" s="826">
        <v>1</v>
      </c>
      <c r="P934" s="825"/>
      <c r="Q934" s="827"/>
      <c r="R934" s="822"/>
      <c r="S934" s="827">
        <v>0</v>
      </c>
      <c r="T934" s="826"/>
      <c r="U934" s="828">
        <v>0</v>
      </c>
    </row>
    <row r="935" spans="1:21" ht="14.45" customHeight="1" x14ac:dyDescent="0.2">
      <c r="A935" s="821">
        <v>31</v>
      </c>
      <c r="B935" s="822" t="s">
        <v>1964</v>
      </c>
      <c r="C935" s="822" t="s">
        <v>1970</v>
      </c>
      <c r="D935" s="823" t="s">
        <v>3154</v>
      </c>
      <c r="E935" s="824" t="s">
        <v>1991</v>
      </c>
      <c r="F935" s="822" t="s">
        <v>1967</v>
      </c>
      <c r="G935" s="822" t="s">
        <v>2012</v>
      </c>
      <c r="H935" s="822" t="s">
        <v>329</v>
      </c>
      <c r="I935" s="822" t="s">
        <v>2539</v>
      </c>
      <c r="J935" s="822" t="s">
        <v>2540</v>
      </c>
      <c r="K935" s="822" t="s">
        <v>2541</v>
      </c>
      <c r="L935" s="825">
        <v>700.35</v>
      </c>
      <c r="M935" s="825">
        <v>1400.7</v>
      </c>
      <c r="N935" s="822">
        <v>2</v>
      </c>
      <c r="O935" s="826">
        <v>2</v>
      </c>
      <c r="P935" s="825">
        <v>1400.7</v>
      </c>
      <c r="Q935" s="827">
        <v>1</v>
      </c>
      <c r="R935" s="822">
        <v>2</v>
      </c>
      <c r="S935" s="827">
        <v>1</v>
      </c>
      <c r="T935" s="826">
        <v>2</v>
      </c>
      <c r="U935" s="828">
        <v>1</v>
      </c>
    </row>
    <row r="936" spans="1:21" ht="14.45" customHeight="1" x14ac:dyDescent="0.2">
      <c r="A936" s="821">
        <v>31</v>
      </c>
      <c r="B936" s="822" t="s">
        <v>1964</v>
      </c>
      <c r="C936" s="822" t="s">
        <v>1970</v>
      </c>
      <c r="D936" s="823" t="s">
        <v>3154</v>
      </c>
      <c r="E936" s="824" t="s">
        <v>1991</v>
      </c>
      <c r="F936" s="822" t="s">
        <v>1967</v>
      </c>
      <c r="G936" s="822" t="s">
        <v>2012</v>
      </c>
      <c r="H936" s="822" t="s">
        <v>329</v>
      </c>
      <c r="I936" s="822" t="s">
        <v>2153</v>
      </c>
      <c r="J936" s="822" t="s">
        <v>2154</v>
      </c>
      <c r="K936" s="822" t="s">
        <v>2155</v>
      </c>
      <c r="L936" s="825">
        <v>492.19</v>
      </c>
      <c r="M936" s="825">
        <v>11320.37</v>
      </c>
      <c r="N936" s="822">
        <v>23</v>
      </c>
      <c r="O936" s="826">
        <v>23</v>
      </c>
      <c r="P936" s="825">
        <v>11320.37</v>
      </c>
      <c r="Q936" s="827">
        <v>1</v>
      </c>
      <c r="R936" s="822">
        <v>23</v>
      </c>
      <c r="S936" s="827">
        <v>1</v>
      </c>
      <c r="T936" s="826">
        <v>23</v>
      </c>
      <c r="U936" s="828">
        <v>1</v>
      </c>
    </row>
    <row r="937" spans="1:21" ht="14.45" customHeight="1" x14ac:dyDescent="0.2">
      <c r="A937" s="821">
        <v>31</v>
      </c>
      <c r="B937" s="822" t="s">
        <v>1964</v>
      </c>
      <c r="C937" s="822" t="s">
        <v>1970</v>
      </c>
      <c r="D937" s="823" t="s">
        <v>3154</v>
      </c>
      <c r="E937" s="824" t="s">
        <v>1991</v>
      </c>
      <c r="F937" s="822" t="s">
        <v>1967</v>
      </c>
      <c r="G937" s="822" t="s">
        <v>2012</v>
      </c>
      <c r="H937" s="822" t="s">
        <v>329</v>
      </c>
      <c r="I937" s="822" t="s">
        <v>2029</v>
      </c>
      <c r="J937" s="822" t="s">
        <v>2030</v>
      </c>
      <c r="K937" s="822" t="s">
        <v>2031</v>
      </c>
      <c r="L937" s="825">
        <v>971.25</v>
      </c>
      <c r="M937" s="825">
        <v>13597.5</v>
      </c>
      <c r="N937" s="822">
        <v>14</v>
      </c>
      <c r="O937" s="826">
        <v>14</v>
      </c>
      <c r="P937" s="825">
        <v>13597.5</v>
      </c>
      <c r="Q937" s="827">
        <v>1</v>
      </c>
      <c r="R937" s="822">
        <v>14</v>
      </c>
      <c r="S937" s="827">
        <v>1</v>
      </c>
      <c r="T937" s="826">
        <v>14</v>
      </c>
      <c r="U937" s="828">
        <v>1</v>
      </c>
    </row>
    <row r="938" spans="1:21" ht="14.45" customHeight="1" x14ac:dyDescent="0.2">
      <c r="A938" s="821">
        <v>31</v>
      </c>
      <c r="B938" s="822" t="s">
        <v>1964</v>
      </c>
      <c r="C938" s="822" t="s">
        <v>1970</v>
      </c>
      <c r="D938" s="823" t="s">
        <v>3154</v>
      </c>
      <c r="E938" s="824" t="s">
        <v>1991</v>
      </c>
      <c r="F938" s="822" t="s">
        <v>1967</v>
      </c>
      <c r="G938" s="822" t="s">
        <v>2012</v>
      </c>
      <c r="H938" s="822" t="s">
        <v>329</v>
      </c>
      <c r="I938" s="822" t="s">
        <v>2159</v>
      </c>
      <c r="J938" s="822" t="s">
        <v>2160</v>
      </c>
      <c r="K938" s="822" t="s">
        <v>2161</v>
      </c>
      <c r="L938" s="825">
        <v>60.23</v>
      </c>
      <c r="M938" s="825">
        <v>60.23</v>
      </c>
      <c r="N938" s="822">
        <v>1</v>
      </c>
      <c r="O938" s="826">
        <v>1</v>
      </c>
      <c r="P938" s="825">
        <v>60.23</v>
      </c>
      <c r="Q938" s="827">
        <v>1</v>
      </c>
      <c r="R938" s="822">
        <v>1</v>
      </c>
      <c r="S938" s="827">
        <v>1</v>
      </c>
      <c r="T938" s="826">
        <v>1</v>
      </c>
      <c r="U938" s="828">
        <v>1</v>
      </c>
    </row>
    <row r="939" spans="1:21" ht="14.45" customHeight="1" x14ac:dyDescent="0.2">
      <c r="A939" s="821">
        <v>31</v>
      </c>
      <c r="B939" s="822" t="s">
        <v>1964</v>
      </c>
      <c r="C939" s="822" t="s">
        <v>1970</v>
      </c>
      <c r="D939" s="823" t="s">
        <v>3154</v>
      </c>
      <c r="E939" s="824" t="s">
        <v>1991</v>
      </c>
      <c r="F939" s="822" t="s">
        <v>1967</v>
      </c>
      <c r="G939" s="822" t="s">
        <v>2012</v>
      </c>
      <c r="H939" s="822" t="s">
        <v>329</v>
      </c>
      <c r="I939" s="822" t="s">
        <v>2162</v>
      </c>
      <c r="J939" s="822" t="s">
        <v>2163</v>
      </c>
      <c r="K939" s="822" t="s">
        <v>2164</v>
      </c>
      <c r="L939" s="825">
        <v>245.42</v>
      </c>
      <c r="M939" s="825">
        <v>981.68</v>
      </c>
      <c r="N939" s="822">
        <v>4</v>
      </c>
      <c r="O939" s="826">
        <v>4</v>
      </c>
      <c r="P939" s="825">
        <v>981.68</v>
      </c>
      <c r="Q939" s="827">
        <v>1</v>
      </c>
      <c r="R939" s="822">
        <v>4</v>
      </c>
      <c r="S939" s="827">
        <v>1</v>
      </c>
      <c r="T939" s="826">
        <v>4</v>
      </c>
      <c r="U939" s="828">
        <v>1</v>
      </c>
    </row>
    <row r="940" spans="1:21" ht="14.45" customHeight="1" x14ac:dyDescent="0.2">
      <c r="A940" s="821">
        <v>31</v>
      </c>
      <c r="B940" s="822" t="s">
        <v>1964</v>
      </c>
      <c r="C940" s="822" t="s">
        <v>1970</v>
      </c>
      <c r="D940" s="823" t="s">
        <v>3154</v>
      </c>
      <c r="E940" s="824" t="s">
        <v>1991</v>
      </c>
      <c r="F940" s="822" t="s">
        <v>1967</v>
      </c>
      <c r="G940" s="822" t="s">
        <v>2012</v>
      </c>
      <c r="H940" s="822" t="s">
        <v>329</v>
      </c>
      <c r="I940" s="822" t="s">
        <v>2165</v>
      </c>
      <c r="J940" s="822" t="s">
        <v>2166</v>
      </c>
      <c r="K940" s="822" t="s">
        <v>2167</v>
      </c>
      <c r="L940" s="825">
        <v>36.18</v>
      </c>
      <c r="M940" s="825">
        <v>11867.040000000014</v>
      </c>
      <c r="N940" s="822">
        <v>328</v>
      </c>
      <c r="O940" s="826">
        <v>157</v>
      </c>
      <c r="P940" s="825">
        <v>11722.320000000014</v>
      </c>
      <c r="Q940" s="827">
        <v>0.98780487804878059</v>
      </c>
      <c r="R940" s="822">
        <v>324</v>
      </c>
      <c r="S940" s="827">
        <v>0.98780487804878048</v>
      </c>
      <c r="T940" s="826">
        <v>155</v>
      </c>
      <c r="U940" s="828">
        <v>0.98726114649681529</v>
      </c>
    </row>
    <row r="941" spans="1:21" ht="14.45" customHeight="1" x14ac:dyDescent="0.2">
      <c r="A941" s="821">
        <v>31</v>
      </c>
      <c r="B941" s="822" t="s">
        <v>1964</v>
      </c>
      <c r="C941" s="822" t="s">
        <v>1970</v>
      </c>
      <c r="D941" s="823" t="s">
        <v>3154</v>
      </c>
      <c r="E941" s="824" t="s">
        <v>1991</v>
      </c>
      <c r="F941" s="822" t="s">
        <v>1967</v>
      </c>
      <c r="G941" s="822" t="s">
        <v>2012</v>
      </c>
      <c r="H941" s="822" t="s">
        <v>329</v>
      </c>
      <c r="I941" s="822" t="s">
        <v>2171</v>
      </c>
      <c r="J941" s="822" t="s">
        <v>2172</v>
      </c>
      <c r="K941" s="822" t="s">
        <v>2173</v>
      </c>
      <c r="L941" s="825">
        <v>949.9</v>
      </c>
      <c r="M941" s="825">
        <v>949.9</v>
      </c>
      <c r="N941" s="822">
        <v>1</v>
      </c>
      <c r="O941" s="826">
        <v>1</v>
      </c>
      <c r="P941" s="825">
        <v>949.9</v>
      </c>
      <c r="Q941" s="827">
        <v>1</v>
      </c>
      <c r="R941" s="822">
        <v>1</v>
      </c>
      <c r="S941" s="827">
        <v>1</v>
      </c>
      <c r="T941" s="826">
        <v>1</v>
      </c>
      <c r="U941" s="828">
        <v>1</v>
      </c>
    </row>
    <row r="942" spans="1:21" ht="14.45" customHeight="1" x14ac:dyDescent="0.2">
      <c r="A942" s="821">
        <v>31</v>
      </c>
      <c r="B942" s="822" t="s">
        <v>1964</v>
      </c>
      <c r="C942" s="822" t="s">
        <v>1970</v>
      </c>
      <c r="D942" s="823" t="s">
        <v>3154</v>
      </c>
      <c r="E942" s="824" t="s">
        <v>1991</v>
      </c>
      <c r="F942" s="822" t="s">
        <v>1967</v>
      </c>
      <c r="G942" s="822" t="s">
        <v>2012</v>
      </c>
      <c r="H942" s="822" t="s">
        <v>329</v>
      </c>
      <c r="I942" s="822" t="s">
        <v>2174</v>
      </c>
      <c r="J942" s="822" t="s">
        <v>2175</v>
      </c>
      <c r="K942" s="822" t="s">
        <v>2176</v>
      </c>
      <c r="L942" s="825">
        <v>399.63</v>
      </c>
      <c r="M942" s="825">
        <v>17184.089999999989</v>
      </c>
      <c r="N942" s="822">
        <v>43</v>
      </c>
      <c r="O942" s="826">
        <v>43</v>
      </c>
      <c r="P942" s="825">
        <v>13987.04999999999</v>
      </c>
      <c r="Q942" s="827">
        <v>0.81395348837209291</v>
      </c>
      <c r="R942" s="822">
        <v>35</v>
      </c>
      <c r="S942" s="827">
        <v>0.81395348837209303</v>
      </c>
      <c r="T942" s="826">
        <v>35</v>
      </c>
      <c r="U942" s="828">
        <v>0.81395348837209303</v>
      </c>
    </row>
    <row r="943" spans="1:21" ht="14.45" customHeight="1" x14ac:dyDescent="0.2">
      <c r="A943" s="821">
        <v>31</v>
      </c>
      <c r="B943" s="822" t="s">
        <v>1964</v>
      </c>
      <c r="C943" s="822" t="s">
        <v>1970</v>
      </c>
      <c r="D943" s="823" t="s">
        <v>3154</v>
      </c>
      <c r="E943" s="824" t="s">
        <v>1991</v>
      </c>
      <c r="F943" s="822" t="s">
        <v>1967</v>
      </c>
      <c r="G943" s="822" t="s">
        <v>2012</v>
      </c>
      <c r="H943" s="822" t="s">
        <v>329</v>
      </c>
      <c r="I943" s="822" t="s">
        <v>2177</v>
      </c>
      <c r="J943" s="822" t="s">
        <v>2178</v>
      </c>
      <c r="K943" s="822" t="s">
        <v>2179</v>
      </c>
      <c r="L943" s="825">
        <v>80.36</v>
      </c>
      <c r="M943" s="825">
        <v>160.72</v>
      </c>
      <c r="N943" s="822">
        <v>2</v>
      </c>
      <c r="O943" s="826">
        <v>2</v>
      </c>
      <c r="P943" s="825">
        <v>160.72</v>
      </c>
      <c r="Q943" s="827">
        <v>1</v>
      </c>
      <c r="R943" s="822">
        <v>2</v>
      </c>
      <c r="S943" s="827">
        <v>1</v>
      </c>
      <c r="T943" s="826">
        <v>2</v>
      </c>
      <c r="U943" s="828">
        <v>1</v>
      </c>
    </row>
    <row r="944" spans="1:21" ht="14.45" customHeight="1" x14ac:dyDescent="0.2">
      <c r="A944" s="821">
        <v>31</v>
      </c>
      <c r="B944" s="822" t="s">
        <v>1964</v>
      </c>
      <c r="C944" s="822" t="s">
        <v>1970</v>
      </c>
      <c r="D944" s="823" t="s">
        <v>3154</v>
      </c>
      <c r="E944" s="824" t="s">
        <v>1991</v>
      </c>
      <c r="F944" s="822" t="s">
        <v>1967</v>
      </c>
      <c r="G944" s="822" t="s">
        <v>2012</v>
      </c>
      <c r="H944" s="822" t="s">
        <v>329</v>
      </c>
      <c r="I944" s="822" t="s">
        <v>2364</v>
      </c>
      <c r="J944" s="822" t="s">
        <v>2160</v>
      </c>
      <c r="K944" s="822" t="s">
        <v>2365</v>
      </c>
      <c r="L944" s="825">
        <v>60.23</v>
      </c>
      <c r="M944" s="825">
        <v>60.23</v>
      </c>
      <c r="N944" s="822">
        <v>1</v>
      </c>
      <c r="O944" s="826">
        <v>1</v>
      </c>
      <c r="P944" s="825">
        <v>60.23</v>
      </c>
      <c r="Q944" s="827">
        <v>1</v>
      </c>
      <c r="R944" s="822">
        <v>1</v>
      </c>
      <c r="S944" s="827">
        <v>1</v>
      </c>
      <c r="T944" s="826">
        <v>1</v>
      </c>
      <c r="U944" s="828">
        <v>1</v>
      </c>
    </row>
    <row r="945" spans="1:21" ht="14.45" customHeight="1" x14ac:dyDescent="0.2">
      <c r="A945" s="821">
        <v>31</v>
      </c>
      <c r="B945" s="822" t="s">
        <v>1964</v>
      </c>
      <c r="C945" s="822" t="s">
        <v>1970</v>
      </c>
      <c r="D945" s="823" t="s">
        <v>3154</v>
      </c>
      <c r="E945" s="824" t="s">
        <v>1991</v>
      </c>
      <c r="F945" s="822" t="s">
        <v>1967</v>
      </c>
      <c r="G945" s="822" t="s">
        <v>2012</v>
      </c>
      <c r="H945" s="822" t="s">
        <v>329</v>
      </c>
      <c r="I945" s="822" t="s">
        <v>2183</v>
      </c>
      <c r="J945" s="822" t="s">
        <v>2184</v>
      </c>
      <c r="K945" s="822" t="s">
        <v>2185</v>
      </c>
      <c r="L945" s="825">
        <v>1392.62</v>
      </c>
      <c r="M945" s="825">
        <v>1392.62</v>
      </c>
      <c r="N945" s="822">
        <v>1</v>
      </c>
      <c r="O945" s="826">
        <v>1</v>
      </c>
      <c r="P945" s="825"/>
      <c r="Q945" s="827">
        <v>0</v>
      </c>
      <c r="R945" s="822"/>
      <c r="S945" s="827">
        <v>0</v>
      </c>
      <c r="T945" s="826"/>
      <c r="U945" s="828">
        <v>0</v>
      </c>
    </row>
    <row r="946" spans="1:21" ht="14.45" customHeight="1" x14ac:dyDescent="0.2">
      <c r="A946" s="821">
        <v>31</v>
      </c>
      <c r="B946" s="822" t="s">
        <v>1964</v>
      </c>
      <c r="C946" s="822" t="s">
        <v>1970</v>
      </c>
      <c r="D946" s="823" t="s">
        <v>3154</v>
      </c>
      <c r="E946" s="824" t="s">
        <v>1991</v>
      </c>
      <c r="F946" s="822" t="s">
        <v>1967</v>
      </c>
      <c r="G946" s="822" t="s">
        <v>2012</v>
      </c>
      <c r="H946" s="822" t="s">
        <v>329</v>
      </c>
      <c r="I946" s="822" t="s">
        <v>2186</v>
      </c>
      <c r="J946" s="822" t="s">
        <v>2187</v>
      </c>
      <c r="K946" s="822" t="s">
        <v>2188</v>
      </c>
      <c r="L946" s="825">
        <v>749.8</v>
      </c>
      <c r="M946" s="825">
        <v>5998.4000000000005</v>
      </c>
      <c r="N946" s="822">
        <v>8</v>
      </c>
      <c r="O946" s="826">
        <v>8</v>
      </c>
      <c r="P946" s="825">
        <v>5998.4000000000005</v>
      </c>
      <c r="Q946" s="827">
        <v>1</v>
      </c>
      <c r="R946" s="822">
        <v>8</v>
      </c>
      <c r="S946" s="827">
        <v>1</v>
      </c>
      <c r="T946" s="826">
        <v>8</v>
      </c>
      <c r="U946" s="828">
        <v>1</v>
      </c>
    </row>
    <row r="947" spans="1:21" ht="14.45" customHeight="1" x14ac:dyDescent="0.2">
      <c r="A947" s="821">
        <v>31</v>
      </c>
      <c r="B947" s="822" t="s">
        <v>1964</v>
      </c>
      <c r="C947" s="822" t="s">
        <v>1970</v>
      </c>
      <c r="D947" s="823" t="s">
        <v>3154</v>
      </c>
      <c r="E947" s="824" t="s">
        <v>1991</v>
      </c>
      <c r="F947" s="822" t="s">
        <v>1967</v>
      </c>
      <c r="G947" s="822" t="s">
        <v>2012</v>
      </c>
      <c r="H947" s="822" t="s">
        <v>329</v>
      </c>
      <c r="I947" s="822" t="s">
        <v>2366</v>
      </c>
      <c r="J947" s="822" t="s">
        <v>2367</v>
      </c>
      <c r="K947" s="822" t="s">
        <v>2368</v>
      </c>
      <c r="L947" s="825">
        <v>600.29999999999995</v>
      </c>
      <c r="M947" s="825">
        <v>1800.8999999999999</v>
      </c>
      <c r="N947" s="822">
        <v>3</v>
      </c>
      <c r="O947" s="826">
        <v>3</v>
      </c>
      <c r="P947" s="825">
        <v>1800.8999999999999</v>
      </c>
      <c r="Q947" s="827">
        <v>1</v>
      </c>
      <c r="R947" s="822">
        <v>3</v>
      </c>
      <c r="S947" s="827">
        <v>1</v>
      </c>
      <c r="T947" s="826">
        <v>3</v>
      </c>
      <c r="U947" s="828">
        <v>1</v>
      </c>
    </row>
    <row r="948" spans="1:21" ht="14.45" customHeight="1" x14ac:dyDescent="0.2">
      <c r="A948" s="821">
        <v>31</v>
      </c>
      <c r="B948" s="822" t="s">
        <v>1964</v>
      </c>
      <c r="C948" s="822" t="s">
        <v>1970</v>
      </c>
      <c r="D948" s="823" t="s">
        <v>3154</v>
      </c>
      <c r="E948" s="824" t="s">
        <v>1991</v>
      </c>
      <c r="F948" s="822" t="s">
        <v>1967</v>
      </c>
      <c r="G948" s="822" t="s">
        <v>2012</v>
      </c>
      <c r="H948" s="822" t="s">
        <v>329</v>
      </c>
      <c r="I948" s="822" t="s">
        <v>2189</v>
      </c>
      <c r="J948" s="822" t="s">
        <v>2190</v>
      </c>
      <c r="K948" s="822" t="s">
        <v>2191</v>
      </c>
      <c r="L948" s="825">
        <v>199.5</v>
      </c>
      <c r="M948" s="825">
        <v>598.5</v>
      </c>
      <c r="N948" s="822">
        <v>3</v>
      </c>
      <c r="O948" s="826">
        <v>3</v>
      </c>
      <c r="P948" s="825">
        <v>598.5</v>
      </c>
      <c r="Q948" s="827">
        <v>1</v>
      </c>
      <c r="R948" s="822">
        <v>3</v>
      </c>
      <c r="S948" s="827">
        <v>1</v>
      </c>
      <c r="T948" s="826">
        <v>3</v>
      </c>
      <c r="U948" s="828">
        <v>1</v>
      </c>
    </row>
    <row r="949" spans="1:21" ht="14.45" customHeight="1" x14ac:dyDescent="0.2">
      <c r="A949" s="821">
        <v>31</v>
      </c>
      <c r="B949" s="822" t="s">
        <v>1964</v>
      </c>
      <c r="C949" s="822" t="s">
        <v>1970</v>
      </c>
      <c r="D949" s="823" t="s">
        <v>3154</v>
      </c>
      <c r="E949" s="824" t="s">
        <v>1991</v>
      </c>
      <c r="F949" s="822" t="s">
        <v>1967</v>
      </c>
      <c r="G949" s="822" t="s">
        <v>2012</v>
      </c>
      <c r="H949" s="822" t="s">
        <v>329</v>
      </c>
      <c r="I949" s="822" t="s">
        <v>2369</v>
      </c>
      <c r="J949" s="822" t="s">
        <v>2370</v>
      </c>
      <c r="K949" s="822" t="s">
        <v>2371</v>
      </c>
      <c r="L949" s="825">
        <v>849.85</v>
      </c>
      <c r="M949" s="825">
        <v>1699.7</v>
      </c>
      <c r="N949" s="822">
        <v>2</v>
      </c>
      <c r="O949" s="826">
        <v>2</v>
      </c>
      <c r="P949" s="825">
        <v>1699.7</v>
      </c>
      <c r="Q949" s="827">
        <v>1</v>
      </c>
      <c r="R949" s="822">
        <v>2</v>
      </c>
      <c r="S949" s="827">
        <v>1</v>
      </c>
      <c r="T949" s="826">
        <v>2</v>
      </c>
      <c r="U949" s="828">
        <v>1</v>
      </c>
    </row>
    <row r="950" spans="1:21" ht="14.45" customHeight="1" x14ac:dyDescent="0.2">
      <c r="A950" s="821">
        <v>31</v>
      </c>
      <c r="B950" s="822" t="s">
        <v>1964</v>
      </c>
      <c r="C950" s="822" t="s">
        <v>1970</v>
      </c>
      <c r="D950" s="823" t="s">
        <v>3154</v>
      </c>
      <c r="E950" s="824" t="s">
        <v>1991</v>
      </c>
      <c r="F950" s="822" t="s">
        <v>1967</v>
      </c>
      <c r="G950" s="822" t="s">
        <v>2012</v>
      </c>
      <c r="H950" s="822" t="s">
        <v>329</v>
      </c>
      <c r="I950" s="822" t="s">
        <v>2192</v>
      </c>
      <c r="J950" s="822" t="s">
        <v>2193</v>
      </c>
      <c r="K950" s="822" t="s">
        <v>2194</v>
      </c>
      <c r="L950" s="825">
        <v>249.55</v>
      </c>
      <c r="M950" s="825">
        <v>1497.3000000000002</v>
      </c>
      <c r="N950" s="822">
        <v>6</v>
      </c>
      <c r="O950" s="826">
        <v>3</v>
      </c>
      <c r="P950" s="825">
        <v>1497.3000000000002</v>
      </c>
      <c r="Q950" s="827">
        <v>1</v>
      </c>
      <c r="R950" s="822">
        <v>6</v>
      </c>
      <c r="S950" s="827">
        <v>1</v>
      </c>
      <c r="T950" s="826">
        <v>3</v>
      </c>
      <c r="U950" s="828">
        <v>1</v>
      </c>
    </row>
    <row r="951" spans="1:21" ht="14.45" customHeight="1" x14ac:dyDescent="0.2">
      <c r="A951" s="821">
        <v>31</v>
      </c>
      <c r="B951" s="822" t="s">
        <v>1964</v>
      </c>
      <c r="C951" s="822" t="s">
        <v>1970</v>
      </c>
      <c r="D951" s="823" t="s">
        <v>3154</v>
      </c>
      <c r="E951" s="824" t="s">
        <v>1991</v>
      </c>
      <c r="F951" s="822" t="s">
        <v>1967</v>
      </c>
      <c r="G951" s="822" t="s">
        <v>2012</v>
      </c>
      <c r="H951" s="822" t="s">
        <v>329</v>
      </c>
      <c r="I951" s="822" t="s">
        <v>2195</v>
      </c>
      <c r="J951" s="822" t="s">
        <v>2196</v>
      </c>
      <c r="K951" s="822" t="s">
        <v>2197</v>
      </c>
      <c r="L951" s="825">
        <v>2296.87</v>
      </c>
      <c r="M951" s="825">
        <v>4593.74</v>
      </c>
      <c r="N951" s="822">
        <v>2</v>
      </c>
      <c r="O951" s="826">
        <v>2</v>
      </c>
      <c r="P951" s="825">
        <v>4593.74</v>
      </c>
      <c r="Q951" s="827">
        <v>1</v>
      </c>
      <c r="R951" s="822">
        <v>2</v>
      </c>
      <c r="S951" s="827">
        <v>1</v>
      </c>
      <c r="T951" s="826">
        <v>2</v>
      </c>
      <c r="U951" s="828">
        <v>1</v>
      </c>
    </row>
    <row r="952" spans="1:21" ht="14.45" customHeight="1" x14ac:dyDescent="0.2">
      <c r="A952" s="821">
        <v>31</v>
      </c>
      <c r="B952" s="822" t="s">
        <v>1964</v>
      </c>
      <c r="C952" s="822" t="s">
        <v>1970</v>
      </c>
      <c r="D952" s="823" t="s">
        <v>3154</v>
      </c>
      <c r="E952" s="824" t="s">
        <v>1991</v>
      </c>
      <c r="F952" s="822" t="s">
        <v>1967</v>
      </c>
      <c r="G952" s="822" t="s">
        <v>2012</v>
      </c>
      <c r="H952" s="822" t="s">
        <v>329</v>
      </c>
      <c r="I952" s="822" t="s">
        <v>2198</v>
      </c>
      <c r="J952" s="822" t="s">
        <v>2199</v>
      </c>
      <c r="K952" s="822" t="s">
        <v>2200</v>
      </c>
      <c r="L952" s="825">
        <v>320.25</v>
      </c>
      <c r="M952" s="825">
        <v>5444.25</v>
      </c>
      <c r="N952" s="822">
        <v>17</v>
      </c>
      <c r="O952" s="826">
        <v>17</v>
      </c>
      <c r="P952" s="825">
        <v>5444.25</v>
      </c>
      <c r="Q952" s="827">
        <v>1</v>
      </c>
      <c r="R952" s="822">
        <v>17</v>
      </c>
      <c r="S952" s="827">
        <v>1</v>
      </c>
      <c r="T952" s="826">
        <v>17</v>
      </c>
      <c r="U952" s="828">
        <v>1</v>
      </c>
    </row>
    <row r="953" spans="1:21" ht="14.45" customHeight="1" x14ac:dyDescent="0.2">
      <c r="A953" s="821">
        <v>31</v>
      </c>
      <c r="B953" s="822" t="s">
        <v>1964</v>
      </c>
      <c r="C953" s="822" t="s">
        <v>1970</v>
      </c>
      <c r="D953" s="823" t="s">
        <v>3154</v>
      </c>
      <c r="E953" s="824" t="s">
        <v>1991</v>
      </c>
      <c r="F953" s="822" t="s">
        <v>1967</v>
      </c>
      <c r="G953" s="822" t="s">
        <v>2012</v>
      </c>
      <c r="H953" s="822" t="s">
        <v>329</v>
      </c>
      <c r="I953" s="822" t="s">
        <v>2372</v>
      </c>
      <c r="J953" s="822" t="s">
        <v>2373</v>
      </c>
      <c r="K953" s="822" t="s">
        <v>2374</v>
      </c>
      <c r="L953" s="825">
        <v>1575</v>
      </c>
      <c r="M953" s="825">
        <v>29925</v>
      </c>
      <c r="N953" s="822">
        <v>19</v>
      </c>
      <c r="O953" s="826">
        <v>19</v>
      </c>
      <c r="P953" s="825">
        <v>29925</v>
      </c>
      <c r="Q953" s="827">
        <v>1</v>
      </c>
      <c r="R953" s="822">
        <v>19</v>
      </c>
      <c r="S953" s="827">
        <v>1</v>
      </c>
      <c r="T953" s="826">
        <v>19</v>
      </c>
      <c r="U953" s="828">
        <v>1</v>
      </c>
    </row>
    <row r="954" spans="1:21" ht="14.45" customHeight="1" x14ac:dyDescent="0.2">
      <c r="A954" s="821">
        <v>31</v>
      </c>
      <c r="B954" s="822" t="s">
        <v>1964</v>
      </c>
      <c r="C954" s="822" t="s">
        <v>1970</v>
      </c>
      <c r="D954" s="823" t="s">
        <v>3154</v>
      </c>
      <c r="E954" s="824" t="s">
        <v>1991</v>
      </c>
      <c r="F954" s="822" t="s">
        <v>1967</v>
      </c>
      <c r="G954" s="822" t="s">
        <v>2012</v>
      </c>
      <c r="H954" s="822" t="s">
        <v>329</v>
      </c>
      <c r="I954" s="822" t="s">
        <v>2375</v>
      </c>
      <c r="J954" s="822" t="s">
        <v>2376</v>
      </c>
      <c r="K954" s="822" t="s">
        <v>2377</v>
      </c>
      <c r="L954" s="825">
        <v>1437.5</v>
      </c>
      <c r="M954" s="825">
        <v>93437.5</v>
      </c>
      <c r="N954" s="822">
        <v>65</v>
      </c>
      <c r="O954" s="826">
        <v>59</v>
      </c>
      <c r="P954" s="825">
        <v>80500</v>
      </c>
      <c r="Q954" s="827">
        <v>0.86153846153846159</v>
      </c>
      <c r="R954" s="822">
        <v>56</v>
      </c>
      <c r="S954" s="827">
        <v>0.86153846153846159</v>
      </c>
      <c r="T954" s="826">
        <v>50</v>
      </c>
      <c r="U954" s="828">
        <v>0.84745762711864403</v>
      </c>
    </row>
    <row r="955" spans="1:21" ht="14.45" customHeight="1" x14ac:dyDescent="0.2">
      <c r="A955" s="821">
        <v>31</v>
      </c>
      <c r="B955" s="822" t="s">
        <v>1964</v>
      </c>
      <c r="C955" s="822" t="s">
        <v>1970</v>
      </c>
      <c r="D955" s="823" t="s">
        <v>3154</v>
      </c>
      <c r="E955" s="824" t="s">
        <v>1991</v>
      </c>
      <c r="F955" s="822" t="s">
        <v>1967</v>
      </c>
      <c r="G955" s="822" t="s">
        <v>2012</v>
      </c>
      <c r="H955" s="822" t="s">
        <v>329</v>
      </c>
      <c r="I955" s="822" t="s">
        <v>2208</v>
      </c>
      <c r="J955" s="822" t="s">
        <v>2209</v>
      </c>
      <c r="K955" s="822" t="s">
        <v>2210</v>
      </c>
      <c r="L955" s="825">
        <v>249.55</v>
      </c>
      <c r="M955" s="825">
        <v>499.1</v>
      </c>
      <c r="N955" s="822">
        <v>2</v>
      </c>
      <c r="O955" s="826">
        <v>2</v>
      </c>
      <c r="P955" s="825">
        <v>499.1</v>
      </c>
      <c r="Q955" s="827">
        <v>1</v>
      </c>
      <c r="R955" s="822">
        <v>2</v>
      </c>
      <c r="S955" s="827">
        <v>1</v>
      </c>
      <c r="T955" s="826">
        <v>2</v>
      </c>
      <c r="U955" s="828">
        <v>1</v>
      </c>
    </row>
    <row r="956" spans="1:21" ht="14.45" customHeight="1" x14ac:dyDescent="0.2">
      <c r="A956" s="821">
        <v>31</v>
      </c>
      <c r="B956" s="822" t="s">
        <v>1964</v>
      </c>
      <c r="C956" s="822" t="s">
        <v>1970</v>
      </c>
      <c r="D956" s="823" t="s">
        <v>3154</v>
      </c>
      <c r="E956" s="824" t="s">
        <v>1991</v>
      </c>
      <c r="F956" s="822" t="s">
        <v>1967</v>
      </c>
      <c r="G956" s="822" t="s">
        <v>2012</v>
      </c>
      <c r="H956" s="822" t="s">
        <v>329</v>
      </c>
      <c r="I956" s="822" t="s">
        <v>2380</v>
      </c>
      <c r="J956" s="822" t="s">
        <v>2381</v>
      </c>
      <c r="K956" s="822" t="s">
        <v>2382</v>
      </c>
      <c r="L956" s="825">
        <v>400.2</v>
      </c>
      <c r="M956" s="825">
        <v>1200.5999999999999</v>
      </c>
      <c r="N956" s="822">
        <v>3</v>
      </c>
      <c r="O956" s="826">
        <v>3</v>
      </c>
      <c r="P956" s="825">
        <v>1200.5999999999999</v>
      </c>
      <c r="Q956" s="827">
        <v>1</v>
      </c>
      <c r="R956" s="822">
        <v>3</v>
      </c>
      <c r="S956" s="827">
        <v>1</v>
      </c>
      <c r="T956" s="826">
        <v>3</v>
      </c>
      <c r="U956" s="828">
        <v>1</v>
      </c>
    </row>
    <row r="957" spans="1:21" ht="14.45" customHeight="1" x14ac:dyDescent="0.2">
      <c r="A957" s="821">
        <v>31</v>
      </c>
      <c r="B957" s="822" t="s">
        <v>1964</v>
      </c>
      <c r="C957" s="822" t="s">
        <v>1970</v>
      </c>
      <c r="D957" s="823" t="s">
        <v>3154</v>
      </c>
      <c r="E957" s="824" t="s">
        <v>1991</v>
      </c>
      <c r="F957" s="822" t="s">
        <v>1967</v>
      </c>
      <c r="G957" s="822" t="s">
        <v>2012</v>
      </c>
      <c r="H957" s="822" t="s">
        <v>329</v>
      </c>
      <c r="I957" s="822" t="s">
        <v>2013</v>
      </c>
      <c r="J957" s="822" t="s">
        <v>2014</v>
      </c>
      <c r="K957" s="822" t="s">
        <v>2015</v>
      </c>
      <c r="L957" s="825">
        <v>2808.44</v>
      </c>
      <c r="M957" s="825">
        <v>5616.88</v>
      </c>
      <c r="N957" s="822">
        <v>2</v>
      </c>
      <c r="O957" s="826">
        <v>2</v>
      </c>
      <c r="P957" s="825">
        <v>5616.88</v>
      </c>
      <c r="Q957" s="827">
        <v>1</v>
      </c>
      <c r="R957" s="822">
        <v>2</v>
      </c>
      <c r="S957" s="827">
        <v>1</v>
      </c>
      <c r="T957" s="826">
        <v>2</v>
      </c>
      <c r="U957" s="828">
        <v>1</v>
      </c>
    </row>
    <row r="958" spans="1:21" ht="14.45" customHeight="1" x14ac:dyDescent="0.2">
      <c r="A958" s="821">
        <v>31</v>
      </c>
      <c r="B958" s="822" t="s">
        <v>1964</v>
      </c>
      <c r="C958" s="822" t="s">
        <v>1970</v>
      </c>
      <c r="D958" s="823" t="s">
        <v>3154</v>
      </c>
      <c r="E958" s="824" t="s">
        <v>1991</v>
      </c>
      <c r="F958" s="822" t="s">
        <v>1967</v>
      </c>
      <c r="G958" s="822" t="s">
        <v>2012</v>
      </c>
      <c r="H958" s="822" t="s">
        <v>329</v>
      </c>
      <c r="I958" s="822" t="s">
        <v>2013</v>
      </c>
      <c r="J958" s="822" t="s">
        <v>2014</v>
      </c>
      <c r="K958" s="822" t="s">
        <v>2015</v>
      </c>
      <c r="L958" s="825">
        <v>2892.69</v>
      </c>
      <c r="M958" s="825">
        <v>5785.38</v>
      </c>
      <c r="N958" s="822">
        <v>2</v>
      </c>
      <c r="O958" s="826">
        <v>2</v>
      </c>
      <c r="P958" s="825">
        <v>2892.69</v>
      </c>
      <c r="Q958" s="827">
        <v>0.5</v>
      </c>
      <c r="R958" s="822">
        <v>1</v>
      </c>
      <c r="S958" s="827">
        <v>0.5</v>
      </c>
      <c r="T958" s="826">
        <v>1</v>
      </c>
      <c r="U958" s="828">
        <v>0.5</v>
      </c>
    </row>
    <row r="959" spans="1:21" ht="14.45" customHeight="1" x14ac:dyDescent="0.2">
      <c r="A959" s="821">
        <v>31</v>
      </c>
      <c r="B959" s="822" t="s">
        <v>1964</v>
      </c>
      <c r="C959" s="822" t="s">
        <v>1970</v>
      </c>
      <c r="D959" s="823" t="s">
        <v>3154</v>
      </c>
      <c r="E959" s="824" t="s">
        <v>1991</v>
      </c>
      <c r="F959" s="822" t="s">
        <v>1967</v>
      </c>
      <c r="G959" s="822" t="s">
        <v>2012</v>
      </c>
      <c r="H959" s="822" t="s">
        <v>329</v>
      </c>
      <c r="I959" s="822" t="s">
        <v>2992</v>
      </c>
      <c r="J959" s="822" t="s">
        <v>2993</v>
      </c>
      <c r="K959" s="822" t="s">
        <v>2994</v>
      </c>
      <c r="L959" s="825">
        <v>3026.22</v>
      </c>
      <c r="M959" s="825">
        <v>6052.44</v>
      </c>
      <c r="N959" s="822">
        <v>2</v>
      </c>
      <c r="O959" s="826">
        <v>2</v>
      </c>
      <c r="P959" s="825">
        <v>3026.22</v>
      </c>
      <c r="Q959" s="827">
        <v>0.5</v>
      </c>
      <c r="R959" s="822">
        <v>1</v>
      </c>
      <c r="S959" s="827">
        <v>0.5</v>
      </c>
      <c r="T959" s="826">
        <v>1</v>
      </c>
      <c r="U959" s="828">
        <v>0.5</v>
      </c>
    </row>
    <row r="960" spans="1:21" ht="14.45" customHeight="1" x14ac:dyDescent="0.2">
      <c r="A960" s="821">
        <v>31</v>
      </c>
      <c r="B960" s="822" t="s">
        <v>1964</v>
      </c>
      <c r="C960" s="822" t="s">
        <v>1970</v>
      </c>
      <c r="D960" s="823" t="s">
        <v>3154</v>
      </c>
      <c r="E960" s="824" t="s">
        <v>1991</v>
      </c>
      <c r="F960" s="822" t="s">
        <v>1967</v>
      </c>
      <c r="G960" s="822" t="s">
        <v>2012</v>
      </c>
      <c r="H960" s="822" t="s">
        <v>329</v>
      </c>
      <c r="I960" s="822" t="s">
        <v>2995</v>
      </c>
      <c r="J960" s="822" t="s">
        <v>2996</v>
      </c>
      <c r="K960" s="822" t="s">
        <v>2997</v>
      </c>
      <c r="L960" s="825">
        <v>1599.65</v>
      </c>
      <c r="M960" s="825">
        <v>1599.65</v>
      </c>
      <c r="N960" s="822">
        <v>1</v>
      </c>
      <c r="O960" s="826">
        <v>1</v>
      </c>
      <c r="P960" s="825"/>
      <c r="Q960" s="827">
        <v>0</v>
      </c>
      <c r="R960" s="822"/>
      <c r="S960" s="827">
        <v>0</v>
      </c>
      <c r="T960" s="826"/>
      <c r="U960" s="828">
        <v>0</v>
      </c>
    </row>
    <row r="961" spans="1:21" ht="14.45" customHeight="1" x14ac:dyDescent="0.2">
      <c r="A961" s="821">
        <v>31</v>
      </c>
      <c r="B961" s="822" t="s">
        <v>1964</v>
      </c>
      <c r="C961" s="822" t="s">
        <v>1970</v>
      </c>
      <c r="D961" s="823" t="s">
        <v>3154</v>
      </c>
      <c r="E961" s="824" t="s">
        <v>1992</v>
      </c>
      <c r="F961" s="822" t="s">
        <v>1965</v>
      </c>
      <c r="G961" s="822" t="s">
        <v>2998</v>
      </c>
      <c r="H961" s="822" t="s">
        <v>329</v>
      </c>
      <c r="I961" s="822" t="s">
        <v>2999</v>
      </c>
      <c r="J961" s="822" t="s">
        <v>3000</v>
      </c>
      <c r="K961" s="822" t="s">
        <v>3001</v>
      </c>
      <c r="L961" s="825">
        <v>70.48</v>
      </c>
      <c r="M961" s="825">
        <v>70.48</v>
      </c>
      <c r="N961" s="822">
        <v>1</v>
      </c>
      <c r="O961" s="826">
        <v>1</v>
      </c>
      <c r="P961" s="825">
        <v>70.48</v>
      </c>
      <c r="Q961" s="827">
        <v>1</v>
      </c>
      <c r="R961" s="822">
        <v>1</v>
      </c>
      <c r="S961" s="827">
        <v>1</v>
      </c>
      <c r="T961" s="826">
        <v>1</v>
      </c>
      <c r="U961" s="828">
        <v>1</v>
      </c>
    </row>
    <row r="962" spans="1:21" ht="14.45" customHeight="1" x14ac:dyDescent="0.2">
      <c r="A962" s="821">
        <v>31</v>
      </c>
      <c r="B962" s="822" t="s">
        <v>1964</v>
      </c>
      <c r="C962" s="822" t="s">
        <v>1970</v>
      </c>
      <c r="D962" s="823" t="s">
        <v>3154</v>
      </c>
      <c r="E962" s="824" t="s">
        <v>1992</v>
      </c>
      <c r="F962" s="822" t="s">
        <v>1965</v>
      </c>
      <c r="G962" s="822" t="s">
        <v>2233</v>
      </c>
      <c r="H962" s="822" t="s">
        <v>329</v>
      </c>
      <c r="I962" s="822" t="s">
        <v>2771</v>
      </c>
      <c r="J962" s="822" t="s">
        <v>636</v>
      </c>
      <c r="K962" s="822" t="s">
        <v>1863</v>
      </c>
      <c r="L962" s="825">
        <v>0</v>
      </c>
      <c r="M962" s="825">
        <v>0</v>
      </c>
      <c r="N962" s="822">
        <v>1</v>
      </c>
      <c r="O962" s="826">
        <v>0.5</v>
      </c>
      <c r="P962" s="825">
        <v>0</v>
      </c>
      <c r="Q962" s="827"/>
      <c r="R962" s="822">
        <v>1</v>
      </c>
      <c r="S962" s="827">
        <v>1</v>
      </c>
      <c r="T962" s="826">
        <v>0.5</v>
      </c>
      <c r="U962" s="828">
        <v>1</v>
      </c>
    </row>
    <row r="963" spans="1:21" ht="14.45" customHeight="1" x14ac:dyDescent="0.2">
      <c r="A963" s="821">
        <v>31</v>
      </c>
      <c r="B963" s="822" t="s">
        <v>1964</v>
      </c>
      <c r="C963" s="822" t="s">
        <v>1970</v>
      </c>
      <c r="D963" s="823" t="s">
        <v>3154</v>
      </c>
      <c r="E963" s="824" t="s">
        <v>1992</v>
      </c>
      <c r="F963" s="822" t="s">
        <v>1965</v>
      </c>
      <c r="G963" s="822" t="s">
        <v>2548</v>
      </c>
      <c r="H963" s="822" t="s">
        <v>619</v>
      </c>
      <c r="I963" s="822" t="s">
        <v>2549</v>
      </c>
      <c r="J963" s="822" t="s">
        <v>2550</v>
      </c>
      <c r="K963" s="822" t="s">
        <v>2551</v>
      </c>
      <c r="L963" s="825">
        <v>119.7</v>
      </c>
      <c r="M963" s="825">
        <v>119.7</v>
      </c>
      <c r="N963" s="822">
        <v>1</v>
      </c>
      <c r="O963" s="826">
        <v>1</v>
      </c>
      <c r="P963" s="825"/>
      <c r="Q963" s="827">
        <v>0</v>
      </c>
      <c r="R963" s="822"/>
      <c r="S963" s="827">
        <v>0</v>
      </c>
      <c r="T963" s="826"/>
      <c r="U963" s="828">
        <v>0</v>
      </c>
    </row>
    <row r="964" spans="1:21" ht="14.45" customHeight="1" x14ac:dyDescent="0.2">
      <c r="A964" s="821">
        <v>31</v>
      </c>
      <c r="B964" s="822" t="s">
        <v>1964</v>
      </c>
      <c r="C964" s="822" t="s">
        <v>1970</v>
      </c>
      <c r="D964" s="823" t="s">
        <v>3154</v>
      </c>
      <c r="E964" s="824" t="s">
        <v>1992</v>
      </c>
      <c r="F964" s="822" t="s">
        <v>1965</v>
      </c>
      <c r="G964" s="822" t="s">
        <v>2548</v>
      </c>
      <c r="H964" s="822" t="s">
        <v>619</v>
      </c>
      <c r="I964" s="822" t="s">
        <v>2549</v>
      </c>
      <c r="J964" s="822" t="s">
        <v>2550</v>
      </c>
      <c r="K964" s="822" t="s">
        <v>2551</v>
      </c>
      <c r="L964" s="825">
        <v>56.06</v>
      </c>
      <c r="M964" s="825">
        <v>56.06</v>
      </c>
      <c r="N964" s="822">
        <v>1</v>
      </c>
      <c r="O964" s="826">
        <v>1</v>
      </c>
      <c r="P964" s="825">
        <v>56.06</v>
      </c>
      <c r="Q964" s="827">
        <v>1</v>
      </c>
      <c r="R964" s="822">
        <v>1</v>
      </c>
      <c r="S964" s="827">
        <v>1</v>
      </c>
      <c r="T964" s="826">
        <v>1</v>
      </c>
      <c r="U964" s="828">
        <v>1</v>
      </c>
    </row>
    <row r="965" spans="1:21" ht="14.45" customHeight="1" x14ac:dyDescent="0.2">
      <c r="A965" s="821">
        <v>31</v>
      </c>
      <c r="B965" s="822" t="s">
        <v>1964</v>
      </c>
      <c r="C965" s="822" t="s">
        <v>1970</v>
      </c>
      <c r="D965" s="823" t="s">
        <v>3154</v>
      </c>
      <c r="E965" s="824" t="s">
        <v>1992</v>
      </c>
      <c r="F965" s="822" t="s">
        <v>1965</v>
      </c>
      <c r="G965" s="822" t="s">
        <v>2552</v>
      </c>
      <c r="H965" s="822" t="s">
        <v>329</v>
      </c>
      <c r="I965" s="822" t="s">
        <v>2792</v>
      </c>
      <c r="J965" s="822" t="s">
        <v>2554</v>
      </c>
      <c r="K965" s="822" t="s">
        <v>3002</v>
      </c>
      <c r="L965" s="825">
        <v>736.33</v>
      </c>
      <c r="M965" s="825">
        <v>1472.66</v>
      </c>
      <c r="N965" s="822">
        <v>2</v>
      </c>
      <c r="O965" s="826">
        <v>1</v>
      </c>
      <c r="P965" s="825">
        <v>1472.66</v>
      </c>
      <c r="Q965" s="827">
        <v>1</v>
      </c>
      <c r="R965" s="822">
        <v>2</v>
      </c>
      <c r="S965" s="827">
        <v>1</v>
      </c>
      <c r="T965" s="826">
        <v>1</v>
      </c>
      <c r="U965" s="828">
        <v>1</v>
      </c>
    </row>
    <row r="966" spans="1:21" ht="14.45" customHeight="1" x14ac:dyDescent="0.2">
      <c r="A966" s="821">
        <v>31</v>
      </c>
      <c r="B966" s="822" t="s">
        <v>1964</v>
      </c>
      <c r="C966" s="822" t="s">
        <v>1970</v>
      </c>
      <c r="D966" s="823" t="s">
        <v>3154</v>
      </c>
      <c r="E966" s="824" t="s">
        <v>1992</v>
      </c>
      <c r="F966" s="822" t="s">
        <v>1965</v>
      </c>
      <c r="G966" s="822" t="s">
        <v>2893</v>
      </c>
      <c r="H966" s="822" t="s">
        <v>329</v>
      </c>
      <c r="I966" s="822" t="s">
        <v>2897</v>
      </c>
      <c r="J966" s="822" t="s">
        <v>2895</v>
      </c>
      <c r="K966" s="822" t="s">
        <v>2898</v>
      </c>
      <c r="L966" s="825">
        <v>31.21</v>
      </c>
      <c r="M966" s="825">
        <v>31.21</v>
      </c>
      <c r="N966" s="822">
        <v>1</v>
      </c>
      <c r="O966" s="826">
        <v>1</v>
      </c>
      <c r="P966" s="825">
        <v>31.21</v>
      </c>
      <c r="Q966" s="827">
        <v>1</v>
      </c>
      <c r="R966" s="822">
        <v>1</v>
      </c>
      <c r="S966" s="827">
        <v>1</v>
      </c>
      <c r="T966" s="826">
        <v>1</v>
      </c>
      <c r="U966" s="828">
        <v>1</v>
      </c>
    </row>
    <row r="967" spans="1:21" ht="14.45" customHeight="1" x14ac:dyDescent="0.2">
      <c r="A967" s="821">
        <v>31</v>
      </c>
      <c r="B967" s="822" t="s">
        <v>1964</v>
      </c>
      <c r="C967" s="822" t="s">
        <v>1970</v>
      </c>
      <c r="D967" s="823" t="s">
        <v>3154</v>
      </c>
      <c r="E967" s="824" t="s">
        <v>1992</v>
      </c>
      <c r="F967" s="822" t="s">
        <v>1965</v>
      </c>
      <c r="G967" s="822" t="s">
        <v>2039</v>
      </c>
      <c r="H967" s="822" t="s">
        <v>329</v>
      </c>
      <c r="I967" s="822" t="s">
        <v>2040</v>
      </c>
      <c r="J967" s="822" t="s">
        <v>2041</v>
      </c>
      <c r="K967" s="822" t="s">
        <v>716</v>
      </c>
      <c r="L967" s="825">
        <v>78.33</v>
      </c>
      <c r="M967" s="825">
        <v>313.32</v>
      </c>
      <c r="N967" s="822">
        <v>4</v>
      </c>
      <c r="O967" s="826">
        <v>0.5</v>
      </c>
      <c r="P967" s="825"/>
      <c r="Q967" s="827">
        <v>0</v>
      </c>
      <c r="R967" s="822"/>
      <c r="S967" s="827">
        <v>0</v>
      </c>
      <c r="T967" s="826"/>
      <c r="U967" s="828">
        <v>0</v>
      </c>
    </row>
    <row r="968" spans="1:21" ht="14.45" customHeight="1" x14ac:dyDescent="0.2">
      <c r="A968" s="821">
        <v>31</v>
      </c>
      <c r="B968" s="822" t="s">
        <v>1964</v>
      </c>
      <c r="C968" s="822" t="s">
        <v>1970</v>
      </c>
      <c r="D968" s="823" t="s">
        <v>3154</v>
      </c>
      <c r="E968" s="824" t="s">
        <v>1992</v>
      </c>
      <c r="F968" s="822" t="s">
        <v>1965</v>
      </c>
      <c r="G968" s="822" t="s">
        <v>2039</v>
      </c>
      <c r="H968" s="822" t="s">
        <v>329</v>
      </c>
      <c r="I968" s="822" t="s">
        <v>2042</v>
      </c>
      <c r="J968" s="822" t="s">
        <v>2041</v>
      </c>
      <c r="K968" s="822" t="s">
        <v>716</v>
      </c>
      <c r="L968" s="825">
        <v>78.33</v>
      </c>
      <c r="M968" s="825">
        <v>156.66</v>
      </c>
      <c r="N968" s="822">
        <v>2</v>
      </c>
      <c r="O968" s="826">
        <v>1</v>
      </c>
      <c r="P968" s="825">
        <v>156.66</v>
      </c>
      <c r="Q968" s="827">
        <v>1</v>
      </c>
      <c r="R968" s="822">
        <v>2</v>
      </c>
      <c r="S968" s="827">
        <v>1</v>
      </c>
      <c r="T968" s="826">
        <v>1</v>
      </c>
      <c r="U968" s="828">
        <v>1</v>
      </c>
    </row>
    <row r="969" spans="1:21" ht="14.45" customHeight="1" x14ac:dyDescent="0.2">
      <c r="A969" s="821">
        <v>31</v>
      </c>
      <c r="B969" s="822" t="s">
        <v>1964</v>
      </c>
      <c r="C969" s="822" t="s">
        <v>1970</v>
      </c>
      <c r="D969" s="823" t="s">
        <v>3154</v>
      </c>
      <c r="E969" s="824" t="s">
        <v>1992</v>
      </c>
      <c r="F969" s="822" t="s">
        <v>1965</v>
      </c>
      <c r="G969" s="822" t="s">
        <v>2474</v>
      </c>
      <c r="H969" s="822" t="s">
        <v>329</v>
      </c>
      <c r="I969" s="822" t="s">
        <v>3003</v>
      </c>
      <c r="J969" s="822" t="s">
        <v>1017</v>
      </c>
      <c r="K969" s="822" t="s">
        <v>1018</v>
      </c>
      <c r="L969" s="825">
        <v>147.85</v>
      </c>
      <c r="M969" s="825">
        <v>147.85</v>
      </c>
      <c r="N969" s="822">
        <v>1</v>
      </c>
      <c r="O969" s="826">
        <v>1</v>
      </c>
      <c r="P969" s="825">
        <v>147.85</v>
      </c>
      <c r="Q969" s="827">
        <v>1</v>
      </c>
      <c r="R969" s="822">
        <v>1</v>
      </c>
      <c r="S969" s="827">
        <v>1</v>
      </c>
      <c r="T969" s="826">
        <v>1</v>
      </c>
      <c r="U969" s="828">
        <v>1</v>
      </c>
    </row>
    <row r="970" spans="1:21" ht="14.45" customHeight="1" x14ac:dyDescent="0.2">
      <c r="A970" s="821">
        <v>31</v>
      </c>
      <c r="B970" s="822" t="s">
        <v>1964</v>
      </c>
      <c r="C970" s="822" t="s">
        <v>1970</v>
      </c>
      <c r="D970" s="823" t="s">
        <v>3154</v>
      </c>
      <c r="E970" s="824" t="s">
        <v>1992</v>
      </c>
      <c r="F970" s="822" t="s">
        <v>1965</v>
      </c>
      <c r="G970" s="822" t="s">
        <v>2016</v>
      </c>
      <c r="H970" s="822" t="s">
        <v>329</v>
      </c>
      <c r="I970" s="822" t="s">
        <v>2476</v>
      </c>
      <c r="J970" s="822" t="s">
        <v>1416</v>
      </c>
      <c r="K970" s="822" t="s">
        <v>1417</v>
      </c>
      <c r="L970" s="825">
        <v>42.05</v>
      </c>
      <c r="M970" s="825">
        <v>42.05</v>
      </c>
      <c r="N970" s="822">
        <v>1</v>
      </c>
      <c r="O970" s="826">
        <v>1</v>
      </c>
      <c r="P970" s="825"/>
      <c r="Q970" s="827">
        <v>0</v>
      </c>
      <c r="R970" s="822"/>
      <c r="S970" s="827">
        <v>0</v>
      </c>
      <c r="T970" s="826"/>
      <c r="U970" s="828">
        <v>0</v>
      </c>
    </row>
    <row r="971" spans="1:21" ht="14.45" customHeight="1" x14ac:dyDescent="0.2">
      <c r="A971" s="821">
        <v>31</v>
      </c>
      <c r="B971" s="822" t="s">
        <v>1964</v>
      </c>
      <c r="C971" s="822" t="s">
        <v>1970</v>
      </c>
      <c r="D971" s="823" t="s">
        <v>3154</v>
      </c>
      <c r="E971" s="824" t="s">
        <v>1992</v>
      </c>
      <c r="F971" s="822" t="s">
        <v>1965</v>
      </c>
      <c r="G971" s="822" t="s">
        <v>2016</v>
      </c>
      <c r="H971" s="822" t="s">
        <v>329</v>
      </c>
      <c r="I971" s="822" t="s">
        <v>2476</v>
      </c>
      <c r="J971" s="822" t="s">
        <v>1416</v>
      </c>
      <c r="K971" s="822" t="s">
        <v>1417</v>
      </c>
      <c r="L971" s="825">
        <v>52.78</v>
      </c>
      <c r="M971" s="825">
        <v>105.56</v>
      </c>
      <c r="N971" s="822">
        <v>2</v>
      </c>
      <c r="O971" s="826">
        <v>1.5</v>
      </c>
      <c r="P971" s="825">
        <v>52.78</v>
      </c>
      <c r="Q971" s="827">
        <v>0.5</v>
      </c>
      <c r="R971" s="822">
        <v>1</v>
      </c>
      <c r="S971" s="827">
        <v>0.5</v>
      </c>
      <c r="T971" s="826">
        <v>0.5</v>
      </c>
      <c r="U971" s="828">
        <v>0.33333333333333331</v>
      </c>
    </row>
    <row r="972" spans="1:21" ht="14.45" customHeight="1" x14ac:dyDescent="0.2">
      <c r="A972" s="821">
        <v>31</v>
      </c>
      <c r="B972" s="822" t="s">
        <v>1964</v>
      </c>
      <c r="C972" s="822" t="s">
        <v>1970</v>
      </c>
      <c r="D972" s="823" t="s">
        <v>3154</v>
      </c>
      <c r="E972" s="824" t="s">
        <v>1992</v>
      </c>
      <c r="F972" s="822" t="s">
        <v>1965</v>
      </c>
      <c r="G972" s="822" t="s">
        <v>2048</v>
      </c>
      <c r="H972" s="822" t="s">
        <v>329</v>
      </c>
      <c r="I972" s="822" t="s">
        <v>2245</v>
      </c>
      <c r="J972" s="822" t="s">
        <v>2246</v>
      </c>
      <c r="K972" s="822" t="s">
        <v>2247</v>
      </c>
      <c r="L972" s="825">
        <v>52.87</v>
      </c>
      <c r="M972" s="825">
        <v>158.60999999999999</v>
      </c>
      <c r="N972" s="822">
        <v>3</v>
      </c>
      <c r="O972" s="826">
        <v>0.5</v>
      </c>
      <c r="P972" s="825">
        <v>158.60999999999999</v>
      </c>
      <c r="Q972" s="827">
        <v>1</v>
      </c>
      <c r="R972" s="822">
        <v>3</v>
      </c>
      <c r="S972" s="827">
        <v>1</v>
      </c>
      <c r="T972" s="826">
        <v>0.5</v>
      </c>
      <c r="U972" s="828">
        <v>1</v>
      </c>
    </row>
    <row r="973" spans="1:21" ht="14.45" customHeight="1" x14ac:dyDescent="0.2">
      <c r="A973" s="821">
        <v>31</v>
      </c>
      <c r="B973" s="822" t="s">
        <v>1964</v>
      </c>
      <c r="C973" s="822" t="s">
        <v>1970</v>
      </c>
      <c r="D973" s="823" t="s">
        <v>3154</v>
      </c>
      <c r="E973" s="824" t="s">
        <v>1992</v>
      </c>
      <c r="F973" s="822" t="s">
        <v>1965</v>
      </c>
      <c r="G973" s="822" t="s">
        <v>2048</v>
      </c>
      <c r="H973" s="822" t="s">
        <v>329</v>
      </c>
      <c r="I973" s="822" t="s">
        <v>2248</v>
      </c>
      <c r="J973" s="822" t="s">
        <v>1364</v>
      </c>
      <c r="K973" s="822" t="s">
        <v>2249</v>
      </c>
      <c r="L973" s="825">
        <v>117.47</v>
      </c>
      <c r="M973" s="825">
        <v>352.40999999999997</v>
      </c>
      <c r="N973" s="822">
        <v>3</v>
      </c>
      <c r="O973" s="826">
        <v>3</v>
      </c>
      <c r="P973" s="825">
        <v>234.94</v>
      </c>
      <c r="Q973" s="827">
        <v>0.66666666666666674</v>
      </c>
      <c r="R973" s="822">
        <v>2</v>
      </c>
      <c r="S973" s="827">
        <v>0.66666666666666663</v>
      </c>
      <c r="T973" s="826">
        <v>2</v>
      </c>
      <c r="U973" s="828">
        <v>0.66666666666666663</v>
      </c>
    </row>
    <row r="974" spans="1:21" ht="14.45" customHeight="1" x14ac:dyDescent="0.2">
      <c r="A974" s="821">
        <v>31</v>
      </c>
      <c r="B974" s="822" t="s">
        <v>1964</v>
      </c>
      <c r="C974" s="822" t="s">
        <v>1970</v>
      </c>
      <c r="D974" s="823" t="s">
        <v>3154</v>
      </c>
      <c r="E974" s="824" t="s">
        <v>1992</v>
      </c>
      <c r="F974" s="822" t="s">
        <v>1965</v>
      </c>
      <c r="G974" s="822" t="s">
        <v>2048</v>
      </c>
      <c r="H974" s="822" t="s">
        <v>329</v>
      </c>
      <c r="I974" s="822" t="s">
        <v>2425</v>
      </c>
      <c r="J974" s="822" t="s">
        <v>1364</v>
      </c>
      <c r="K974" s="822" t="s">
        <v>2426</v>
      </c>
      <c r="L974" s="825">
        <v>234.94</v>
      </c>
      <c r="M974" s="825">
        <v>234.94</v>
      </c>
      <c r="N974" s="822">
        <v>1</v>
      </c>
      <c r="O974" s="826">
        <v>0.5</v>
      </c>
      <c r="P974" s="825"/>
      <c r="Q974" s="827">
        <v>0</v>
      </c>
      <c r="R974" s="822"/>
      <c r="S974" s="827">
        <v>0</v>
      </c>
      <c r="T974" s="826"/>
      <c r="U974" s="828">
        <v>0</v>
      </c>
    </row>
    <row r="975" spans="1:21" ht="14.45" customHeight="1" x14ac:dyDescent="0.2">
      <c r="A975" s="821">
        <v>31</v>
      </c>
      <c r="B975" s="822" t="s">
        <v>1964</v>
      </c>
      <c r="C975" s="822" t="s">
        <v>1970</v>
      </c>
      <c r="D975" s="823" t="s">
        <v>3154</v>
      </c>
      <c r="E975" s="824" t="s">
        <v>1992</v>
      </c>
      <c r="F975" s="822" t="s">
        <v>1965</v>
      </c>
      <c r="G975" s="822" t="s">
        <v>2048</v>
      </c>
      <c r="H975" s="822" t="s">
        <v>329</v>
      </c>
      <c r="I975" s="822" t="s">
        <v>2901</v>
      </c>
      <c r="J975" s="822" t="s">
        <v>2657</v>
      </c>
      <c r="K975" s="822" t="s">
        <v>2479</v>
      </c>
      <c r="L975" s="825">
        <v>23.49</v>
      </c>
      <c r="M975" s="825">
        <v>23.49</v>
      </c>
      <c r="N975" s="822">
        <v>1</v>
      </c>
      <c r="O975" s="826">
        <v>1</v>
      </c>
      <c r="P975" s="825">
        <v>23.49</v>
      </c>
      <c r="Q975" s="827">
        <v>1</v>
      </c>
      <c r="R975" s="822">
        <v>1</v>
      </c>
      <c r="S975" s="827">
        <v>1</v>
      </c>
      <c r="T975" s="826">
        <v>1</v>
      </c>
      <c r="U975" s="828">
        <v>1</v>
      </c>
    </row>
    <row r="976" spans="1:21" ht="14.45" customHeight="1" x14ac:dyDescent="0.2">
      <c r="A976" s="821">
        <v>31</v>
      </c>
      <c r="B976" s="822" t="s">
        <v>1964</v>
      </c>
      <c r="C976" s="822" t="s">
        <v>1970</v>
      </c>
      <c r="D976" s="823" t="s">
        <v>3154</v>
      </c>
      <c r="E976" s="824" t="s">
        <v>1992</v>
      </c>
      <c r="F976" s="822" t="s">
        <v>1965</v>
      </c>
      <c r="G976" s="822" t="s">
        <v>2428</v>
      </c>
      <c r="H976" s="822" t="s">
        <v>329</v>
      </c>
      <c r="I976" s="822" t="s">
        <v>2429</v>
      </c>
      <c r="J976" s="822" t="s">
        <v>2430</v>
      </c>
      <c r="K976" s="822" t="s">
        <v>2431</v>
      </c>
      <c r="L976" s="825">
        <v>24.68</v>
      </c>
      <c r="M976" s="825">
        <v>98.72</v>
      </c>
      <c r="N976" s="822">
        <v>4</v>
      </c>
      <c r="O976" s="826">
        <v>2</v>
      </c>
      <c r="P976" s="825">
        <v>98.72</v>
      </c>
      <c r="Q976" s="827">
        <v>1</v>
      </c>
      <c r="R976" s="822">
        <v>4</v>
      </c>
      <c r="S976" s="827">
        <v>1</v>
      </c>
      <c r="T976" s="826">
        <v>2</v>
      </c>
      <c r="U976" s="828">
        <v>1</v>
      </c>
    </row>
    <row r="977" spans="1:21" ht="14.45" customHeight="1" x14ac:dyDescent="0.2">
      <c r="A977" s="821">
        <v>31</v>
      </c>
      <c r="B977" s="822" t="s">
        <v>1964</v>
      </c>
      <c r="C977" s="822" t="s">
        <v>1970</v>
      </c>
      <c r="D977" s="823" t="s">
        <v>3154</v>
      </c>
      <c r="E977" s="824" t="s">
        <v>1992</v>
      </c>
      <c r="F977" s="822" t="s">
        <v>1965</v>
      </c>
      <c r="G977" s="822" t="s">
        <v>2908</v>
      </c>
      <c r="H977" s="822" t="s">
        <v>329</v>
      </c>
      <c r="I977" s="822" t="s">
        <v>3004</v>
      </c>
      <c r="J977" s="822" t="s">
        <v>3005</v>
      </c>
      <c r="K977" s="822" t="s">
        <v>2911</v>
      </c>
      <c r="L977" s="825">
        <v>93.49</v>
      </c>
      <c r="M977" s="825">
        <v>186.98</v>
      </c>
      <c r="N977" s="822">
        <v>2</v>
      </c>
      <c r="O977" s="826">
        <v>1</v>
      </c>
      <c r="P977" s="825">
        <v>186.98</v>
      </c>
      <c r="Q977" s="827">
        <v>1</v>
      </c>
      <c r="R977" s="822">
        <v>2</v>
      </c>
      <c r="S977" s="827">
        <v>1</v>
      </c>
      <c r="T977" s="826">
        <v>1</v>
      </c>
      <c r="U977" s="828">
        <v>1</v>
      </c>
    </row>
    <row r="978" spans="1:21" ht="14.45" customHeight="1" x14ac:dyDescent="0.2">
      <c r="A978" s="821">
        <v>31</v>
      </c>
      <c r="B978" s="822" t="s">
        <v>1964</v>
      </c>
      <c r="C978" s="822" t="s">
        <v>1970</v>
      </c>
      <c r="D978" s="823" t="s">
        <v>3154</v>
      </c>
      <c r="E978" s="824" t="s">
        <v>1992</v>
      </c>
      <c r="F978" s="822" t="s">
        <v>1965</v>
      </c>
      <c r="G978" s="822" t="s">
        <v>2062</v>
      </c>
      <c r="H978" s="822" t="s">
        <v>619</v>
      </c>
      <c r="I978" s="822" t="s">
        <v>1829</v>
      </c>
      <c r="J978" s="822" t="s">
        <v>1827</v>
      </c>
      <c r="K978" s="822" t="s">
        <v>1830</v>
      </c>
      <c r="L978" s="825">
        <v>339.47</v>
      </c>
      <c r="M978" s="825">
        <v>339.47</v>
      </c>
      <c r="N978" s="822">
        <v>1</v>
      </c>
      <c r="O978" s="826">
        <v>1</v>
      </c>
      <c r="P978" s="825">
        <v>339.47</v>
      </c>
      <c r="Q978" s="827">
        <v>1</v>
      </c>
      <c r="R978" s="822">
        <v>1</v>
      </c>
      <c r="S978" s="827">
        <v>1</v>
      </c>
      <c r="T978" s="826">
        <v>1</v>
      </c>
      <c r="U978" s="828">
        <v>1</v>
      </c>
    </row>
    <row r="979" spans="1:21" ht="14.45" customHeight="1" x14ac:dyDescent="0.2">
      <c r="A979" s="821">
        <v>31</v>
      </c>
      <c r="B979" s="822" t="s">
        <v>1964</v>
      </c>
      <c r="C979" s="822" t="s">
        <v>1970</v>
      </c>
      <c r="D979" s="823" t="s">
        <v>3154</v>
      </c>
      <c r="E979" s="824" t="s">
        <v>1992</v>
      </c>
      <c r="F979" s="822" t="s">
        <v>1965</v>
      </c>
      <c r="G979" s="822" t="s">
        <v>2263</v>
      </c>
      <c r="H979" s="822" t="s">
        <v>329</v>
      </c>
      <c r="I979" s="822" t="s">
        <v>2264</v>
      </c>
      <c r="J979" s="822" t="s">
        <v>2265</v>
      </c>
      <c r="K979" s="822" t="s">
        <v>2266</v>
      </c>
      <c r="L979" s="825">
        <v>0</v>
      </c>
      <c r="M979" s="825">
        <v>0</v>
      </c>
      <c r="N979" s="822">
        <v>4</v>
      </c>
      <c r="O979" s="826">
        <v>2</v>
      </c>
      <c r="P979" s="825">
        <v>0</v>
      </c>
      <c r="Q979" s="827"/>
      <c r="R979" s="822">
        <v>4</v>
      </c>
      <c r="S979" s="827">
        <v>1</v>
      </c>
      <c r="T979" s="826">
        <v>2</v>
      </c>
      <c r="U979" s="828">
        <v>1</v>
      </c>
    </row>
    <row r="980" spans="1:21" ht="14.45" customHeight="1" x14ac:dyDescent="0.2">
      <c r="A980" s="821">
        <v>31</v>
      </c>
      <c r="B980" s="822" t="s">
        <v>1964</v>
      </c>
      <c r="C980" s="822" t="s">
        <v>1970</v>
      </c>
      <c r="D980" s="823" t="s">
        <v>3154</v>
      </c>
      <c r="E980" s="824" t="s">
        <v>1992</v>
      </c>
      <c r="F980" s="822" t="s">
        <v>1965</v>
      </c>
      <c r="G980" s="822" t="s">
        <v>2072</v>
      </c>
      <c r="H980" s="822" t="s">
        <v>329</v>
      </c>
      <c r="I980" s="822" t="s">
        <v>2073</v>
      </c>
      <c r="J980" s="822" t="s">
        <v>2074</v>
      </c>
      <c r="K980" s="822" t="s">
        <v>2075</v>
      </c>
      <c r="L980" s="825">
        <v>91.78</v>
      </c>
      <c r="M980" s="825">
        <v>91.78</v>
      </c>
      <c r="N980" s="822">
        <v>1</v>
      </c>
      <c r="O980" s="826">
        <v>1</v>
      </c>
      <c r="P980" s="825"/>
      <c r="Q980" s="827">
        <v>0</v>
      </c>
      <c r="R980" s="822"/>
      <c r="S980" s="827">
        <v>0</v>
      </c>
      <c r="T980" s="826"/>
      <c r="U980" s="828">
        <v>0</v>
      </c>
    </row>
    <row r="981" spans="1:21" ht="14.45" customHeight="1" x14ac:dyDescent="0.2">
      <c r="A981" s="821">
        <v>31</v>
      </c>
      <c r="B981" s="822" t="s">
        <v>1964</v>
      </c>
      <c r="C981" s="822" t="s">
        <v>1970</v>
      </c>
      <c r="D981" s="823" t="s">
        <v>3154</v>
      </c>
      <c r="E981" s="824" t="s">
        <v>1992</v>
      </c>
      <c r="F981" s="822" t="s">
        <v>1965</v>
      </c>
      <c r="G981" s="822" t="s">
        <v>2487</v>
      </c>
      <c r="H981" s="822" t="s">
        <v>619</v>
      </c>
      <c r="I981" s="822" t="s">
        <v>2488</v>
      </c>
      <c r="J981" s="822" t="s">
        <v>2489</v>
      </c>
      <c r="K981" s="822" t="s">
        <v>2490</v>
      </c>
      <c r="L981" s="825">
        <v>386.73</v>
      </c>
      <c r="M981" s="825">
        <v>386.73</v>
      </c>
      <c r="N981" s="822">
        <v>1</v>
      </c>
      <c r="O981" s="826">
        <v>1</v>
      </c>
      <c r="P981" s="825"/>
      <c r="Q981" s="827">
        <v>0</v>
      </c>
      <c r="R981" s="822"/>
      <c r="S981" s="827">
        <v>0</v>
      </c>
      <c r="T981" s="826"/>
      <c r="U981" s="828">
        <v>0</v>
      </c>
    </row>
    <row r="982" spans="1:21" ht="14.45" customHeight="1" x14ac:dyDescent="0.2">
      <c r="A982" s="821">
        <v>31</v>
      </c>
      <c r="B982" s="822" t="s">
        <v>1964</v>
      </c>
      <c r="C982" s="822" t="s">
        <v>1970</v>
      </c>
      <c r="D982" s="823" t="s">
        <v>3154</v>
      </c>
      <c r="E982" s="824" t="s">
        <v>1992</v>
      </c>
      <c r="F982" s="822" t="s">
        <v>1965</v>
      </c>
      <c r="G982" s="822" t="s">
        <v>2487</v>
      </c>
      <c r="H982" s="822" t="s">
        <v>619</v>
      </c>
      <c r="I982" s="822" t="s">
        <v>3006</v>
      </c>
      <c r="J982" s="822" t="s">
        <v>2489</v>
      </c>
      <c r="K982" s="822" t="s">
        <v>3007</v>
      </c>
      <c r="L982" s="825">
        <v>773.45</v>
      </c>
      <c r="M982" s="825">
        <v>1546.9</v>
      </c>
      <c r="N982" s="822">
        <v>2</v>
      </c>
      <c r="O982" s="826">
        <v>2</v>
      </c>
      <c r="P982" s="825"/>
      <c r="Q982" s="827">
        <v>0</v>
      </c>
      <c r="R982" s="822"/>
      <c r="S982" s="827">
        <v>0</v>
      </c>
      <c r="T982" s="826"/>
      <c r="U982" s="828">
        <v>0</v>
      </c>
    </row>
    <row r="983" spans="1:21" ht="14.45" customHeight="1" x14ac:dyDescent="0.2">
      <c r="A983" s="821">
        <v>31</v>
      </c>
      <c r="B983" s="822" t="s">
        <v>1964</v>
      </c>
      <c r="C983" s="822" t="s">
        <v>1970</v>
      </c>
      <c r="D983" s="823" t="s">
        <v>3154</v>
      </c>
      <c r="E983" s="824" t="s">
        <v>1992</v>
      </c>
      <c r="F983" s="822" t="s">
        <v>1965</v>
      </c>
      <c r="G983" s="822" t="s">
        <v>2012</v>
      </c>
      <c r="H983" s="822" t="s">
        <v>329</v>
      </c>
      <c r="I983" s="822" t="s">
        <v>2023</v>
      </c>
      <c r="J983" s="822" t="s">
        <v>2491</v>
      </c>
      <c r="K983" s="822"/>
      <c r="L983" s="825">
        <v>50.32</v>
      </c>
      <c r="M983" s="825">
        <v>50.32</v>
      </c>
      <c r="N983" s="822">
        <v>1</v>
      </c>
      <c r="O983" s="826">
        <v>1</v>
      </c>
      <c r="P983" s="825"/>
      <c r="Q983" s="827">
        <v>0</v>
      </c>
      <c r="R983" s="822"/>
      <c r="S983" s="827">
        <v>0</v>
      </c>
      <c r="T983" s="826"/>
      <c r="U983" s="828">
        <v>0</v>
      </c>
    </row>
    <row r="984" spans="1:21" ht="14.45" customHeight="1" x14ac:dyDescent="0.2">
      <c r="A984" s="821">
        <v>31</v>
      </c>
      <c r="B984" s="822" t="s">
        <v>1964</v>
      </c>
      <c r="C984" s="822" t="s">
        <v>1970</v>
      </c>
      <c r="D984" s="823" t="s">
        <v>3154</v>
      </c>
      <c r="E984" s="824" t="s">
        <v>1992</v>
      </c>
      <c r="F984" s="822" t="s">
        <v>1965</v>
      </c>
      <c r="G984" s="822" t="s">
        <v>2076</v>
      </c>
      <c r="H984" s="822" t="s">
        <v>329</v>
      </c>
      <c r="I984" s="822" t="s">
        <v>3008</v>
      </c>
      <c r="J984" s="822" t="s">
        <v>3009</v>
      </c>
      <c r="K984" s="822" t="s">
        <v>3010</v>
      </c>
      <c r="L984" s="825">
        <v>89.91</v>
      </c>
      <c r="M984" s="825">
        <v>89.91</v>
      </c>
      <c r="N984" s="822">
        <v>1</v>
      </c>
      <c r="O984" s="826">
        <v>1</v>
      </c>
      <c r="P984" s="825">
        <v>89.91</v>
      </c>
      <c r="Q984" s="827">
        <v>1</v>
      </c>
      <c r="R984" s="822">
        <v>1</v>
      </c>
      <c r="S984" s="827">
        <v>1</v>
      </c>
      <c r="T984" s="826">
        <v>1</v>
      </c>
      <c r="U984" s="828">
        <v>1</v>
      </c>
    </row>
    <row r="985" spans="1:21" ht="14.45" customHeight="1" x14ac:dyDescent="0.2">
      <c r="A985" s="821">
        <v>31</v>
      </c>
      <c r="B985" s="822" t="s">
        <v>1964</v>
      </c>
      <c r="C985" s="822" t="s">
        <v>1970</v>
      </c>
      <c r="D985" s="823" t="s">
        <v>3154</v>
      </c>
      <c r="E985" s="824" t="s">
        <v>1992</v>
      </c>
      <c r="F985" s="822" t="s">
        <v>1965</v>
      </c>
      <c r="G985" s="822" t="s">
        <v>3011</v>
      </c>
      <c r="H985" s="822" t="s">
        <v>329</v>
      </c>
      <c r="I985" s="822" t="s">
        <v>3012</v>
      </c>
      <c r="J985" s="822" t="s">
        <v>1014</v>
      </c>
      <c r="K985" s="822" t="s">
        <v>1016</v>
      </c>
      <c r="L985" s="825">
        <v>0</v>
      </c>
      <c r="M985" s="825">
        <v>0</v>
      </c>
      <c r="N985" s="822">
        <v>1</v>
      </c>
      <c r="O985" s="826">
        <v>1</v>
      </c>
      <c r="P985" s="825">
        <v>0</v>
      </c>
      <c r="Q985" s="827"/>
      <c r="R985" s="822">
        <v>1</v>
      </c>
      <c r="S985" s="827">
        <v>1</v>
      </c>
      <c r="T985" s="826">
        <v>1</v>
      </c>
      <c r="U985" s="828">
        <v>1</v>
      </c>
    </row>
    <row r="986" spans="1:21" ht="14.45" customHeight="1" x14ac:dyDescent="0.2">
      <c r="A986" s="821">
        <v>31</v>
      </c>
      <c r="B986" s="822" t="s">
        <v>1964</v>
      </c>
      <c r="C986" s="822" t="s">
        <v>1970</v>
      </c>
      <c r="D986" s="823" t="s">
        <v>3154</v>
      </c>
      <c r="E986" s="824" t="s">
        <v>1992</v>
      </c>
      <c r="F986" s="822" t="s">
        <v>1965</v>
      </c>
      <c r="G986" s="822" t="s">
        <v>3013</v>
      </c>
      <c r="H986" s="822" t="s">
        <v>329</v>
      </c>
      <c r="I986" s="822" t="s">
        <v>3014</v>
      </c>
      <c r="J986" s="822" t="s">
        <v>3015</v>
      </c>
      <c r="K986" s="822" t="s">
        <v>3016</v>
      </c>
      <c r="L986" s="825">
        <v>0</v>
      </c>
      <c r="M986" s="825">
        <v>0</v>
      </c>
      <c r="N986" s="822">
        <v>1</v>
      </c>
      <c r="O986" s="826">
        <v>0.5</v>
      </c>
      <c r="P986" s="825">
        <v>0</v>
      </c>
      <c r="Q986" s="827"/>
      <c r="R986" s="822">
        <v>1</v>
      </c>
      <c r="S986" s="827">
        <v>1</v>
      </c>
      <c r="T986" s="826">
        <v>0.5</v>
      </c>
      <c r="U986" s="828">
        <v>1</v>
      </c>
    </row>
    <row r="987" spans="1:21" ht="14.45" customHeight="1" x14ac:dyDescent="0.2">
      <c r="A987" s="821">
        <v>31</v>
      </c>
      <c r="B987" s="822" t="s">
        <v>1964</v>
      </c>
      <c r="C987" s="822" t="s">
        <v>1970</v>
      </c>
      <c r="D987" s="823" t="s">
        <v>3154</v>
      </c>
      <c r="E987" s="824" t="s">
        <v>1992</v>
      </c>
      <c r="F987" s="822" t="s">
        <v>1965</v>
      </c>
      <c r="G987" s="822" t="s">
        <v>2271</v>
      </c>
      <c r="H987" s="822" t="s">
        <v>329</v>
      </c>
      <c r="I987" s="822" t="s">
        <v>2277</v>
      </c>
      <c r="J987" s="822" t="s">
        <v>670</v>
      </c>
      <c r="K987" s="822" t="s">
        <v>2278</v>
      </c>
      <c r="L987" s="825">
        <v>0</v>
      </c>
      <c r="M987" s="825">
        <v>0</v>
      </c>
      <c r="N987" s="822">
        <v>1</v>
      </c>
      <c r="O987" s="826">
        <v>1</v>
      </c>
      <c r="P987" s="825">
        <v>0</v>
      </c>
      <c r="Q987" s="827"/>
      <c r="R987" s="822">
        <v>1</v>
      </c>
      <c r="S987" s="827">
        <v>1</v>
      </c>
      <c r="T987" s="826">
        <v>1</v>
      </c>
      <c r="U987" s="828">
        <v>1</v>
      </c>
    </row>
    <row r="988" spans="1:21" ht="14.45" customHeight="1" x14ac:dyDescent="0.2">
      <c r="A988" s="821">
        <v>31</v>
      </c>
      <c r="B988" s="822" t="s">
        <v>1964</v>
      </c>
      <c r="C988" s="822" t="s">
        <v>1970</v>
      </c>
      <c r="D988" s="823" t="s">
        <v>3154</v>
      </c>
      <c r="E988" s="824" t="s">
        <v>1992</v>
      </c>
      <c r="F988" s="822" t="s">
        <v>1965</v>
      </c>
      <c r="G988" s="822" t="s">
        <v>2570</v>
      </c>
      <c r="H988" s="822" t="s">
        <v>329</v>
      </c>
      <c r="I988" s="822" t="s">
        <v>2725</v>
      </c>
      <c r="J988" s="822" t="s">
        <v>2726</v>
      </c>
      <c r="K988" s="822" t="s">
        <v>2727</v>
      </c>
      <c r="L988" s="825">
        <v>63.47</v>
      </c>
      <c r="M988" s="825">
        <v>63.47</v>
      </c>
      <c r="N988" s="822">
        <v>1</v>
      </c>
      <c r="O988" s="826">
        <v>1</v>
      </c>
      <c r="P988" s="825"/>
      <c r="Q988" s="827">
        <v>0</v>
      </c>
      <c r="R988" s="822"/>
      <c r="S988" s="827">
        <v>0</v>
      </c>
      <c r="T988" s="826"/>
      <c r="U988" s="828">
        <v>0</v>
      </c>
    </row>
    <row r="989" spans="1:21" ht="14.45" customHeight="1" x14ac:dyDescent="0.2">
      <c r="A989" s="821">
        <v>31</v>
      </c>
      <c r="B989" s="822" t="s">
        <v>1964</v>
      </c>
      <c r="C989" s="822" t="s">
        <v>1970</v>
      </c>
      <c r="D989" s="823" t="s">
        <v>3154</v>
      </c>
      <c r="E989" s="824" t="s">
        <v>1992</v>
      </c>
      <c r="F989" s="822" t="s">
        <v>1965</v>
      </c>
      <c r="G989" s="822" t="s">
        <v>2570</v>
      </c>
      <c r="H989" s="822" t="s">
        <v>329</v>
      </c>
      <c r="I989" s="822" t="s">
        <v>2571</v>
      </c>
      <c r="J989" s="822" t="s">
        <v>2572</v>
      </c>
      <c r="K989" s="822" t="s">
        <v>2573</v>
      </c>
      <c r="L989" s="825">
        <v>76.180000000000007</v>
      </c>
      <c r="M989" s="825">
        <v>152.36000000000001</v>
      </c>
      <c r="N989" s="822">
        <v>2</v>
      </c>
      <c r="O989" s="826">
        <v>1.5</v>
      </c>
      <c r="P989" s="825">
        <v>76.180000000000007</v>
      </c>
      <c r="Q989" s="827">
        <v>0.5</v>
      </c>
      <c r="R989" s="822">
        <v>1</v>
      </c>
      <c r="S989" s="827">
        <v>0.5</v>
      </c>
      <c r="T989" s="826">
        <v>0.5</v>
      </c>
      <c r="U989" s="828">
        <v>0.33333333333333331</v>
      </c>
    </row>
    <row r="990" spans="1:21" ht="14.45" customHeight="1" x14ac:dyDescent="0.2">
      <c r="A990" s="821">
        <v>31</v>
      </c>
      <c r="B990" s="822" t="s">
        <v>1964</v>
      </c>
      <c r="C990" s="822" t="s">
        <v>1970</v>
      </c>
      <c r="D990" s="823" t="s">
        <v>3154</v>
      </c>
      <c r="E990" s="824" t="s">
        <v>1992</v>
      </c>
      <c r="F990" s="822" t="s">
        <v>1965</v>
      </c>
      <c r="G990" s="822" t="s">
        <v>2664</v>
      </c>
      <c r="H990" s="822" t="s">
        <v>329</v>
      </c>
      <c r="I990" s="822" t="s">
        <v>2665</v>
      </c>
      <c r="J990" s="822" t="s">
        <v>1260</v>
      </c>
      <c r="K990" s="822" t="s">
        <v>1158</v>
      </c>
      <c r="L990" s="825">
        <v>78.48</v>
      </c>
      <c r="M990" s="825">
        <v>78.48</v>
      </c>
      <c r="N990" s="822">
        <v>1</v>
      </c>
      <c r="O990" s="826">
        <v>1</v>
      </c>
      <c r="P990" s="825"/>
      <c r="Q990" s="827">
        <v>0</v>
      </c>
      <c r="R990" s="822"/>
      <c r="S990" s="827">
        <v>0</v>
      </c>
      <c r="T990" s="826"/>
      <c r="U990" s="828">
        <v>0</v>
      </c>
    </row>
    <row r="991" spans="1:21" ht="14.45" customHeight="1" x14ac:dyDescent="0.2">
      <c r="A991" s="821">
        <v>31</v>
      </c>
      <c r="B991" s="822" t="s">
        <v>1964</v>
      </c>
      <c r="C991" s="822" t="s">
        <v>1970</v>
      </c>
      <c r="D991" s="823" t="s">
        <v>3154</v>
      </c>
      <c r="E991" s="824" t="s">
        <v>1992</v>
      </c>
      <c r="F991" s="822" t="s">
        <v>1965</v>
      </c>
      <c r="G991" s="822" t="s">
        <v>2079</v>
      </c>
      <c r="H991" s="822" t="s">
        <v>329</v>
      </c>
      <c r="I991" s="822" t="s">
        <v>2080</v>
      </c>
      <c r="J991" s="822" t="s">
        <v>2081</v>
      </c>
      <c r="K991" s="822" t="s">
        <v>2082</v>
      </c>
      <c r="L991" s="825">
        <v>132.97999999999999</v>
      </c>
      <c r="M991" s="825">
        <v>1462.78</v>
      </c>
      <c r="N991" s="822">
        <v>11</v>
      </c>
      <c r="O991" s="826">
        <v>5.5</v>
      </c>
      <c r="P991" s="825">
        <v>265.95999999999998</v>
      </c>
      <c r="Q991" s="827">
        <v>0.1818181818181818</v>
      </c>
      <c r="R991" s="822">
        <v>2</v>
      </c>
      <c r="S991" s="827">
        <v>0.18181818181818182</v>
      </c>
      <c r="T991" s="826">
        <v>2</v>
      </c>
      <c r="U991" s="828">
        <v>0.36363636363636365</v>
      </c>
    </row>
    <row r="992" spans="1:21" ht="14.45" customHeight="1" x14ac:dyDescent="0.2">
      <c r="A992" s="821">
        <v>31</v>
      </c>
      <c r="B992" s="822" t="s">
        <v>1964</v>
      </c>
      <c r="C992" s="822" t="s">
        <v>1970</v>
      </c>
      <c r="D992" s="823" t="s">
        <v>3154</v>
      </c>
      <c r="E992" s="824" t="s">
        <v>1992</v>
      </c>
      <c r="F992" s="822" t="s">
        <v>1965</v>
      </c>
      <c r="G992" s="822" t="s">
        <v>2492</v>
      </c>
      <c r="H992" s="822" t="s">
        <v>329</v>
      </c>
      <c r="I992" s="822" t="s">
        <v>3017</v>
      </c>
      <c r="J992" s="822" t="s">
        <v>2494</v>
      </c>
      <c r="K992" s="822" t="s">
        <v>2495</v>
      </c>
      <c r="L992" s="825">
        <v>73.989999999999995</v>
      </c>
      <c r="M992" s="825">
        <v>73.989999999999995</v>
      </c>
      <c r="N992" s="822">
        <v>1</v>
      </c>
      <c r="O992" s="826">
        <v>1</v>
      </c>
      <c r="P992" s="825"/>
      <c r="Q992" s="827">
        <v>0</v>
      </c>
      <c r="R992" s="822"/>
      <c r="S992" s="827">
        <v>0</v>
      </c>
      <c r="T992" s="826"/>
      <c r="U992" s="828">
        <v>0</v>
      </c>
    </row>
    <row r="993" spans="1:21" ht="14.45" customHeight="1" x14ac:dyDescent="0.2">
      <c r="A993" s="821">
        <v>31</v>
      </c>
      <c r="B993" s="822" t="s">
        <v>1964</v>
      </c>
      <c r="C993" s="822" t="s">
        <v>1970</v>
      </c>
      <c r="D993" s="823" t="s">
        <v>3154</v>
      </c>
      <c r="E993" s="824" t="s">
        <v>1992</v>
      </c>
      <c r="F993" s="822" t="s">
        <v>1965</v>
      </c>
      <c r="G993" s="822" t="s">
        <v>2083</v>
      </c>
      <c r="H993" s="822" t="s">
        <v>329</v>
      </c>
      <c r="I993" s="822" t="s">
        <v>2673</v>
      </c>
      <c r="J993" s="822" t="s">
        <v>644</v>
      </c>
      <c r="K993" s="822" t="s">
        <v>645</v>
      </c>
      <c r="L993" s="825">
        <v>31.65</v>
      </c>
      <c r="M993" s="825">
        <v>126.6</v>
      </c>
      <c r="N993" s="822">
        <v>4</v>
      </c>
      <c r="O993" s="826">
        <v>3</v>
      </c>
      <c r="P993" s="825">
        <v>126.6</v>
      </c>
      <c r="Q993" s="827">
        <v>1</v>
      </c>
      <c r="R993" s="822">
        <v>4</v>
      </c>
      <c r="S993" s="827">
        <v>1</v>
      </c>
      <c r="T993" s="826">
        <v>3</v>
      </c>
      <c r="U993" s="828">
        <v>1</v>
      </c>
    </row>
    <row r="994" spans="1:21" ht="14.45" customHeight="1" x14ac:dyDescent="0.2">
      <c r="A994" s="821">
        <v>31</v>
      </c>
      <c r="B994" s="822" t="s">
        <v>1964</v>
      </c>
      <c r="C994" s="822" t="s">
        <v>1970</v>
      </c>
      <c r="D994" s="823" t="s">
        <v>3154</v>
      </c>
      <c r="E994" s="824" t="s">
        <v>1992</v>
      </c>
      <c r="F994" s="822" t="s">
        <v>1965</v>
      </c>
      <c r="G994" s="822" t="s">
        <v>2729</v>
      </c>
      <c r="H994" s="822" t="s">
        <v>329</v>
      </c>
      <c r="I994" s="822" t="s">
        <v>2730</v>
      </c>
      <c r="J994" s="822" t="s">
        <v>2731</v>
      </c>
      <c r="K994" s="822" t="s">
        <v>2732</v>
      </c>
      <c r="L994" s="825">
        <v>176.32</v>
      </c>
      <c r="M994" s="825">
        <v>881.59999999999991</v>
      </c>
      <c r="N994" s="822">
        <v>5</v>
      </c>
      <c r="O994" s="826">
        <v>5</v>
      </c>
      <c r="P994" s="825">
        <v>881.59999999999991</v>
      </c>
      <c r="Q994" s="827">
        <v>1</v>
      </c>
      <c r="R994" s="822">
        <v>5</v>
      </c>
      <c r="S994" s="827">
        <v>1</v>
      </c>
      <c r="T994" s="826">
        <v>5</v>
      </c>
      <c r="U994" s="828">
        <v>1</v>
      </c>
    </row>
    <row r="995" spans="1:21" ht="14.45" customHeight="1" x14ac:dyDescent="0.2">
      <c r="A995" s="821">
        <v>31</v>
      </c>
      <c r="B995" s="822" t="s">
        <v>1964</v>
      </c>
      <c r="C995" s="822" t="s">
        <v>1970</v>
      </c>
      <c r="D995" s="823" t="s">
        <v>3154</v>
      </c>
      <c r="E995" s="824" t="s">
        <v>1992</v>
      </c>
      <c r="F995" s="822" t="s">
        <v>1965</v>
      </c>
      <c r="G995" s="822" t="s">
        <v>2736</v>
      </c>
      <c r="H995" s="822" t="s">
        <v>329</v>
      </c>
      <c r="I995" s="822" t="s">
        <v>2737</v>
      </c>
      <c r="J995" s="822" t="s">
        <v>757</v>
      </c>
      <c r="K995" s="822" t="s">
        <v>1899</v>
      </c>
      <c r="L995" s="825">
        <v>38.56</v>
      </c>
      <c r="M995" s="825">
        <v>77.12</v>
      </c>
      <c r="N995" s="822">
        <v>2</v>
      </c>
      <c r="O995" s="826">
        <v>1.5</v>
      </c>
      <c r="P995" s="825">
        <v>38.56</v>
      </c>
      <c r="Q995" s="827">
        <v>0.5</v>
      </c>
      <c r="R995" s="822">
        <v>1</v>
      </c>
      <c r="S995" s="827">
        <v>0.5</v>
      </c>
      <c r="T995" s="826">
        <v>0.5</v>
      </c>
      <c r="U995" s="828">
        <v>0.33333333333333331</v>
      </c>
    </row>
    <row r="996" spans="1:21" ht="14.45" customHeight="1" x14ac:dyDescent="0.2">
      <c r="A996" s="821">
        <v>31</v>
      </c>
      <c r="B996" s="822" t="s">
        <v>1964</v>
      </c>
      <c r="C996" s="822" t="s">
        <v>1970</v>
      </c>
      <c r="D996" s="823" t="s">
        <v>3154</v>
      </c>
      <c r="E996" s="824" t="s">
        <v>1992</v>
      </c>
      <c r="F996" s="822" t="s">
        <v>1965</v>
      </c>
      <c r="G996" s="822" t="s">
        <v>2585</v>
      </c>
      <c r="H996" s="822" t="s">
        <v>619</v>
      </c>
      <c r="I996" s="822" t="s">
        <v>3018</v>
      </c>
      <c r="J996" s="822" t="s">
        <v>1934</v>
      </c>
      <c r="K996" s="822" t="s">
        <v>3019</v>
      </c>
      <c r="L996" s="825">
        <v>140.96</v>
      </c>
      <c r="M996" s="825">
        <v>1409.6000000000001</v>
      </c>
      <c r="N996" s="822">
        <v>10</v>
      </c>
      <c r="O996" s="826">
        <v>4</v>
      </c>
      <c r="P996" s="825">
        <v>1127.68</v>
      </c>
      <c r="Q996" s="827">
        <v>0.79999999999999993</v>
      </c>
      <c r="R996" s="822">
        <v>8</v>
      </c>
      <c r="S996" s="827">
        <v>0.8</v>
      </c>
      <c r="T996" s="826">
        <v>3</v>
      </c>
      <c r="U996" s="828">
        <v>0.75</v>
      </c>
    </row>
    <row r="997" spans="1:21" ht="14.45" customHeight="1" x14ac:dyDescent="0.2">
      <c r="A997" s="821">
        <v>31</v>
      </c>
      <c r="B997" s="822" t="s">
        <v>1964</v>
      </c>
      <c r="C997" s="822" t="s">
        <v>1970</v>
      </c>
      <c r="D997" s="823" t="s">
        <v>3154</v>
      </c>
      <c r="E997" s="824" t="s">
        <v>1992</v>
      </c>
      <c r="F997" s="822" t="s">
        <v>1965</v>
      </c>
      <c r="G997" s="822" t="s">
        <v>2938</v>
      </c>
      <c r="H997" s="822" t="s">
        <v>619</v>
      </c>
      <c r="I997" s="822" t="s">
        <v>1602</v>
      </c>
      <c r="J997" s="822" t="s">
        <v>1600</v>
      </c>
      <c r="K997" s="822" t="s">
        <v>1603</v>
      </c>
      <c r="L997" s="825">
        <v>43.21</v>
      </c>
      <c r="M997" s="825">
        <v>43.21</v>
      </c>
      <c r="N997" s="822">
        <v>1</v>
      </c>
      <c r="O997" s="826">
        <v>0.5</v>
      </c>
      <c r="P997" s="825">
        <v>43.21</v>
      </c>
      <c r="Q997" s="827">
        <v>1</v>
      </c>
      <c r="R997" s="822">
        <v>1</v>
      </c>
      <c r="S997" s="827">
        <v>1</v>
      </c>
      <c r="T997" s="826">
        <v>0.5</v>
      </c>
      <c r="U997" s="828">
        <v>1</v>
      </c>
    </row>
    <row r="998" spans="1:21" ht="14.45" customHeight="1" x14ac:dyDescent="0.2">
      <c r="A998" s="821">
        <v>31</v>
      </c>
      <c r="B998" s="822" t="s">
        <v>1964</v>
      </c>
      <c r="C998" s="822" t="s">
        <v>1970</v>
      </c>
      <c r="D998" s="823" t="s">
        <v>3154</v>
      </c>
      <c r="E998" s="824" t="s">
        <v>1992</v>
      </c>
      <c r="F998" s="822" t="s">
        <v>1965</v>
      </c>
      <c r="G998" s="822" t="s">
        <v>2287</v>
      </c>
      <c r="H998" s="822" t="s">
        <v>619</v>
      </c>
      <c r="I998" s="822" t="s">
        <v>3020</v>
      </c>
      <c r="J998" s="822" t="s">
        <v>676</v>
      </c>
      <c r="K998" s="822" t="s">
        <v>2426</v>
      </c>
      <c r="L998" s="825">
        <v>117.03</v>
      </c>
      <c r="M998" s="825">
        <v>117.03</v>
      </c>
      <c r="N998" s="822">
        <v>1</v>
      </c>
      <c r="O998" s="826">
        <v>1</v>
      </c>
      <c r="P998" s="825">
        <v>117.03</v>
      </c>
      <c r="Q998" s="827">
        <v>1</v>
      </c>
      <c r="R998" s="822">
        <v>1</v>
      </c>
      <c r="S998" s="827">
        <v>1</v>
      </c>
      <c r="T998" s="826">
        <v>1</v>
      </c>
      <c r="U998" s="828">
        <v>1</v>
      </c>
    </row>
    <row r="999" spans="1:21" ht="14.45" customHeight="1" x14ac:dyDescent="0.2">
      <c r="A999" s="821">
        <v>31</v>
      </c>
      <c r="B999" s="822" t="s">
        <v>1964</v>
      </c>
      <c r="C999" s="822" t="s">
        <v>1970</v>
      </c>
      <c r="D999" s="823" t="s">
        <v>3154</v>
      </c>
      <c r="E999" s="824" t="s">
        <v>1992</v>
      </c>
      <c r="F999" s="822" t="s">
        <v>1965</v>
      </c>
      <c r="G999" s="822" t="s">
        <v>3021</v>
      </c>
      <c r="H999" s="822" t="s">
        <v>619</v>
      </c>
      <c r="I999" s="822" t="s">
        <v>3022</v>
      </c>
      <c r="J999" s="822" t="s">
        <v>3023</v>
      </c>
      <c r="K999" s="822" t="s">
        <v>3024</v>
      </c>
      <c r="L999" s="825">
        <v>351.48</v>
      </c>
      <c r="M999" s="825">
        <v>351.48</v>
      </c>
      <c r="N999" s="822">
        <v>1</v>
      </c>
      <c r="O999" s="826">
        <v>1</v>
      </c>
      <c r="P999" s="825">
        <v>351.48</v>
      </c>
      <c r="Q999" s="827">
        <v>1</v>
      </c>
      <c r="R999" s="822">
        <v>1</v>
      </c>
      <c r="S999" s="827">
        <v>1</v>
      </c>
      <c r="T999" s="826">
        <v>1</v>
      </c>
      <c r="U999" s="828">
        <v>1</v>
      </c>
    </row>
    <row r="1000" spans="1:21" ht="14.45" customHeight="1" x14ac:dyDescent="0.2">
      <c r="A1000" s="821">
        <v>31</v>
      </c>
      <c r="B1000" s="822" t="s">
        <v>1964</v>
      </c>
      <c r="C1000" s="822" t="s">
        <v>1970</v>
      </c>
      <c r="D1000" s="823" t="s">
        <v>3154</v>
      </c>
      <c r="E1000" s="824" t="s">
        <v>1992</v>
      </c>
      <c r="F1000" s="822" t="s">
        <v>1965</v>
      </c>
      <c r="G1000" s="822" t="s">
        <v>1997</v>
      </c>
      <c r="H1000" s="822" t="s">
        <v>619</v>
      </c>
      <c r="I1000" s="822" t="s">
        <v>1611</v>
      </c>
      <c r="J1000" s="822" t="s">
        <v>828</v>
      </c>
      <c r="K1000" s="822" t="s">
        <v>1612</v>
      </c>
      <c r="L1000" s="825">
        <v>1385.62</v>
      </c>
      <c r="M1000" s="825">
        <v>1385.62</v>
      </c>
      <c r="N1000" s="822">
        <v>1</v>
      </c>
      <c r="O1000" s="826">
        <v>1</v>
      </c>
      <c r="P1000" s="825">
        <v>1385.62</v>
      </c>
      <c r="Q1000" s="827">
        <v>1</v>
      </c>
      <c r="R1000" s="822">
        <v>1</v>
      </c>
      <c r="S1000" s="827">
        <v>1</v>
      </c>
      <c r="T1000" s="826">
        <v>1</v>
      </c>
      <c r="U1000" s="828">
        <v>1</v>
      </c>
    </row>
    <row r="1001" spans="1:21" ht="14.45" customHeight="1" x14ac:dyDescent="0.2">
      <c r="A1001" s="821">
        <v>31</v>
      </c>
      <c r="B1001" s="822" t="s">
        <v>1964</v>
      </c>
      <c r="C1001" s="822" t="s">
        <v>1970</v>
      </c>
      <c r="D1001" s="823" t="s">
        <v>3154</v>
      </c>
      <c r="E1001" s="824" t="s">
        <v>1992</v>
      </c>
      <c r="F1001" s="822" t="s">
        <v>1965</v>
      </c>
      <c r="G1001" s="822" t="s">
        <v>1997</v>
      </c>
      <c r="H1001" s="822" t="s">
        <v>619</v>
      </c>
      <c r="I1001" s="822" t="s">
        <v>1613</v>
      </c>
      <c r="J1001" s="822" t="s">
        <v>825</v>
      </c>
      <c r="K1001" s="822" t="s">
        <v>1614</v>
      </c>
      <c r="L1001" s="825">
        <v>736.33</v>
      </c>
      <c r="M1001" s="825">
        <v>59642.730000000025</v>
      </c>
      <c r="N1001" s="822">
        <v>81</v>
      </c>
      <c r="O1001" s="826">
        <v>30</v>
      </c>
      <c r="P1001" s="825">
        <v>49334.110000000022</v>
      </c>
      <c r="Q1001" s="827">
        <v>0.8271604938271605</v>
      </c>
      <c r="R1001" s="822">
        <v>67</v>
      </c>
      <c r="S1001" s="827">
        <v>0.8271604938271605</v>
      </c>
      <c r="T1001" s="826">
        <v>25.5</v>
      </c>
      <c r="U1001" s="828">
        <v>0.85</v>
      </c>
    </row>
    <row r="1002" spans="1:21" ht="14.45" customHeight="1" x14ac:dyDescent="0.2">
      <c r="A1002" s="821">
        <v>31</v>
      </c>
      <c r="B1002" s="822" t="s">
        <v>1964</v>
      </c>
      <c r="C1002" s="822" t="s">
        <v>1970</v>
      </c>
      <c r="D1002" s="823" t="s">
        <v>3154</v>
      </c>
      <c r="E1002" s="824" t="s">
        <v>1992</v>
      </c>
      <c r="F1002" s="822" t="s">
        <v>1965</v>
      </c>
      <c r="G1002" s="822" t="s">
        <v>1997</v>
      </c>
      <c r="H1002" s="822" t="s">
        <v>619</v>
      </c>
      <c r="I1002" s="822" t="s">
        <v>1615</v>
      </c>
      <c r="J1002" s="822" t="s">
        <v>825</v>
      </c>
      <c r="K1002" s="822" t="s">
        <v>1616</v>
      </c>
      <c r="L1002" s="825">
        <v>490.89</v>
      </c>
      <c r="M1002" s="825">
        <v>15708.480000000001</v>
      </c>
      <c r="N1002" s="822">
        <v>32</v>
      </c>
      <c r="O1002" s="826">
        <v>13.5</v>
      </c>
      <c r="P1002" s="825">
        <v>12763.140000000001</v>
      </c>
      <c r="Q1002" s="827">
        <v>0.8125</v>
      </c>
      <c r="R1002" s="822">
        <v>26</v>
      </c>
      <c r="S1002" s="827">
        <v>0.8125</v>
      </c>
      <c r="T1002" s="826">
        <v>11</v>
      </c>
      <c r="U1002" s="828">
        <v>0.81481481481481477</v>
      </c>
    </row>
    <row r="1003" spans="1:21" ht="14.45" customHeight="1" x14ac:dyDescent="0.2">
      <c r="A1003" s="821">
        <v>31</v>
      </c>
      <c r="B1003" s="822" t="s">
        <v>1964</v>
      </c>
      <c r="C1003" s="822" t="s">
        <v>1970</v>
      </c>
      <c r="D1003" s="823" t="s">
        <v>3154</v>
      </c>
      <c r="E1003" s="824" t="s">
        <v>1992</v>
      </c>
      <c r="F1003" s="822" t="s">
        <v>1965</v>
      </c>
      <c r="G1003" s="822" t="s">
        <v>1997</v>
      </c>
      <c r="H1003" s="822" t="s">
        <v>619</v>
      </c>
      <c r="I1003" s="822" t="s">
        <v>1998</v>
      </c>
      <c r="J1003" s="822" t="s">
        <v>825</v>
      </c>
      <c r="K1003" s="822" t="s">
        <v>1999</v>
      </c>
      <c r="L1003" s="825">
        <v>923.74</v>
      </c>
      <c r="M1003" s="825">
        <v>19398.54</v>
      </c>
      <c r="N1003" s="822">
        <v>21</v>
      </c>
      <c r="O1003" s="826">
        <v>11</v>
      </c>
      <c r="P1003" s="825">
        <v>14779.84</v>
      </c>
      <c r="Q1003" s="827">
        <v>0.76190476190476186</v>
      </c>
      <c r="R1003" s="822">
        <v>16</v>
      </c>
      <c r="S1003" s="827">
        <v>0.76190476190476186</v>
      </c>
      <c r="T1003" s="826">
        <v>9.5</v>
      </c>
      <c r="U1003" s="828">
        <v>0.86363636363636365</v>
      </c>
    </row>
    <row r="1004" spans="1:21" ht="14.45" customHeight="1" x14ac:dyDescent="0.2">
      <c r="A1004" s="821">
        <v>31</v>
      </c>
      <c r="B1004" s="822" t="s">
        <v>1964</v>
      </c>
      <c r="C1004" s="822" t="s">
        <v>1970</v>
      </c>
      <c r="D1004" s="823" t="s">
        <v>3154</v>
      </c>
      <c r="E1004" s="824" t="s">
        <v>1992</v>
      </c>
      <c r="F1004" s="822" t="s">
        <v>1965</v>
      </c>
      <c r="G1004" s="822" t="s">
        <v>2502</v>
      </c>
      <c r="H1004" s="822" t="s">
        <v>329</v>
      </c>
      <c r="I1004" s="822" t="s">
        <v>2503</v>
      </c>
      <c r="J1004" s="822" t="s">
        <v>2504</v>
      </c>
      <c r="K1004" s="822" t="s">
        <v>2426</v>
      </c>
      <c r="L1004" s="825">
        <v>134.47999999999999</v>
      </c>
      <c r="M1004" s="825">
        <v>134.47999999999999</v>
      </c>
      <c r="N1004" s="822">
        <v>1</v>
      </c>
      <c r="O1004" s="826">
        <v>1</v>
      </c>
      <c r="P1004" s="825">
        <v>134.47999999999999</v>
      </c>
      <c r="Q1004" s="827">
        <v>1</v>
      </c>
      <c r="R1004" s="822">
        <v>1</v>
      </c>
      <c r="S1004" s="827">
        <v>1</v>
      </c>
      <c r="T1004" s="826">
        <v>1</v>
      </c>
      <c r="U1004" s="828">
        <v>1</v>
      </c>
    </row>
    <row r="1005" spans="1:21" ht="14.45" customHeight="1" x14ac:dyDescent="0.2">
      <c r="A1005" s="821">
        <v>31</v>
      </c>
      <c r="B1005" s="822" t="s">
        <v>1964</v>
      </c>
      <c r="C1005" s="822" t="s">
        <v>1970</v>
      </c>
      <c r="D1005" s="823" t="s">
        <v>3154</v>
      </c>
      <c r="E1005" s="824" t="s">
        <v>1992</v>
      </c>
      <c r="F1005" s="822" t="s">
        <v>1965</v>
      </c>
      <c r="G1005" s="822" t="s">
        <v>2088</v>
      </c>
      <c r="H1005" s="822" t="s">
        <v>329</v>
      </c>
      <c r="I1005" s="822" t="s">
        <v>2089</v>
      </c>
      <c r="J1005" s="822" t="s">
        <v>662</v>
      </c>
      <c r="K1005" s="822" t="s">
        <v>1335</v>
      </c>
      <c r="L1005" s="825">
        <v>35.25</v>
      </c>
      <c r="M1005" s="825">
        <v>35.25</v>
      </c>
      <c r="N1005" s="822">
        <v>1</v>
      </c>
      <c r="O1005" s="826">
        <v>1</v>
      </c>
      <c r="P1005" s="825">
        <v>35.25</v>
      </c>
      <c r="Q1005" s="827">
        <v>1</v>
      </c>
      <c r="R1005" s="822">
        <v>1</v>
      </c>
      <c r="S1005" s="827">
        <v>1</v>
      </c>
      <c r="T1005" s="826">
        <v>1</v>
      </c>
      <c r="U1005" s="828">
        <v>1</v>
      </c>
    </row>
    <row r="1006" spans="1:21" ht="14.45" customHeight="1" x14ac:dyDescent="0.2">
      <c r="A1006" s="821">
        <v>31</v>
      </c>
      <c r="B1006" s="822" t="s">
        <v>1964</v>
      </c>
      <c r="C1006" s="822" t="s">
        <v>1970</v>
      </c>
      <c r="D1006" s="823" t="s">
        <v>3154</v>
      </c>
      <c r="E1006" s="824" t="s">
        <v>1992</v>
      </c>
      <c r="F1006" s="822" t="s">
        <v>1965</v>
      </c>
      <c r="G1006" s="822" t="s">
        <v>2088</v>
      </c>
      <c r="H1006" s="822" t="s">
        <v>329</v>
      </c>
      <c r="I1006" s="822" t="s">
        <v>2293</v>
      </c>
      <c r="J1006" s="822" t="s">
        <v>1000</v>
      </c>
      <c r="K1006" s="822" t="s">
        <v>2294</v>
      </c>
      <c r="L1006" s="825">
        <v>35.25</v>
      </c>
      <c r="M1006" s="825">
        <v>70.5</v>
      </c>
      <c r="N1006" s="822">
        <v>2</v>
      </c>
      <c r="O1006" s="826">
        <v>1.5</v>
      </c>
      <c r="P1006" s="825">
        <v>70.5</v>
      </c>
      <c r="Q1006" s="827">
        <v>1</v>
      </c>
      <c r="R1006" s="822">
        <v>2</v>
      </c>
      <c r="S1006" s="827">
        <v>1</v>
      </c>
      <c r="T1006" s="826">
        <v>1.5</v>
      </c>
      <c r="U1006" s="828">
        <v>1</v>
      </c>
    </row>
    <row r="1007" spans="1:21" ht="14.45" customHeight="1" x14ac:dyDescent="0.2">
      <c r="A1007" s="821">
        <v>31</v>
      </c>
      <c r="B1007" s="822" t="s">
        <v>1964</v>
      </c>
      <c r="C1007" s="822" t="s">
        <v>1970</v>
      </c>
      <c r="D1007" s="823" t="s">
        <v>3154</v>
      </c>
      <c r="E1007" s="824" t="s">
        <v>1992</v>
      </c>
      <c r="F1007" s="822" t="s">
        <v>1965</v>
      </c>
      <c r="G1007" s="822" t="s">
        <v>2088</v>
      </c>
      <c r="H1007" s="822" t="s">
        <v>329</v>
      </c>
      <c r="I1007" s="822" t="s">
        <v>2969</v>
      </c>
      <c r="J1007" s="822" t="s">
        <v>662</v>
      </c>
      <c r="K1007" s="822" t="s">
        <v>1335</v>
      </c>
      <c r="L1007" s="825">
        <v>35.25</v>
      </c>
      <c r="M1007" s="825">
        <v>35.25</v>
      </c>
      <c r="N1007" s="822">
        <v>1</v>
      </c>
      <c r="O1007" s="826">
        <v>0.5</v>
      </c>
      <c r="P1007" s="825">
        <v>35.25</v>
      </c>
      <c r="Q1007" s="827">
        <v>1</v>
      </c>
      <c r="R1007" s="822">
        <v>1</v>
      </c>
      <c r="S1007" s="827">
        <v>1</v>
      </c>
      <c r="T1007" s="826">
        <v>0.5</v>
      </c>
      <c r="U1007" s="828">
        <v>1</v>
      </c>
    </row>
    <row r="1008" spans="1:21" ht="14.45" customHeight="1" x14ac:dyDescent="0.2">
      <c r="A1008" s="821">
        <v>31</v>
      </c>
      <c r="B1008" s="822" t="s">
        <v>1964</v>
      </c>
      <c r="C1008" s="822" t="s">
        <v>1970</v>
      </c>
      <c r="D1008" s="823" t="s">
        <v>3154</v>
      </c>
      <c r="E1008" s="824" t="s">
        <v>1992</v>
      </c>
      <c r="F1008" s="822" t="s">
        <v>1965</v>
      </c>
      <c r="G1008" s="822" t="s">
        <v>2090</v>
      </c>
      <c r="H1008" s="822" t="s">
        <v>329</v>
      </c>
      <c r="I1008" s="822" t="s">
        <v>2751</v>
      </c>
      <c r="J1008" s="822" t="s">
        <v>2092</v>
      </c>
      <c r="K1008" s="822" t="s">
        <v>2093</v>
      </c>
      <c r="L1008" s="825">
        <v>87.98</v>
      </c>
      <c r="M1008" s="825">
        <v>263.94</v>
      </c>
      <c r="N1008" s="822">
        <v>3</v>
      </c>
      <c r="O1008" s="826">
        <v>2</v>
      </c>
      <c r="P1008" s="825">
        <v>263.94</v>
      </c>
      <c r="Q1008" s="827">
        <v>1</v>
      </c>
      <c r="R1008" s="822">
        <v>3</v>
      </c>
      <c r="S1008" s="827">
        <v>1</v>
      </c>
      <c r="T1008" s="826">
        <v>2</v>
      </c>
      <c r="U1008" s="828">
        <v>1</v>
      </c>
    </row>
    <row r="1009" spans="1:21" ht="14.45" customHeight="1" x14ac:dyDescent="0.2">
      <c r="A1009" s="821">
        <v>31</v>
      </c>
      <c r="B1009" s="822" t="s">
        <v>1964</v>
      </c>
      <c r="C1009" s="822" t="s">
        <v>1970</v>
      </c>
      <c r="D1009" s="823" t="s">
        <v>3154</v>
      </c>
      <c r="E1009" s="824" t="s">
        <v>1992</v>
      </c>
      <c r="F1009" s="822" t="s">
        <v>1965</v>
      </c>
      <c r="G1009" s="822" t="s">
        <v>2843</v>
      </c>
      <c r="H1009" s="822" t="s">
        <v>329</v>
      </c>
      <c r="I1009" s="822" t="s">
        <v>3025</v>
      </c>
      <c r="J1009" s="822" t="s">
        <v>2845</v>
      </c>
      <c r="K1009" s="822" t="s">
        <v>3026</v>
      </c>
      <c r="L1009" s="825">
        <v>437.23</v>
      </c>
      <c r="M1009" s="825">
        <v>437.23</v>
      </c>
      <c r="N1009" s="822">
        <v>1</v>
      </c>
      <c r="O1009" s="826">
        <v>1</v>
      </c>
      <c r="P1009" s="825">
        <v>437.23</v>
      </c>
      <c r="Q1009" s="827">
        <v>1</v>
      </c>
      <c r="R1009" s="822">
        <v>1</v>
      </c>
      <c r="S1009" s="827">
        <v>1</v>
      </c>
      <c r="T1009" s="826">
        <v>1</v>
      </c>
      <c r="U1009" s="828">
        <v>1</v>
      </c>
    </row>
    <row r="1010" spans="1:21" ht="14.45" customHeight="1" x14ac:dyDescent="0.2">
      <c r="A1010" s="821">
        <v>31</v>
      </c>
      <c r="B1010" s="822" t="s">
        <v>1964</v>
      </c>
      <c r="C1010" s="822" t="s">
        <v>1970</v>
      </c>
      <c r="D1010" s="823" t="s">
        <v>3154</v>
      </c>
      <c r="E1010" s="824" t="s">
        <v>1992</v>
      </c>
      <c r="F1010" s="822" t="s">
        <v>1965</v>
      </c>
      <c r="G1010" s="822" t="s">
        <v>3027</v>
      </c>
      <c r="H1010" s="822" t="s">
        <v>329</v>
      </c>
      <c r="I1010" s="822" t="s">
        <v>3028</v>
      </c>
      <c r="J1010" s="822" t="s">
        <v>3029</v>
      </c>
      <c r="K1010" s="822" t="s">
        <v>3030</v>
      </c>
      <c r="L1010" s="825">
        <v>0</v>
      </c>
      <c r="M1010" s="825">
        <v>0</v>
      </c>
      <c r="N1010" s="822">
        <v>5</v>
      </c>
      <c r="O1010" s="826">
        <v>1</v>
      </c>
      <c r="P1010" s="825">
        <v>0</v>
      </c>
      <c r="Q1010" s="827"/>
      <c r="R1010" s="822">
        <v>5</v>
      </c>
      <c r="S1010" s="827">
        <v>1</v>
      </c>
      <c r="T1010" s="826">
        <v>1</v>
      </c>
      <c r="U1010" s="828">
        <v>1</v>
      </c>
    </row>
    <row r="1011" spans="1:21" ht="14.45" customHeight="1" x14ac:dyDescent="0.2">
      <c r="A1011" s="821">
        <v>31</v>
      </c>
      <c r="B1011" s="822" t="s">
        <v>1964</v>
      </c>
      <c r="C1011" s="822" t="s">
        <v>1970</v>
      </c>
      <c r="D1011" s="823" t="s">
        <v>3154</v>
      </c>
      <c r="E1011" s="824" t="s">
        <v>1992</v>
      </c>
      <c r="F1011" s="822" t="s">
        <v>1965</v>
      </c>
      <c r="G1011" s="822" t="s">
        <v>2097</v>
      </c>
      <c r="H1011" s="822" t="s">
        <v>329</v>
      </c>
      <c r="I1011" s="822" t="s">
        <v>2098</v>
      </c>
      <c r="J1011" s="822" t="s">
        <v>1049</v>
      </c>
      <c r="K1011" s="822" t="s">
        <v>1050</v>
      </c>
      <c r="L1011" s="825">
        <v>51.06</v>
      </c>
      <c r="M1011" s="825">
        <v>306.36</v>
      </c>
      <c r="N1011" s="822">
        <v>6</v>
      </c>
      <c r="O1011" s="826">
        <v>2</v>
      </c>
      <c r="P1011" s="825">
        <v>306.36</v>
      </c>
      <c r="Q1011" s="827">
        <v>1</v>
      </c>
      <c r="R1011" s="822">
        <v>6</v>
      </c>
      <c r="S1011" s="827">
        <v>1</v>
      </c>
      <c r="T1011" s="826">
        <v>2</v>
      </c>
      <c r="U1011" s="828">
        <v>1</v>
      </c>
    </row>
    <row r="1012" spans="1:21" ht="14.45" customHeight="1" x14ac:dyDescent="0.2">
      <c r="A1012" s="821">
        <v>31</v>
      </c>
      <c r="B1012" s="822" t="s">
        <v>1964</v>
      </c>
      <c r="C1012" s="822" t="s">
        <v>1970</v>
      </c>
      <c r="D1012" s="823" t="s">
        <v>3154</v>
      </c>
      <c r="E1012" s="824" t="s">
        <v>1992</v>
      </c>
      <c r="F1012" s="822" t="s">
        <v>1965</v>
      </c>
      <c r="G1012" s="822" t="s">
        <v>2515</v>
      </c>
      <c r="H1012" s="822" t="s">
        <v>619</v>
      </c>
      <c r="I1012" s="822" t="s">
        <v>3031</v>
      </c>
      <c r="J1012" s="822" t="s">
        <v>1665</v>
      </c>
      <c r="K1012" s="822" t="s">
        <v>3032</v>
      </c>
      <c r="L1012" s="825">
        <v>229.76</v>
      </c>
      <c r="M1012" s="825">
        <v>919.04</v>
      </c>
      <c r="N1012" s="822">
        <v>4</v>
      </c>
      <c r="O1012" s="826">
        <v>4</v>
      </c>
      <c r="P1012" s="825"/>
      <c r="Q1012" s="827">
        <v>0</v>
      </c>
      <c r="R1012" s="822"/>
      <c r="S1012" s="827">
        <v>0</v>
      </c>
      <c r="T1012" s="826"/>
      <c r="U1012" s="828">
        <v>0</v>
      </c>
    </row>
    <row r="1013" spans="1:21" ht="14.45" customHeight="1" x14ac:dyDescent="0.2">
      <c r="A1013" s="821">
        <v>31</v>
      </c>
      <c r="B1013" s="822" t="s">
        <v>1964</v>
      </c>
      <c r="C1013" s="822" t="s">
        <v>1970</v>
      </c>
      <c r="D1013" s="823" t="s">
        <v>3154</v>
      </c>
      <c r="E1013" s="824" t="s">
        <v>1992</v>
      </c>
      <c r="F1013" s="822" t="s">
        <v>1965</v>
      </c>
      <c r="G1013" s="822" t="s">
        <v>3033</v>
      </c>
      <c r="H1013" s="822" t="s">
        <v>329</v>
      </c>
      <c r="I1013" s="822" t="s">
        <v>3034</v>
      </c>
      <c r="J1013" s="822" t="s">
        <v>3035</v>
      </c>
      <c r="K1013" s="822" t="s">
        <v>3036</v>
      </c>
      <c r="L1013" s="825">
        <v>1653.72</v>
      </c>
      <c r="M1013" s="825">
        <v>1653.72</v>
      </c>
      <c r="N1013" s="822">
        <v>1</v>
      </c>
      <c r="O1013" s="826">
        <v>1</v>
      </c>
      <c r="P1013" s="825">
        <v>1653.72</v>
      </c>
      <c r="Q1013" s="827">
        <v>1</v>
      </c>
      <c r="R1013" s="822">
        <v>1</v>
      </c>
      <c r="S1013" s="827">
        <v>1</v>
      </c>
      <c r="T1013" s="826">
        <v>1</v>
      </c>
      <c r="U1013" s="828">
        <v>1</v>
      </c>
    </row>
    <row r="1014" spans="1:21" ht="14.45" customHeight="1" x14ac:dyDescent="0.2">
      <c r="A1014" s="821">
        <v>31</v>
      </c>
      <c r="B1014" s="822" t="s">
        <v>1964</v>
      </c>
      <c r="C1014" s="822" t="s">
        <v>1970</v>
      </c>
      <c r="D1014" s="823" t="s">
        <v>3154</v>
      </c>
      <c r="E1014" s="824" t="s">
        <v>1992</v>
      </c>
      <c r="F1014" s="822" t="s">
        <v>1965</v>
      </c>
      <c r="G1014" s="822" t="s">
        <v>2006</v>
      </c>
      <c r="H1014" s="822" t="s">
        <v>619</v>
      </c>
      <c r="I1014" s="822" t="s">
        <v>1814</v>
      </c>
      <c r="J1014" s="822" t="s">
        <v>1005</v>
      </c>
      <c r="K1014" s="822" t="s">
        <v>1006</v>
      </c>
      <c r="L1014" s="825">
        <v>0</v>
      </c>
      <c r="M1014" s="825">
        <v>0</v>
      </c>
      <c r="N1014" s="822">
        <v>52</v>
      </c>
      <c r="O1014" s="826">
        <v>37</v>
      </c>
      <c r="P1014" s="825">
        <v>0</v>
      </c>
      <c r="Q1014" s="827"/>
      <c r="R1014" s="822">
        <v>27</v>
      </c>
      <c r="S1014" s="827">
        <v>0.51923076923076927</v>
      </c>
      <c r="T1014" s="826">
        <v>17</v>
      </c>
      <c r="U1014" s="828">
        <v>0.45945945945945948</v>
      </c>
    </row>
    <row r="1015" spans="1:21" ht="14.45" customHeight="1" x14ac:dyDescent="0.2">
      <c r="A1015" s="821">
        <v>31</v>
      </c>
      <c r="B1015" s="822" t="s">
        <v>1964</v>
      </c>
      <c r="C1015" s="822" t="s">
        <v>1970</v>
      </c>
      <c r="D1015" s="823" t="s">
        <v>3154</v>
      </c>
      <c r="E1015" s="824" t="s">
        <v>1992</v>
      </c>
      <c r="F1015" s="822" t="s">
        <v>1965</v>
      </c>
      <c r="G1015" s="822" t="s">
        <v>2006</v>
      </c>
      <c r="H1015" s="822" t="s">
        <v>329</v>
      </c>
      <c r="I1015" s="822" t="s">
        <v>2756</v>
      </c>
      <c r="J1015" s="822" t="s">
        <v>2311</v>
      </c>
      <c r="K1015" s="822" t="s">
        <v>1024</v>
      </c>
      <c r="L1015" s="825">
        <v>0</v>
      </c>
      <c r="M1015" s="825">
        <v>0</v>
      </c>
      <c r="N1015" s="822">
        <v>3</v>
      </c>
      <c r="O1015" s="826">
        <v>2</v>
      </c>
      <c r="P1015" s="825">
        <v>0</v>
      </c>
      <c r="Q1015" s="827"/>
      <c r="R1015" s="822">
        <v>1</v>
      </c>
      <c r="S1015" s="827">
        <v>0.33333333333333331</v>
      </c>
      <c r="T1015" s="826">
        <v>1</v>
      </c>
      <c r="U1015" s="828">
        <v>0.5</v>
      </c>
    </row>
    <row r="1016" spans="1:21" ht="14.45" customHeight="1" x14ac:dyDescent="0.2">
      <c r="A1016" s="821">
        <v>31</v>
      </c>
      <c r="B1016" s="822" t="s">
        <v>1964</v>
      </c>
      <c r="C1016" s="822" t="s">
        <v>1970</v>
      </c>
      <c r="D1016" s="823" t="s">
        <v>3154</v>
      </c>
      <c r="E1016" s="824" t="s">
        <v>1992</v>
      </c>
      <c r="F1016" s="822" t="s">
        <v>1965</v>
      </c>
      <c r="G1016" s="822" t="s">
        <v>2690</v>
      </c>
      <c r="H1016" s="822" t="s">
        <v>329</v>
      </c>
      <c r="I1016" s="822" t="s">
        <v>3037</v>
      </c>
      <c r="J1016" s="822" t="s">
        <v>1147</v>
      </c>
      <c r="K1016" s="822" t="s">
        <v>2976</v>
      </c>
      <c r="L1016" s="825">
        <v>789.2</v>
      </c>
      <c r="M1016" s="825">
        <v>12627.2</v>
      </c>
      <c r="N1016" s="822">
        <v>16</v>
      </c>
      <c r="O1016" s="826">
        <v>2.5</v>
      </c>
      <c r="P1016" s="825">
        <v>9470.4000000000015</v>
      </c>
      <c r="Q1016" s="827">
        <v>0.75000000000000011</v>
      </c>
      <c r="R1016" s="822">
        <v>12</v>
      </c>
      <c r="S1016" s="827">
        <v>0.75</v>
      </c>
      <c r="T1016" s="826">
        <v>2</v>
      </c>
      <c r="U1016" s="828">
        <v>0.8</v>
      </c>
    </row>
    <row r="1017" spans="1:21" ht="14.45" customHeight="1" x14ac:dyDescent="0.2">
      <c r="A1017" s="821">
        <v>31</v>
      </c>
      <c r="B1017" s="822" t="s">
        <v>1964</v>
      </c>
      <c r="C1017" s="822" t="s">
        <v>1970</v>
      </c>
      <c r="D1017" s="823" t="s">
        <v>3154</v>
      </c>
      <c r="E1017" s="824" t="s">
        <v>1992</v>
      </c>
      <c r="F1017" s="822" t="s">
        <v>1965</v>
      </c>
      <c r="G1017" s="822" t="s">
        <v>2106</v>
      </c>
      <c r="H1017" s="822" t="s">
        <v>329</v>
      </c>
      <c r="I1017" s="822" t="s">
        <v>2107</v>
      </c>
      <c r="J1017" s="822" t="s">
        <v>1301</v>
      </c>
      <c r="K1017" s="822" t="s">
        <v>2108</v>
      </c>
      <c r="L1017" s="825">
        <v>219.37</v>
      </c>
      <c r="M1017" s="825">
        <v>658.11</v>
      </c>
      <c r="N1017" s="822">
        <v>3</v>
      </c>
      <c r="O1017" s="826">
        <v>1.5</v>
      </c>
      <c r="P1017" s="825">
        <v>438.74</v>
      </c>
      <c r="Q1017" s="827">
        <v>0.66666666666666663</v>
      </c>
      <c r="R1017" s="822">
        <v>2</v>
      </c>
      <c r="S1017" s="827">
        <v>0.66666666666666663</v>
      </c>
      <c r="T1017" s="826">
        <v>1</v>
      </c>
      <c r="U1017" s="828">
        <v>0.66666666666666663</v>
      </c>
    </row>
    <row r="1018" spans="1:21" ht="14.45" customHeight="1" x14ac:dyDescent="0.2">
      <c r="A1018" s="821">
        <v>31</v>
      </c>
      <c r="B1018" s="822" t="s">
        <v>1964</v>
      </c>
      <c r="C1018" s="822" t="s">
        <v>1970</v>
      </c>
      <c r="D1018" s="823" t="s">
        <v>3154</v>
      </c>
      <c r="E1018" s="824" t="s">
        <v>1992</v>
      </c>
      <c r="F1018" s="822" t="s">
        <v>1965</v>
      </c>
      <c r="G1018" s="822" t="s">
        <v>3038</v>
      </c>
      <c r="H1018" s="822" t="s">
        <v>329</v>
      </c>
      <c r="I1018" s="822" t="s">
        <v>3039</v>
      </c>
      <c r="J1018" s="822" t="s">
        <v>3040</v>
      </c>
      <c r="K1018" s="822" t="s">
        <v>3041</v>
      </c>
      <c r="L1018" s="825">
        <v>68.819999999999993</v>
      </c>
      <c r="M1018" s="825">
        <v>137.63999999999999</v>
      </c>
      <c r="N1018" s="822">
        <v>2</v>
      </c>
      <c r="O1018" s="826">
        <v>1.5</v>
      </c>
      <c r="P1018" s="825">
        <v>137.63999999999999</v>
      </c>
      <c r="Q1018" s="827">
        <v>1</v>
      </c>
      <c r="R1018" s="822">
        <v>2</v>
      </c>
      <c r="S1018" s="827">
        <v>1</v>
      </c>
      <c r="T1018" s="826">
        <v>1.5</v>
      </c>
      <c r="U1018" s="828">
        <v>1</v>
      </c>
    </row>
    <row r="1019" spans="1:21" ht="14.45" customHeight="1" x14ac:dyDescent="0.2">
      <c r="A1019" s="821">
        <v>31</v>
      </c>
      <c r="B1019" s="822" t="s">
        <v>1964</v>
      </c>
      <c r="C1019" s="822" t="s">
        <v>1970</v>
      </c>
      <c r="D1019" s="823" t="s">
        <v>3154</v>
      </c>
      <c r="E1019" s="824" t="s">
        <v>1992</v>
      </c>
      <c r="F1019" s="822" t="s">
        <v>1965</v>
      </c>
      <c r="G1019" s="822" t="s">
        <v>2977</v>
      </c>
      <c r="H1019" s="822" t="s">
        <v>329</v>
      </c>
      <c r="I1019" s="822" t="s">
        <v>2978</v>
      </c>
      <c r="J1019" s="822" t="s">
        <v>1468</v>
      </c>
      <c r="K1019" s="822" t="s">
        <v>2979</v>
      </c>
      <c r="L1019" s="825">
        <v>98.2</v>
      </c>
      <c r="M1019" s="825">
        <v>98.2</v>
      </c>
      <c r="N1019" s="822">
        <v>1</v>
      </c>
      <c r="O1019" s="826">
        <v>0.5</v>
      </c>
      <c r="P1019" s="825">
        <v>98.2</v>
      </c>
      <c r="Q1019" s="827">
        <v>1</v>
      </c>
      <c r="R1019" s="822">
        <v>1</v>
      </c>
      <c r="S1019" s="827">
        <v>1</v>
      </c>
      <c r="T1019" s="826">
        <v>0.5</v>
      </c>
      <c r="U1019" s="828">
        <v>1</v>
      </c>
    </row>
    <row r="1020" spans="1:21" ht="14.45" customHeight="1" x14ac:dyDescent="0.2">
      <c r="A1020" s="821">
        <v>31</v>
      </c>
      <c r="B1020" s="822" t="s">
        <v>1964</v>
      </c>
      <c r="C1020" s="822" t="s">
        <v>1970</v>
      </c>
      <c r="D1020" s="823" t="s">
        <v>3154</v>
      </c>
      <c r="E1020" s="824" t="s">
        <v>1992</v>
      </c>
      <c r="F1020" s="822" t="s">
        <v>1965</v>
      </c>
      <c r="G1020" s="822" t="s">
        <v>2320</v>
      </c>
      <c r="H1020" s="822" t="s">
        <v>329</v>
      </c>
      <c r="I1020" s="822" t="s">
        <v>3042</v>
      </c>
      <c r="J1020" s="822" t="s">
        <v>3043</v>
      </c>
      <c r="K1020" s="822" t="s">
        <v>2249</v>
      </c>
      <c r="L1020" s="825">
        <v>166.96</v>
      </c>
      <c r="M1020" s="825">
        <v>166.96</v>
      </c>
      <c r="N1020" s="822">
        <v>1</v>
      </c>
      <c r="O1020" s="826">
        <v>1</v>
      </c>
      <c r="P1020" s="825"/>
      <c r="Q1020" s="827">
        <v>0</v>
      </c>
      <c r="R1020" s="822"/>
      <c r="S1020" s="827">
        <v>0</v>
      </c>
      <c r="T1020" s="826"/>
      <c r="U1020" s="828">
        <v>0</v>
      </c>
    </row>
    <row r="1021" spans="1:21" ht="14.45" customHeight="1" x14ac:dyDescent="0.2">
      <c r="A1021" s="821">
        <v>31</v>
      </c>
      <c r="B1021" s="822" t="s">
        <v>1964</v>
      </c>
      <c r="C1021" s="822" t="s">
        <v>1970</v>
      </c>
      <c r="D1021" s="823" t="s">
        <v>3154</v>
      </c>
      <c r="E1021" s="824" t="s">
        <v>1992</v>
      </c>
      <c r="F1021" s="822" t="s">
        <v>1965</v>
      </c>
      <c r="G1021" s="822" t="s">
        <v>3044</v>
      </c>
      <c r="H1021" s="822" t="s">
        <v>329</v>
      </c>
      <c r="I1021" s="822" t="s">
        <v>3045</v>
      </c>
      <c r="J1021" s="822" t="s">
        <v>3046</v>
      </c>
      <c r="K1021" s="822" t="s">
        <v>3047</v>
      </c>
      <c r="L1021" s="825">
        <v>33.18</v>
      </c>
      <c r="M1021" s="825">
        <v>66.36</v>
      </c>
      <c r="N1021" s="822">
        <v>2</v>
      </c>
      <c r="O1021" s="826">
        <v>1</v>
      </c>
      <c r="P1021" s="825">
        <v>66.36</v>
      </c>
      <c r="Q1021" s="827">
        <v>1</v>
      </c>
      <c r="R1021" s="822">
        <v>2</v>
      </c>
      <c r="S1021" s="827">
        <v>1</v>
      </c>
      <c r="T1021" s="826">
        <v>1</v>
      </c>
      <c r="U1021" s="828">
        <v>1</v>
      </c>
    </row>
    <row r="1022" spans="1:21" ht="14.45" customHeight="1" x14ac:dyDescent="0.2">
      <c r="A1022" s="821">
        <v>31</v>
      </c>
      <c r="B1022" s="822" t="s">
        <v>1964</v>
      </c>
      <c r="C1022" s="822" t="s">
        <v>1970</v>
      </c>
      <c r="D1022" s="823" t="s">
        <v>3154</v>
      </c>
      <c r="E1022" s="824" t="s">
        <v>1992</v>
      </c>
      <c r="F1022" s="822" t="s">
        <v>1965</v>
      </c>
      <c r="G1022" s="822" t="s">
        <v>2113</v>
      </c>
      <c r="H1022" s="822" t="s">
        <v>329</v>
      </c>
      <c r="I1022" s="822" t="s">
        <v>2114</v>
      </c>
      <c r="J1022" s="822" t="s">
        <v>2115</v>
      </c>
      <c r="K1022" s="822" t="s">
        <v>2116</v>
      </c>
      <c r="L1022" s="825">
        <v>311.02</v>
      </c>
      <c r="M1022" s="825">
        <v>933.06</v>
      </c>
      <c r="N1022" s="822">
        <v>3</v>
      </c>
      <c r="O1022" s="826">
        <v>2.5</v>
      </c>
      <c r="P1022" s="825">
        <v>933.06</v>
      </c>
      <c r="Q1022" s="827">
        <v>1</v>
      </c>
      <c r="R1022" s="822">
        <v>3</v>
      </c>
      <c r="S1022" s="827">
        <v>1</v>
      </c>
      <c r="T1022" s="826">
        <v>2.5</v>
      </c>
      <c r="U1022" s="828">
        <v>1</v>
      </c>
    </row>
    <row r="1023" spans="1:21" ht="14.45" customHeight="1" x14ac:dyDescent="0.2">
      <c r="A1023" s="821">
        <v>31</v>
      </c>
      <c r="B1023" s="822" t="s">
        <v>1964</v>
      </c>
      <c r="C1023" s="822" t="s">
        <v>1970</v>
      </c>
      <c r="D1023" s="823" t="s">
        <v>3154</v>
      </c>
      <c r="E1023" s="824" t="s">
        <v>1992</v>
      </c>
      <c r="F1023" s="822" t="s">
        <v>1965</v>
      </c>
      <c r="G1023" s="822" t="s">
        <v>2113</v>
      </c>
      <c r="H1023" s="822" t="s">
        <v>329</v>
      </c>
      <c r="I1023" s="822" t="s">
        <v>3048</v>
      </c>
      <c r="J1023" s="822" t="s">
        <v>698</v>
      </c>
      <c r="K1023" s="822" t="s">
        <v>3049</v>
      </c>
      <c r="L1023" s="825">
        <v>0</v>
      </c>
      <c r="M1023" s="825">
        <v>0</v>
      </c>
      <c r="N1023" s="822">
        <v>1</v>
      </c>
      <c r="O1023" s="826">
        <v>0.5</v>
      </c>
      <c r="P1023" s="825"/>
      <c r="Q1023" s="827"/>
      <c r="R1023" s="822"/>
      <c r="S1023" s="827">
        <v>0</v>
      </c>
      <c r="T1023" s="826"/>
      <c r="U1023" s="828">
        <v>0</v>
      </c>
    </row>
    <row r="1024" spans="1:21" ht="14.45" customHeight="1" x14ac:dyDescent="0.2">
      <c r="A1024" s="821">
        <v>31</v>
      </c>
      <c r="B1024" s="822" t="s">
        <v>1964</v>
      </c>
      <c r="C1024" s="822" t="s">
        <v>1970</v>
      </c>
      <c r="D1024" s="823" t="s">
        <v>3154</v>
      </c>
      <c r="E1024" s="824" t="s">
        <v>1992</v>
      </c>
      <c r="F1024" s="822" t="s">
        <v>1965</v>
      </c>
      <c r="G1024" s="822" t="s">
        <v>2333</v>
      </c>
      <c r="H1024" s="822" t="s">
        <v>619</v>
      </c>
      <c r="I1024" s="822" t="s">
        <v>1843</v>
      </c>
      <c r="J1024" s="822" t="s">
        <v>1171</v>
      </c>
      <c r="K1024" s="822" t="s">
        <v>1107</v>
      </c>
      <c r="L1024" s="825">
        <v>0</v>
      </c>
      <c r="M1024" s="825">
        <v>0</v>
      </c>
      <c r="N1024" s="822">
        <v>2</v>
      </c>
      <c r="O1024" s="826">
        <v>1</v>
      </c>
      <c r="P1024" s="825">
        <v>0</v>
      </c>
      <c r="Q1024" s="827"/>
      <c r="R1024" s="822">
        <v>2</v>
      </c>
      <c r="S1024" s="827">
        <v>1</v>
      </c>
      <c r="T1024" s="826">
        <v>1</v>
      </c>
      <c r="U1024" s="828">
        <v>1</v>
      </c>
    </row>
    <row r="1025" spans="1:21" ht="14.45" customHeight="1" x14ac:dyDescent="0.2">
      <c r="A1025" s="821">
        <v>31</v>
      </c>
      <c r="B1025" s="822" t="s">
        <v>1964</v>
      </c>
      <c r="C1025" s="822" t="s">
        <v>1970</v>
      </c>
      <c r="D1025" s="823" t="s">
        <v>3154</v>
      </c>
      <c r="E1025" s="824" t="s">
        <v>1992</v>
      </c>
      <c r="F1025" s="822" t="s">
        <v>1965</v>
      </c>
      <c r="G1025" s="822" t="s">
        <v>2334</v>
      </c>
      <c r="H1025" s="822" t="s">
        <v>329</v>
      </c>
      <c r="I1025" s="822" t="s">
        <v>2335</v>
      </c>
      <c r="J1025" s="822" t="s">
        <v>2336</v>
      </c>
      <c r="K1025" s="822" t="s">
        <v>2337</v>
      </c>
      <c r="L1025" s="825">
        <v>193.98</v>
      </c>
      <c r="M1025" s="825">
        <v>193.98</v>
      </c>
      <c r="N1025" s="822">
        <v>1</v>
      </c>
      <c r="O1025" s="826">
        <v>1</v>
      </c>
      <c r="P1025" s="825"/>
      <c r="Q1025" s="827">
        <v>0</v>
      </c>
      <c r="R1025" s="822"/>
      <c r="S1025" s="827">
        <v>0</v>
      </c>
      <c r="T1025" s="826"/>
      <c r="U1025" s="828">
        <v>0</v>
      </c>
    </row>
    <row r="1026" spans="1:21" ht="14.45" customHeight="1" x14ac:dyDescent="0.2">
      <c r="A1026" s="821">
        <v>31</v>
      </c>
      <c r="B1026" s="822" t="s">
        <v>1964</v>
      </c>
      <c r="C1026" s="822" t="s">
        <v>1970</v>
      </c>
      <c r="D1026" s="823" t="s">
        <v>3154</v>
      </c>
      <c r="E1026" s="824" t="s">
        <v>1992</v>
      </c>
      <c r="F1026" s="822" t="s">
        <v>1965</v>
      </c>
      <c r="G1026" s="822" t="s">
        <v>2942</v>
      </c>
      <c r="H1026" s="822" t="s">
        <v>329</v>
      </c>
      <c r="I1026" s="822" t="s">
        <v>3050</v>
      </c>
      <c r="J1026" s="822" t="s">
        <v>3051</v>
      </c>
      <c r="K1026" s="822" t="s">
        <v>3052</v>
      </c>
      <c r="L1026" s="825">
        <v>654.95000000000005</v>
      </c>
      <c r="M1026" s="825">
        <v>654.95000000000005</v>
      </c>
      <c r="N1026" s="822">
        <v>1</v>
      </c>
      <c r="O1026" s="826">
        <v>0.5</v>
      </c>
      <c r="P1026" s="825">
        <v>654.95000000000005</v>
      </c>
      <c r="Q1026" s="827">
        <v>1</v>
      </c>
      <c r="R1026" s="822">
        <v>1</v>
      </c>
      <c r="S1026" s="827">
        <v>1</v>
      </c>
      <c r="T1026" s="826">
        <v>0.5</v>
      </c>
      <c r="U1026" s="828">
        <v>1</v>
      </c>
    </row>
    <row r="1027" spans="1:21" ht="14.45" customHeight="1" x14ac:dyDescent="0.2">
      <c r="A1027" s="821">
        <v>31</v>
      </c>
      <c r="B1027" s="822" t="s">
        <v>1964</v>
      </c>
      <c r="C1027" s="822" t="s">
        <v>1970</v>
      </c>
      <c r="D1027" s="823" t="s">
        <v>3154</v>
      </c>
      <c r="E1027" s="824" t="s">
        <v>1992</v>
      </c>
      <c r="F1027" s="822" t="s">
        <v>1965</v>
      </c>
      <c r="G1027" s="822" t="s">
        <v>2000</v>
      </c>
      <c r="H1027" s="822" t="s">
        <v>619</v>
      </c>
      <c r="I1027" s="822" t="s">
        <v>2126</v>
      </c>
      <c r="J1027" s="822" t="s">
        <v>2008</v>
      </c>
      <c r="K1027" s="822" t="s">
        <v>2127</v>
      </c>
      <c r="L1027" s="825">
        <v>50.32</v>
      </c>
      <c r="M1027" s="825">
        <v>50.32</v>
      </c>
      <c r="N1027" s="822">
        <v>1</v>
      </c>
      <c r="O1027" s="826">
        <v>1</v>
      </c>
      <c r="P1027" s="825">
        <v>50.32</v>
      </c>
      <c r="Q1027" s="827">
        <v>1</v>
      </c>
      <c r="R1027" s="822">
        <v>1</v>
      </c>
      <c r="S1027" s="827">
        <v>1</v>
      </c>
      <c r="T1027" s="826">
        <v>1</v>
      </c>
      <c r="U1027" s="828">
        <v>1</v>
      </c>
    </row>
    <row r="1028" spans="1:21" ht="14.45" customHeight="1" x14ac:dyDescent="0.2">
      <c r="A1028" s="821">
        <v>31</v>
      </c>
      <c r="B1028" s="822" t="s">
        <v>1964</v>
      </c>
      <c r="C1028" s="822" t="s">
        <v>1970</v>
      </c>
      <c r="D1028" s="823" t="s">
        <v>3154</v>
      </c>
      <c r="E1028" s="824" t="s">
        <v>1992</v>
      </c>
      <c r="F1028" s="822" t="s">
        <v>1965</v>
      </c>
      <c r="G1028" s="822" t="s">
        <v>2000</v>
      </c>
      <c r="H1028" s="822" t="s">
        <v>329</v>
      </c>
      <c r="I1028" s="822" t="s">
        <v>2128</v>
      </c>
      <c r="J1028" s="822" t="s">
        <v>2008</v>
      </c>
      <c r="K1028" s="822" t="s">
        <v>2129</v>
      </c>
      <c r="L1028" s="825">
        <v>99.94</v>
      </c>
      <c r="M1028" s="825">
        <v>2798.3200000000006</v>
      </c>
      <c r="N1028" s="822">
        <v>28</v>
      </c>
      <c r="O1028" s="826">
        <v>25</v>
      </c>
      <c r="P1028" s="825">
        <v>2098.7400000000007</v>
      </c>
      <c r="Q1028" s="827">
        <v>0.75000000000000011</v>
      </c>
      <c r="R1028" s="822">
        <v>21</v>
      </c>
      <c r="S1028" s="827">
        <v>0.75</v>
      </c>
      <c r="T1028" s="826">
        <v>18.5</v>
      </c>
      <c r="U1028" s="828">
        <v>0.74</v>
      </c>
    </row>
    <row r="1029" spans="1:21" ht="14.45" customHeight="1" x14ac:dyDescent="0.2">
      <c r="A1029" s="821">
        <v>31</v>
      </c>
      <c r="B1029" s="822" t="s">
        <v>1964</v>
      </c>
      <c r="C1029" s="822" t="s">
        <v>1970</v>
      </c>
      <c r="D1029" s="823" t="s">
        <v>3154</v>
      </c>
      <c r="E1029" s="824" t="s">
        <v>1992</v>
      </c>
      <c r="F1029" s="822" t="s">
        <v>1965</v>
      </c>
      <c r="G1029" s="822" t="s">
        <v>2000</v>
      </c>
      <c r="H1029" s="822" t="s">
        <v>329</v>
      </c>
      <c r="I1029" s="822" t="s">
        <v>2864</v>
      </c>
      <c r="J1029" s="822" t="s">
        <v>2008</v>
      </c>
      <c r="K1029" s="822" t="s">
        <v>2865</v>
      </c>
      <c r="L1029" s="825">
        <v>299.83999999999997</v>
      </c>
      <c r="M1029" s="825">
        <v>299.83999999999997</v>
      </c>
      <c r="N1029" s="822">
        <v>1</v>
      </c>
      <c r="O1029" s="826">
        <v>1</v>
      </c>
      <c r="P1029" s="825">
        <v>299.83999999999997</v>
      </c>
      <c r="Q1029" s="827">
        <v>1</v>
      </c>
      <c r="R1029" s="822">
        <v>1</v>
      </c>
      <c r="S1029" s="827">
        <v>1</v>
      </c>
      <c r="T1029" s="826">
        <v>1</v>
      </c>
      <c r="U1029" s="828">
        <v>1</v>
      </c>
    </row>
    <row r="1030" spans="1:21" ht="14.45" customHeight="1" x14ac:dyDescent="0.2">
      <c r="A1030" s="821">
        <v>31</v>
      </c>
      <c r="B1030" s="822" t="s">
        <v>1964</v>
      </c>
      <c r="C1030" s="822" t="s">
        <v>1970</v>
      </c>
      <c r="D1030" s="823" t="s">
        <v>3154</v>
      </c>
      <c r="E1030" s="824" t="s">
        <v>1992</v>
      </c>
      <c r="F1030" s="822" t="s">
        <v>1965</v>
      </c>
      <c r="G1030" s="822" t="s">
        <v>2000</v>
      </c>
      <c r="H1030" s="822" t="s">
        <v>329</v>
      </c>
      <c r="I1030" s="822" t="s">
        <v>2001</v>
      </c>
      <c r="J1030" s="822" t="s">
        <v>1161</v>
      </c>
      <c r="K1030" s="822" t="s">
        <v>1163</v>
      </c>
      <c r="L1030" s="825">
        <v>50.32</v>
      </c>
      <c r="M1030" s="825">
        <v>50.32</v>
      </c>
      <c r="N1030" s="822">
        <v>1</v>
      </c>
      <c r="O1030" s="826">
        <v>0.5</v>
      </c>
      <c r="P1030" s="825">
        <v>50.32</v>
      </c>
      <c r="Q1030" s="827">
        <v>1</v>
      </c>
      <c r="R1030" s="822">
        <v>1</v>
      </c>
      <c r="S1030" s="827">
        <v>1</v>
      </c>
      <c r="T1030" s="826">
        <v>0.5</v>
      </c>
      <c r="U1030" s="828">
        <v>1</v>
      </c>
    </row>
    <row r="1031" spans="1:21" ht="14.45" customHeight="1" x14ac:dyDescent="0.2">
      <c r="A1031" s="821">
        <v>31</v>
      </c>
      <c r="B1031" s="822" t="s">
        <v>1964</v>
      </c>
      <c r="C1031" s="822" t="s">
        <v>1970</v>
      </c>
      <c r="D1031" s="823" t="s">
        <v>3154</v>
      </c>
      <c r="E1031" s="824" t="s">
        <v>1992</v>
      </c>
      <c r="F1031" s="822" t="s">
        <v>1965</v>
      </c>
      <c r="G1031" s="822" t="s">
        <v>2000</v>
      </c>
      <c r="H1031" s="822" t="s">
        <v>329</v>
      </c>
      <c r="I1031" s="822" t="s">
        <v>2007</v>
      </c>
      <c r="J1031" s="822" t="s">
        <v>2008</v>
      </c>
      <c r="K1031" s="822" t="s">
        <v>2009</v>
      </c>
      <c r="L1031" s="825">
        <v>66.63</v>
      </c>
      <c r="M1031" s="825">
        <v>66.63</v>
      </c>
      <c r="N1031" s="822">
        <v>1</v>
      </c>
      <c r="O1031" s="826">
        <v>0.5</v>
      </c>
      <c r="P1031" s="825"/>
      <c r="Q1031" s="827">
        <v>0</v>
      </c>
      <c r="R1031" s="822"/>
      <c r="S1031" s="827">
        <v>0</v>
      </c>
      <c r="T1031" s="826"/>
      <c r="U1031" s="828">
        <v>0</v>
      </c>
    </row>
    <row r="1032" spans="1:21" ht="14.45" customHeight="1" x14ac:dyDescent="0.2">
      <c r="A1032" s="821">
        <v>31</v>
      </c>
      <c r="B1032" s="822" t="s">
        <v>1964</v>
      </c>
      <c r="C1032" s="822" t="s">
        <v>1970</v>
      </c>
      <c r="D1032" s="823" t="s">
        <v>3154</v>
      </c>
      <c r="E1032" s="824" t="s">
        <v>1992</v>
      </c>
      <c r="F1032" s="822" t="s">
        <v>1965</v>
      </c>
      <c r="G1032" s="822" t="s">
        <v>2000</v>
      </c>
      <c r="H1032" s="822" t="s">
        <v>329</v>
      </c>
      <c r="I1032" s="822" t="s">
        <v>2023</v>
      </c>
      <c r="J1032" s="822" t="s">
        <v>2491</v>
      </c>
      <c r="K1032" s="822"/>
      <c r="L1032" s="825">
        <v>50.32</v>
      </c>
      <c r="M1032" s="825">
        <v>100.64</v>
      </c>
      <c r="N1032" s="822">
        <v>2</v>
      </c>
      <c r="O1032" s="826">
        <v>1.5</v>
      </c>
      <c r="P1032" s="825">
        <v>100.64</v>
      </c>
      <c r="Q1032" s="827">
        <v>1</v>
      </c>
      <c r="R1032" s="822">
        <v>2</v>
      </c>
      <c r="S1032" s="827">
        <v>1</v>
      </c>
      <c r="T1032" s="826">
        <v>1.5</v>
      </c>
      <c r="U1032" s="828">
        <v>1</v>
      </c>
    </row>
    <row r="1033" spans="1:21" ht="14.45" customHeight="1" x14ac:dyDescent="0.2">
      <c r="A1033" s="821">
        <v>31</v>
      </c>
      <c r="B1033" s="822" t="s">
        <v>1964</v>
      </c>
      <c r="C1033" s="822" t="s">
        <v>1970</v>
      </c>
      <c r="D1033" s="823" t="s">
        <v>3154</v>
      </c>
      <c r="E1033" s="824" t="s">
        <v>1992</v>
      </c>
      <c r="F1033" s="822" t="s">
        <v>1965</v>
      </c>
      <c r="G1033" s="822" t="s">
        <v>2000</v>
      </c>
      <c r="H1033" s="822" t="s">
        <v>329</v>
      </c>
      <c r="I1033" s="822" t="s">
        <v>2023</v>
      </c>
      <c r="J1033" s="822" t="s">
        <v>1161</v>
      </c>
      <c r="K1033" s="822" t="s">
        <v>2024</v>
      </c>
      <c r="L1033" s="825">
        <v>50.32</v>
      </c>
      <c r="M1033" s="825">
        <v>2817.9199999999996</v>
      </c>
      <c r="N1033" s="822">
        <v>56</v>
      </c>
      <c r="O1033" s="826">
        <v>50</v>
      </c>
      <c r="P1033" s="825">
        <v>2113.4399999999996</v>
      </c>
      <c r="Q1033" s="827">
        <v>0.75</v>
      </c>
      <c r="R1033" s="822">
        <v>42</v>
      </c>
      <c r="S1033" s="827">
        <v>0.75</v>
      </c>
      <c r="T1033" s="826">
        <v>38</v>
      </c>
      <c r="U1033" s="828">
        <v>0.76</v>
      </c>
    </row>
    <row r="1034" spans="1:21" ht="14.45" customHeight="1" x14ac:dyDescent="0.2">
      <c r="A1034" s="821">
        <v>31</v>
      </c>
      <c r="B1034" s="822" t="s">
        <v>1964</v>
      </c>
      <c r="C1034" s="822" t="s">
        <v>1970</v>
      </c>
      <c r="D1034" s="823" t="s">
        <v>3154</v>
      </c>
      <c r="E1034" s="824" t="s">
        <v>1992</v>
      </c>
      <c r="F1034" s="822" t="s">
        <v>1965</v>
      </c>
      <c r="G1034" s="822" t="s">
        <v>2132</v>
      </c>
      <c r="H1034" s="822" t="s">
        <v>619</v>
      </c>
      <c r="I1034" s="822" t="s">
        <v>1747</v>
      </c>
      <c r="J1034" s="822" t="s">
        <v>1201</v>
      </c>
      <c r="K1034" s="822" t="s">
        <v>1748</v>
      </c>
      <c r="L1034" s="825">
        <v>154.36000000000001</v>
      </c>
      <c r="M1034" s="825">
        <v>1080.52</v>
      </c>
      <c r="N1034" s="822">
        <v>7</v>
      </c>
      <c r="O1034" s="826">
        <v>6</v>
      </c>
      <c r="P1034" s="825">
        <v>771.80000000000007</v>
      </c>
      <c r="Q1034" s="827">
        <v>0.71428571428571441</v>
      </c>
      <c r="R1034" s="822">
        <v>5</v>
      </c>
      <c r="S1034" s="827">
        <v>0.7142857142857143</v>
      </c>
      <c r="T1034" s="826">
        <v>4</v>
      </c>
      <c r="U1034" s="828">
        <v>0.66666666666666663</v>
      </c>
    </row>
    <row r="1035" spans="1:21" ht="14.45" customHeight="1" x14ac:dyDescent="0.2">
      <c r="A1035" s="821">
        <v>31</v>
      </c>
      <c r="B1035" s="822" t="s">
        <v>1964</v>
      </c>
      <c r="C1035" s="822" t="s">
        <v>1970</v>
      </c>
      <c r="D1035" s="823" t="s">
        <v>3154</v>
      </c>
      <c r="E1035" s="824" t="s">
        <v>1992</v>
      </c>
      <c r="F1035" s="822" t="s">
        <v>1965</v>
      </c>
      <c r="G1035" s="822" t="s">
        <v>2132</v>
      </c>
      <c r="H1035" s="822" t="s">
        <v>619</v>
      </c>
      <c r="I1035" s="822" t="s">
        <v>1749</v>
      </c>
      <c r="J1035" s="822" t="s">
        <v>1750</v>
      </c>
      <c r="K1035" s="822" t="s">
        <v>1751</v>
      </c>
      <c r="L1035" s="825">
        <v>149.52000000000001</v>
      </c>
      <c r="M1035" s="825">
        <v>149.52000000000001</v>
      </c>
      <c r="N1035" s="822">
        <v>1</v>
      </c>
      <c r="O1035" s="826">
        <v>0.5</v>
      </c>
      <c r="P1035" s="825"/>
      <c r="Q1035" s="827">
        <v>0</v>
      </c>
      <c r="R1035" s="822"/>
      <c r="S1035" s="827">
        <v>0</v>
      </c>
      <c r="T1035" s="826"/>
      <c r="U1035" s="828">
        <v>0</v>
      </c>
    </row>
    <row r="1036" spans="1:21" ht="14.45" customHeight="1" x14ac:dyDescent="0.2">
      <c r="A1036" s="821">
        <v>31</v>
      </c>
      <c r="B1036" s="822" t="s">
        <v>1964</v>
      </c>
      <c r="C1036" s="822" t="s">
        <v>1970</v>
      </c>
      <c r="D1036" s="823" t="s">
        <v>3154</v>
      </c>
      <c r="E1036" s="824" t="s">
        <v>1992</v>
      </c>
      <c r="F1036" s="822" t="s">
        <v>1965</v>
      </c>
      <c r="G1036" s="822" t="s">
        <v>2132</v>
      </c>
      <c r="H1036" s="822" t="s">
        <v>329</v>
      </c>
      <c r="I1036" s="822" t="s">
        <v>2991</v>
      </c>
      <c r="J1036" s="822" t="s">
        <v>1201</v>
      </c>
      <c r="K1036" s="822" t="s">
        <v>1748</v>
      </c>
      <c r="L1036" s="825">
        <v>154.36000000000001</v>
      </c>
      <c r="M1036" s="825">
        <v>154.36000000000001</v>
      </c>
      <c r="N1036" s="822">
        <v>1</v>
      </c>
      <c r="O1036" s="826">
        <v>1</v>
      </c>
      <c r="P1036" s="825">
        <v>154.36000000000001</v>
      </c>
      <c r="Q1036" s="827">
        <v>1</v>
      </c>
      <c r="R1036" s="822">
        <v>1</v>
      </c>
      <c r="S1036" s="827">
        <v>1</v>
      </c>
      <c r="T1036" s="826">
        <v>1</v>
      </c>
      <c r="U1036" s="828">
        <v>1</v>
      </c>
    </row>
    <row r="1037" spans="1:21" ht="14.45" customHeight="1" x14ac:dyDescent="0.2">
      <c r="A1037" s="821">
        <v>31</v>
      </c>
      <c r="B1037" s="822" t="s">
        <v>1964</v>
      </c>
      <c r="C1037" s="822" t="s">
        <v>1970</v>
      </c>
      <c r="D1037" s="823" t="s">
        <v>3154</v>
      </c>
      <c r="E1037" s="824" t="s">
        <v>1992</v>
      </c>
      <c r="F1037" s="822" t="s">
        <v>1965</v>
      </c>
      <c r="G1037" s="822" t="s">
        <v>2132</v>
      </c>
      <c r="H1037" s="822" t="s">
        <v>329</v>
      </c>
      <c r="I1037" s="822" t="s">
        <v>2136</v>
      </c>
      <c r="J1037" s="822" t="s">
        <v>1201</v>
      </c>
      <c r="K1037" s="822" t="s">
        <v>2137</v>
      </c>
      <c r="L1037" s="825">
        <v>225.06</v>
      </c>
      <c r="M1037" s="825">
        <v>225.06</v>
      </c>
      <c r="N1037" s="822">
        <v>1</v>
      </c>
      <c r="O1037" s="826">
        <v>0.5</v>
      </c>
      <c r="P1037" s="825">
        <v>225.06</v>
      </c>
      <c r="Q1037" s="827">
        <v>1</v>
      </c>
      <c r="R1037" s="822">
        <v>1</v>
      </c>
      <c r="S1037" s="827">
        <v>1</v>
      </c>
      <c r="T1037" s="826">
        <v>0.5</v>
      </c>
      <c r="U1037" s="828">
        <v>1</v>
      </c>
    </row>
    <row r="1038" spans="1:21" ht="14.45" customHeight="1" x14ac:dyDescent="0.2">
      <c r="A1038" s="821">
        <v>31</v>
      </c>
      <c r="B1038" s="822" t="s">
        <v>1964</v>
      </c>
      <c r="C1038" s="822" t="s">
        <v>1970</v>
      </c>
      <c r="D1038" s="823" t="s">
        <v>3154</v>
      </c>
      <c r="E1038" s="824" t="s">
        <v>1992</v>
      </c>
      <c r="F1038" s="822" t="s">
        <v>1965</v>
      </c>
      <c r="G1038" s="822" t="s">
        <v>2139</v>
      </c>
      <c r="H1038" s="822" t="s">
        <v>329</v>
      </c>
      <c r="I1038" s="822" t="s">
        <v>2140</v>
      </c>
      <c r="J1038" s="822" t="s">
        <v>2141</v>
      </c>
      <c r="K1038" s="822" t="s">
        <v>2142</v>
      </c>
      <c r="L1038" s="825">
        <v>0</v>
      </c>
      <c r="M1038" s="825">
        <v>0</v>
      </c>
      <c r="N1038" s="822">
        <v>2</v>
      </c>
      <c r="O1038" s="826">
        <v>2</v>
      </c>
      <c r="P1038" s="825">
        <v>0</v>
      </c>
      <c r="Q1038" s="827"/>
      <c r="R1038" s="822">
        <v>1</v>
      </c>
      <c r="S1038" s="827">
        <v>0.5</v>
      </c>
      <c r="T1038" s="826">
        <v>1</v>
      </c>
      <c r="U1038" s="828">
        <v>0.5</v>
      </c>
    </row>
    <row r="1039" spans="1:21" ht="14.45" customHeight="1" x14ac:dyDescent="0.2">
      <c r="A1039" s="821">
        <v>31</v>
      </c>
      <c r="B1039" s="822" t="s">
        <v>1964</v>
      </c>
      <c r="C1039" s="822" t="s">
        <v>1970</v>
      </c>
      <c r="D1039" s="823" t="s">
        <v>3154</v>
      </c>
      <c r="E1039" s="824" t="s">
        <v>1992</v>
      </c>
      <c r="F1039" s="822" t="s">
        <v>1965</v>
      </c>
      <c r="G1039" s="822" t="s">
        <v>2139</v>
      </c>
      <c r="H1039" s="822" t="s">
        <v>329</v>
      </c>
      <c r="I1039" s="822" t="s">
        <v>2143</v>
      </c>
      <c r="J1039" s="822" t="s">
        <v>2141</v>
      </c>
      <c r="K1039" s="822" t="s">
        <v>2144</v>
      </c>
      <c r="L1039" s="825">
        <v>0</v>
      </c>
      <c r="M1039" s="825">
        <v>0</v>
      </c>
      <c r="N1039" s="822">
        <v>1</v>
      </c>
      <c r="O1039" s="826">
        <v>0.5</v>
      </c>
      <c r="P1039" s="825">
        <v>0</v>
      </c>
      <c r="Q1039" s="827"/>
      <c r="R1039" s="822">
        <v>1</v>
      </c>
      <c r="S1039" s="827">
        <v>1</v>
      </c>
      <c r="T1039" s="826">
        <v>0.5</v>
      </c>
      <c r="U1039" s="828">
        <v>1</v>
      </c>
    </row>
    <row r="1040" spans="1:21" ht="14.45" customHeight="1" x14ac:dyDescent="0.2">
      <c r="A1040" s="821">
        <v>31</v>
      </c>
      <c r="B1040" s="822" t="s">
        <v>1964</v>
      </c>
      <c r="C1040" s="822" t="s">
        <v>1970</v>
      </c>
      <c r="D1040" s="823" t="s">
        <v>3154</v>
      </c>
      <c r="E1040" s="824" t="s">
        <v>1992</v>
      </c>
      <c r="F1040" s="822" t="s">
        <v>1965</v>
      </c>
      <c r="G1040" s="822" t="s">
        <v>2145</v>
      </c>
      <c r="H1040" s="822" t="s">
        <v>329</v>
      </c>
      <c r="I1040" s="822" t="s">
        <v>2146</v>
      </c>
      <c r="J1040" s="822" t="s">
        <v>963</v>
      </c>
      <c r="K1040" s="822" t="s">
        <v>964</v>
      </c>
      <c r="L1040" s="825">
        <v>121.92</v>
      </c>
      <c r="M1040" s="825">
        <v>121.92</v>
      </c>
      <c r="N1040" s="822">
        <v>1</v>
      </c>
      <c r="O1040" s="826">
        <v>1</v>
      </c>
      <c r="P1040" s="825">
        <v>121.92</v>
      </c>
      <c r="Q1040" s="827">
        <v>1</v>
      </c>
      <c r="R1040" s="822">
        <v>1</v>
      </c>
      <c r="S1040" s="827">
        <v>1</v>
      </c>
      <c r="T1040" s="826">
        <v>1</v>
      </c>
      <c r="U1040" s="828">
        <v>1</v>
      </c>
    </row>
    <row r="1041" spans="1:21" ht="14.45" customHeight="1" x14ac:dyDescent="0.2">
      <c r="A1041" s="821">
        <v>31</v>
      </c>
      <c r="B1041" s="822" t="s">
        <v>1964</v>
      </c>
      <c r="C1041" s="822" t="s">
        <v>1970</v>
      </c>
      <c r="D1041" s="823" t="s">
        <v>3154</v>
      </c>
      <c r="E1041" s="824" t="s">
        <v>1992</v>
      </c>
      <c r="F1041" s="822" t="s">
        <v>1967</v>
      </c>
      <c r="G1041" s="822" t="s">
        <v>2012</v>
      </c>
      <c r="H1041" s="822" t="s">
        <v>329</v>
      </c>
      <c r="I1041" s="822" t="s">
        <v>2150</v>
      </c>
      <c r="J1041" s="822" t="s">
        <v>2151</v>
      </c>
      <c r="K1041" s="822" t="s">
        <v>2152</v>
      </c>
      <c r="L1041" s="825">
        <v>99.99</v>
      </c>
      <c r="M1041" s="825">
        <v>199.98</v>
      </c>
      <c r="N1041" s="822">
        <v>2</v>
      </c>
      <c r="O1041" s="826">
        <v>1</v>
      </c>
      <c r="P1041" s="825">
        <v>199.98</v>
      </c>
      <c r="Q1041" s="827">
        <v>1</v>
      </c>
      <c r="R1041" s="822">
        <v>2</v>
      </c>
      <c r="S1041" s="827">
        <v>1</v>
      </c>
      <c r="T1041" s="826">
        <v>1</v>
      </c>
      <c r="U1041" s="828">
        <v>1</v>
      </c>
    </row>
    <row r="1042" spans="1:21" ht="14.45" customHeight="1" x14ac:dyDescent="0.2">
      <c r="A1042" s="821">
        <v>31</v>
      </c>
      <c r="B1042" s="822" t="s">
        <v>1964</v>
      </c>
      <c r="C1042" s="822" t="s">
        <v>1970</v>
      </c>
      <c r="D1042" s="823" t="s">
        <v>3154</v>
      </c>
      <c r="E1042" s="824" t="s">
        <v>1992</v>
      </c>
      <c r="F1042" s="822" t="s">
        <v>1967</v>
      </c>
      <c r="G1042" s="822" t="s">
        <v>2012</v>
      </c>
      <c r="H1042" s="822" t="s">
        <v>329</v>
      </c>
      <c r="I1042" s="822" t="s">
        <v>2153</v>
      </c>
      <c r="J1042" s="822" t="s">
        <v>2154</v>
      </c>
      <c r="K1042" s="822" t="s">
        <v>2155</v>
      </c>
      <c r="L1042" s="825">
        <v>492.19</v>
      </c>
      <c r="M1042" s="825">
        <v>22148.549999999996</v>
      </c>
      <c r="N1042" s="822">
        <v>45</v>
      </c>
      <c r="O1042" s="826">
        <v>45</v>
      </c>
      <c r="P1042" s="825">
        <v>21164.169999999995</v>
      </c>
      <c r="Q1042" s="827">
        <v>0.95555555555555549</v>
      </c>
      <c r="R1042" s="822">
        <v>43</v>
      </c>
      <c r="S1042" s="827">
        <v>0.9555555555555556</v>
      </c>
      <c r="T1042" s="826">
        <v>43</v>
      </c>
      <c r="U1042" s="828">
        <v>0.9555555555555556</v>
      </c>
    </row>
    <row r="1043" spans="1:21" ht="14.45" customHeight="1" x14ac:dyDescent="0.2">
      <c r="A1043" s="821">
        <v>31</v>
      </c>
      <c r="B1043" s="822" t="s">
        <v>1964</v>
      </c>
      <c r="C1043" s="822" t="s">
        <v>1970</v>
      </c>
      <c r="D1043" s="823" t="s">
        <v>3154</v>
      </c>
      <c r="E1043" s="824" t="s">
        <v>1992</v>
      </c>
      <c r="F1043" s="822" t="s">
        <v>1967</v>
      </c>
      <c r="G1043" s="822" t="s">
        <v>2012</v>
      </c>
      <c r="H1043" s="822" t="s">
        <v>329</v>
      </c>
      <c r="I1043" s="822" t="s">
        <v>2029</v>
      </c>
      <c r="J1043" s="822" t="s">
        <v>2030</v>
      </c>
      <c r="K1043" s="822" t="s">
        <v>2031</v>
      </c>
      <c r="L1043" s="825">
        <v>971.25</v>
      </c>
      <c r="M1043" s="825">
        <v>18453.75</v>
      </c>
      <c r="N1043" s="822">
        <v>19</v>
      </c>
      <c r="O1043" s="826">
        <v>19</v>
      </c>
      <c r="P1043" s="825">
        <v>18453.75</v>
      </c>
      <c r="Q1043" s="827">
        <v>1</v>
      </c>
      <c r="R1043" s="822">
        <v>19</v>
      </c>
      <c r="S1043" s="827">
        <v>1</v>
      </c>
      <c r="T1043" s="826">
        <v>19</v>
      </c>
      <c r="U1043" s="828">
        <v>1</v>
      </c>
    </row>
    <row r="1044" spans="1:21" ht="14.45" customHeight="1" x14ac:dyDescent="0.2">
      <c r="A1044" s="821">
        <v>31</v>
      </c>
      <c r="B1044" s="822" t="s">
        <v>1964</v>
      </c>
      <c r="C1044" s="822" t="s">
        <v>1970</v>
      </c>
      <c r="D1044" s="823" t="s">
        <v>3154</v>
      </c>
      <c r="E1044" s="824" t="s">
        <v>1992</v>
      </c>
      <c r="F1044" s="822" t="s">
        <v>1967</v>
      </c>
      <c r="G1044" s="822" t="s">
        <v>2012</v>
      </c>
      <c r="H1044" s="822" t="s">
        <v>329</v>
      </c>
      <c r="I1044" s="822" t="s">
        <v>3053</v>
      </c>
      <c r="J1044" s="822" t="s">
        <v>3054</v>
      </c>
      <c r="K1044" s="822" t="s">
        <v>3055</v>
      </c>
      <c r="L1044" s="825">
        <v>249.55</v>
      </c>
      <c r="M1044" s="825">
        <v>249.55</v>
      </c>
      <c r="N1044" s="822">
        <v>1</v>
      </c>
      <c r="O1044" s="826">
        <v>1</v>
      </c>
      <c r="P1044" s="825">
        <v>249.55</v>
      </c>
      <c r="Q1044" s="827">
        <v>1</v>
      </c>
      <c r="R1044" s="822">
        <v>1</v>
      </c>
      <c r="S1044" s="827">
        <v>1</v>
      </c>
      <c r="T1044" s="826">
        <v>1</v>
      </c>
      <c r="U1044" s="828">
        <v>1</v>
      </c>
    </row>
    <row r="1045" spans="1:21" ht="14.45" customHeight="1" x14ac:dyDescent="0.2">
      <c r="A1045" s="821">
        <v>31</v>
      </c>
      <c r="B1045" s="822" t="s">
        <v>1964</v>
      </c>
      <c r="C1045" s="822" t="s">
        <v>1970</v>
      </c>
      <c r="D1045" s="823" t="s">
        <v>3154</v>
      </c>
      <c r="E1045" s="824" t="s">
        <v>1992</v>
      </c>
      <c r="F1045" s="822" t="s">
        <v>1967</v>
      </c>
      <c r="G1045" s="822" t="s">
        <v>2012</v>
      </c>
      <c r="H1045" s="822" t="s">
        <v>329</v>
      </c>
      <c r="I1045" s="822" t="s">
        <v>3056</v>
      </c>
      <c r="J1045" s="822" t="s">
        <v>2218</v>
      </c>
      <c r="K1045" s="822" t="s">
        <v>3057</v>
      </c>
      <c r="L1045" s="825">
        <v>349.6</v>
      </c>
      <c r="M1045" s="825">
        <v>349.6</v>
      </c>
      <c r="N1045" s="822">
        <v>1</v>
      </c>
      <c r="O1045" s="826">
        <v>1</v>
      </c>
      <c r="P1045" s="825">
        <v>349.6</v>
      </c>
      <c r="Q1045" s="827">
        <v>1</v>
      </c>
      <c r="R1045" s="822">
        <v>1</v>
      </c>
      <c r="S1045" s="827">
        <v>1</v>
      </c>
      <c r="T1045" s="826">
        <v>1</v>
      </c>
      <c r="U1045" s="828">
        <v>1</v>
      </c>
    </row>
    <row r="1046" spans="1:21" ht="14.45" customHeight="1" x14ac:dyDescent="0.2">
      <c r="A1046" s="821">
        <v>31</v>
      </c>
      <c r="B1046" s="822" t="s">
        <v>1964</v>
      </c>
      <c r="C1046" s="822" t="s">
        <v>1970</v>
      </c>
      <c r="D1046" s="823" t="s">
        <v>3154</v>
      </c>
      <c r="E1046" s="824" t="s">
        <v>1992</v>
      </c>
      <c r="F1046" s="822" t="s">
        <v>1967</v>
      </c>
      <c r="G1046" s="822" t="s">
        <v>2012</v>
      </c>
      <c r="H1046" s="822" t="s">
        <v>329</v>
      </c>
      <c r="I1046" s="822" t="s">
        <v>2159</v>
      </c>
      <c r="J1046" s="822" t="s">
        <v>2160</v>
      </c>
      <c r="K1046" s="822" t="s">
        <v>2161</v>
      </c>
      <c r="L1046" s="825">
        <v>60.23</v>
      </c>
      <c r="M1046" s="825">
        <v>180.69</v>
      </c>
      <c r="N1046" s="822">
        <v>3</v>
      </c>
      <c r="O1046" s="826">
        <v>3</v>
      </c>
      <c r="P1046" s="825">
        <v>180.69</v>
      </c>
      <c r="Q1046" s="827">
        <v>1</v>
      </c>
      <c r="R1046" s="822">
        <v>3</v>
      </c>
      <c r="S1046" s="827">
        <v>1</v>
      </c>
      <c r="T1046" s="826">
        <v>3</v>
      </c>
      <c r="U1046" s="828">
        <v>1</v>
      </c>
    </row>
    <row r="1047" spans="1:21" ht="14.45" customHeight="1" x14ac:dyDescent="0.2">
      <c r="A1047" s="821">
        <v>31</v>
      </c>
      <c r="B1047" s="822" t="s">
        <v>1964</v>
      </c>
      <c r="C1047" s="822" t="s">
        <v>1970</v>
      </c>
      <c r="D1047" s="823" t="s">
        <v>3154</v>
      </c>
      <c r="E1047" s="824" t="s">
        <v>1992</v>
      </c>
      <c r="F1047" s="822" t="s">
        <v>1967</v>
      </c>
      <c r="G1047" s="822" t="s">
        <v>2012</v>
      </c>
      <c r="H1047" s="822" t="s">
        <v>329</v>
      </c>
      <c r="I1047" s="822" t="s">
        <v>2162</v>
      </c>
      <c r="J1047" s="822" t="s">
        <v>2163</v>
      </c>
      <c r="K1047" s="822" t="s">
        <v>2164</v>
      </c>
      <c r="L1047" s="825">
        <v>245.42</v>
      </c>
      <c r="M1047" s="825">
        <v>245.42</v>
      </c>
      <c r="N1047" s="822">
        <v>1</v>
      </c>
      <c r="O1047" s="826">
        <v>1</v>
      </c>
      <c r="P1047" s="825">
        <v>245.42</v>
      </c>
      <c r="Q1047" s="827">
        <v>1</v>
      </c>
      <c r="R1047" s="822">
        <v>1</v>
      </c>
      <c r="S1047" s="827">
        <v>1</v>
      </c>
      <c r="T1047" s="826">
        <v>1</v>
      </c>
      <c r="U1047" s="828">
        <v>1</v>
      </c>
    </row>
    <row r="1048" spans="1:21" ht="14.45" customHeight="1" x14ac:dyDescent="0.2">
      <c r="A1048" s="821">
        <v>31</v>
      </c>
      <c r="B1048" s="822" t="s">
        <v>1964</v>
      </c>
      <c r="C1048" s="822" t="s">
        <v>1970</v>
      </c>
      <c r="D1048" s="823" t="s">
        <v>3154</v>
      </c>
      <c r="E1048" s="824" t="s">
        <v>1992</v>
      </c>
      <c r="F1048" s="822" t="s">
        <v>1967</v>
      </c>
      <c r="G1048" s="822" t="s">
        <v>2012</v>
      </c>
      <c r="H1048" s="822" t="s">
        <v>329</v>
      </c>
      <c r="I1048" s="822" t="s">
        <v>2165</v>
      </c>
      <c r="J1048" s="822" t="s">
        <v>2166</v>
      </c>
      <c r="K1048" s="822" t="s">
        <v>2167</v>
      </c>
      <c r="L1048" s="825">
        <v>36.18</v>
      </c>
      <c r="M1048" s="825">
        <v>7597.7999999999884</v>
      </c>
      <c r="N1048" s="822">
        <v>210</v>
      </c>
      <c r="O1048" s="826">
        <v>100</v>
      </c>
      <c r="P1048" s="825">
        <v>7597.7999999999884</v>
      </c>
      <c r="Q1048" s="827">
        <v>1</v>
      </c>
      <c r="R1048" s="822">
        <v>210</v>
      </c>
      <c r="S1048" s="827">
        <v>1</v>
      </c>
      <c r="T1048" s="826">
        <v>100</v>
      </c>
      <c r="U1048" s="828">
        <v>1</v>
      </c>
    </row>
    <row r="1049" spans="1:21" ht="14.45" customHeight="1" x14ac:dyDescent="0.2">
      <c r="A1049" s="821">
        <v>31</v>
      </c>
      <c r="B1049" s="822" t="s">
        <v>1964</v>
      </c>
      <c r="C1049" s="822" t="s">
        <v>1970</v>
      </c>
      <c r="D1049" s="823" t="s">
        <v>3154</v>
      </c>
      <c r="E1049" s="824" t="s">
        <v>1992</v>
      </c>
      <c r="F1049" s="822" t="s">
        <v>1967</v>
      </c>
      <c r="G1049" s="822" t="s">
        <v>2012</v>
      </c>
      <c r="H1049" s="822" t="s">
        <v>329</v>
      </c>
      <c r="I1049" s="822" t="s">
        <v>2174</v>
      </c>
      <c r="J1049" s="822" t="s">
        <v>2175</v>
      </c>
      <c r="K1049" s="822" t="s">
        <v>2176</v>
      </c>
      <c r="L1049" s="825">
        <v>399.63</v>
      </c>
      <c r="M1049" s="825">
        <v>10790.009999999998</v>
      </c>
      <c r="N1049" s="822">
        <v>27</v>
      </c>
      <c r="O1049" s="826">
        <v>27</v>
      </c>
      <c r="P1049" s="825">
        <v>9591.119999999999</v>
      </c>
      <c r="Q1049" s="827">
        <v>0.88888888888888895</v>
      </c>
      <c r="R1049" s="822">
        <v>24</v>
      </c>
      <c r="S1049" s="827">
        <v>0.88888888888888884</v>
      </c>
      <c r="T1049" s="826">
        <v>24</v>
      </c>
      <c r="U1049" s="828">
        <v>0.88888888888888884</v>
      </c>
    </row>
    <row r="1050" spans="1:21" ht="14.45" customHeight="1" x14ac:dyDescent="0.2">
      <c r="A1050" s="821">
        <v>31</v>
      </c>
      <c r="B1050" s="822" t="s">
        <v>1964</v>
      </c>
      <c r="C1050" s="822" t="s">
        <v>1970</v>
      </c>
      <c r="D1050" s="823" t="s">
        <v>3154</v>
      </c>
      <c r="E1050" s="824" t="s">
        <v>1992</v>
      </c>
      <c r="F1050" s="822" t="s">
        <v>1967</v>
      </c>
      <c r="G1050" s="822" t="s">
        <v>2012</v>
      </c>
      <c r="H1050" s="822" t="s">
        <v>329</v>
      </c>
      <c r="I1050" s="822" t="s">
        <v>2542</v>
      </c>
      <c r="J1050" s="822" t="s">
        <v>2543</v>
      </c>
      <c r="K1050" s="822" t="s">
        <v>2544</v>
      </c>
      <c r="L1050" s="825">
        <v>336.5</v>
      </c>
      <c r="M1050" s="825">
        <v>1009.5</v>
      </c>
      <c r="N1050" s="822">
        <v>3</v>
      </c>
      <c r="O1050" s="826">
        <v>3</v>
      </c>
      <c r="P1050" s="825">
        <v>1009.5</v>
      </c>
      <c r="Q1050" s="827">
        <v>1</v>
      </c>
      <c r="R1050" s="822">
        <v>3</v>
      </c>
      <c r="S1050" s="827">
        <v>1</v>
      </c>
      <c r="T1050" s="826">
        <v>3</v>
      </c>
      <c r="U1050" s="828">
        <v>1</v>
      </c>
    </row>
    <row r="1051" spans="1:21" ht="14.45" customHeight="1" x14ac:dyDescent="0.2">
      <c r="A1051" s="821">
        <v>31</v>
      </c>
      <c r="B1051" s="822" t="s">
        <v>1964</v>
      </c>
      <c r="C1051" s="822" t="s">
        <v>1970</v>
      </c>
      <c r="D1051" s="823" t="s">
        <v>3154</v>
      </c>
      <c r="E1051" s="824" t="s">
        <v>1992</v>
      </c>
      <c r="F1051" s="822" t="s">
        <v>1967</v>
      </c>
      <c r="G1051" s="822" t="s">
        <v>2012</v>
      </c>
      <c r="H1051" s="822" t="s">
        <v>329</v>
      </c>
      <c r="I1051" s="822" t="s">
        <v>2177</v>
      </c>
      <c r="J1051" s="822" t="s">
        <v>2178</v>
      </c>
      <c r="K1051" s="822" t="s">
        <v>2179</v>
      </c>
      <c r="L1051" s="825">
        <v>80.36</v>
      </c>
      <c r="M1051" s="825">
        <v>80.36</v>
      </c>
      <c r="N1051" s="822">
        <v>1</v>
      </c>
      <c r="O1051" s="826">
        <v>1</v>
      </c>
      <c r="P1051" s="825">
        <v>80.36</v>
      </c>
      <c r="Q1051" s="827">
        <v>1</v>
      </c>
      <c r="R1051" s="822">
        <v>1</v>
      </c>
      <c r="S1051" s="827">
        <v>1</v>
      </c>
      <c r="T1051" s="826">
        <v>1</v>
      </c>
      <c r="U1051" s="828">
        <v>1</v>
      </c>
    </row>
    <row r="1052" spans="1:21" ht="14.45" customHeight="1" x14ac:dyDescent="0.2">
      <c r="A1052" s="821">
        <v>31</v>
      </c>
      <c r="B1052" s="822" t="s">
        <v>1964</v>
      </c>
      <c r="C1052" s="822" t="s">
        <v>1970</v>
      </c>
      <c r="D1052" s="823" t="s">
        <v>3154</v>
      </c>
      <c r="E1052" s="824" t="s">
        <v>1992</v>
      </c>
      <c r="F1052" s="822" t="s">
        <v>1967</v>
      </c>
      <c r="G1052" s="822" t="s">
        <v>2012</v>
      </c>
      <c r="H1052" s="822" t="s">
        <v>329</v>
      </c>
      <c r="I1052" s="822" t="s">
        <v>2362</v>
      </c>
      <c r="J1052" s="822" t="s">
        <v>2160</v>
      </c>
      <c r="K1052" s="822" t="s">
        <v>2363</v>
      </c>
      <c r="L1052" s="825">
        <v>51.97</v>
      </c>
      <c r="M1052" s="825">
        <v>207.88</v>
      </c>
      <c r="N1052" s="822">
        <v>4</v>
      </c>
      <c r="O1052" s="826">
        <v>4</v>
      </c>
      <c r="P1052" s="825">
        <v>207.88</v>
      </c>
      <c r="Q1052" s="827">
        <v>1</v>
      </c>
      <c r="R1052" s="822">
        <v>4</v>
      </c>
      <c r="S1052" s="827">
        <v>1</v>
      </c>
      <c r="T1052" s="826">
        <v>4</v>
      </c>
      <c r="U1052" s="828">
        <v>1</v>
      </c>
    </row>
    <row r="1053" spans="1:21" ht="14.45" customHeight="1" x14ac:dyDescent="0.2">
      <c r="A1053" s="821">
        <v>31</v>
      </c>
      <c r="B1053" s="822" t="s">
        <v>1964</v>
      </c>
      <c r="C1053" s="822" t="s">
        <v>1970</v>
      </c>
      <c r="D1053" s="823" t="s">
        <v>3154</v>
      </c>
      <c r="E1053" s="824" t="s">
        <v>1992</v>
      </c>
      <c r="F1053" s="822" t="s">
        <v>1967</v>
      </c>
      <c r="G1053" s="822" t="s">
        <v>2012</v>
      </c>
      <c r="H1053" s="822" t="s">
        <v>329</v>
      </c>
      <c r="I1053" s="822" t="s">
        <v>2364</v>
      </c>
      <c r="J1053" s="822" t="s">
        <v>2160</v>
      </c>
      <c r="K1053" s="822" t="s">
        <v>2365</v>
      </c>
      <c r="L1053" s="825">
        <v>60.23</v>
      </c>
      <c r="M1053" s="825">
        <v>240.92</v>
      </c>
      <c r="N1053" s="822">
        <v>4</v>
      </c>
      <c r="O1053" s="826">
        <v>4</v>
      </c>
      <c r="P1053" s="825">
        <v>180.69</v>
      </c>
      <c r="Q1053" s="827">
        <v>0.75</v>
      </c>
      <c r="R1053" s="822">
        <v>3</v>
      </c>
      <c r="S1053" s="827">
        <v>0.75</v>
      </c>
      <c r="T1053" s="826">
        <v>3</v>
      </c>
      <c r="U1053" s="828">
        <v>0.75</v>
      </c>
    </row>
    <row r="1054" spans="1:21" ht="14.45" customHeight="1" x14ac:dyDescent="0.2">
      <c r="A1054" s="821">
        <v>31</v>
      </c>
      <c r="B1054" s="822" t="s">
        <v>1964</v>
      </c>
      <c r="C1054" s="822" t="s">
        <v>1970</v>
      </c>
      <c r="D1054" s="823" t="s">
        <v>3154</v>
      </c>
      <c r="E1054" s="824" t="s">
        <v>1992</v>
      </c>
      <c r="F1054" s="822" t="s">
        <v>1967</v>
      </c>
      <c r="G1054" s="822" t="s">
        <v>2012</v>
      </c>
      <c r="H1054" s="822" t="s">
        <v>329</v>
      </c>
      <c r="I1054" s="822" t="s">
        <v>2183</v>
      </c>
      <c r="J1054" s="822" t="s">
        <v>2184</v>
      </c>
      <c r="K1054" s="822" t="s">
        <v>2185</v>
      </c>
      <c r="L1054" s="825">
        <v>1392.62</v>
      </c>
      <c r="M1054" s="825">
        <v>4177.8599999999997</v>
      </c>
      <c r="N1054" s="822">
        <v>3</v>
      </c>
      <c r="O1054" s="826">
        <v>3</v>
      </c>
      <c r="P1054" s="825"/>
      <c r="Q1054" s="827">
        <v>0</v>
      </c>
      <c r="R1054" s="822"/>
      <c r="S1054" s="827">
        <v>0</v>
      </c>
      <c r="T1054" s="826"/>
      <c r="U1054" s="828">
        <v>0</v>
      </c>
    </row>
    <row r="1055" spans="1:21" ht="14.45" customHeight="1" x14ac:dyDescent="0.2">
      <c r="A1055" s="821">
        <v>31</v>
      </c>
      <c r="B1055" s="822" t="s">
        <v>1964</v>
      </c>
      <c r="C1055" s="822" t="s">
        <v>1970</v>
      </c>
      <c r="D1055" s="823" t="s">
        <v>3154</v>
      </c>
      <c r="E1055" s="824" t="s">
        <v>1992</v>
      </c>
      <c r="F1055" s="822" t="s">
        <v>1967</v>
      </c>
      <c r="G1055" s="822" t="s">
        <v>2012</v>
      </c>
      <c r="H1055" s="822" t="s">
        <v>329</v>
      </c>
      <c r="I1055" s="822" t="s">
        <v>2186</v>
      </c>
      <c r="J1055" s="822" t="s">
        <v>2187</v>
      </c>
      <c r="K1055" s="822" t="s">
        <v>2188</v>
      </c>
      <c r="L1055" s="825">
        <v>749.8</v>
      </c>
      <c r="M1055" s="825">
        <v>4498.8</v>
      </c>
      <c r="N1055" s="822">
        <v>6</v>
      </c>
      <c r="O1055" s="826">
        <v>6</v>
      </c>
      <c r="P1055" s="825">
        <v>4498.8</v>
      </c>
      <c r="Q1055" s="827">
        <v>1</v>
      </c>
      <c r="R1055" s="822">
        <v>6</v>
      </c>
      <c r="S1055" s="827">
        <v>1</v>
      </c>
      <c r="T1055" s="826">
        <v>6</v>
      </c>
      <c r="U1055" s="828">
        <v>1</v>
      </c>
    </row>
    <row r="1056" spans="1:21" ht="14.45" customHeight="1" x14ac:dyDescent="0.2">
      <c r="A1056" s="821">
        <v>31</v>
      </c>
      <c r="B1056" s="822" t="s">
        <v>1964</v>
      </c>
      <c r="C1056" s="822" t="s">
        <v>1970</v>
      </c>
      <c r="D1056" s="823" t="s">
        <v>3154</v>
      </c>
      <c r="E1056" s="824" t="s">
        <v>1992</v>
      </c>
      <c r="F1056" s="822" t="s">
        <v>1967</v>
      </c>
      <c r="G1056" s="822" t="s">
        <v>2012</v>
      </c>
      <c r="H1056" s="822" t="s">
        <v>329</v>
      </c>
      <c r="I1056" s="822" t="s">
        <v>2189</v>
      </c>
      <c r="J1056" s="822" t="s">
        <v>2190</v>
      </c>
      <c r="K1056" s="822" t="s">
        <v>2191</v>
      </c>
      <c r="L1056" s="825">
        <v>199.5</v>
      </c>
      <c r="M1056" s="825">
        <v>2194.5</v>
      </c>
      <c r="N1056" s="822">
        <v>11</v>
      </c>
      <c r="O1056" s="826">
        <v>11</v>
      </c>
      <c r="P1056" s="825">
        <v>2194.5</v>
      </c>
      <c r="Q1056" s="827">
        <v>1</v>
      </c>
      <c r="R1056" s="822">
        <v>11</v>
      </c>
      <c r="S1056" s="827">
        <v>1</v>
      </c>
      <c r="T1056" s="826">
        <v>11</v>
      </c>
      <c r="U1056" s="828">
        <v>1</v>
      </c>
    </row>
    <row r="1057" spans="1:21" ht="14.45" customHeight="1" x14ac:dyDescent="0.2">
      <c r="A1057" s="821">
        <v>31</v>
      </c>
      <c r="B1057" s="822" t="s">
        <v>1964</v>
      </c>
      <c r="C1057" s="822" t="s">
        <v>1970</v>
      </c>
      <c r="D1057" s="823" t="s">
        <v>3154</v>
      </c>
      <c r="E1057" s="824" t="s">
        <v>1992</v>
      </c>
      <c r="F1057" s="822" t="s">
        <v>1967</v>
      </c>
      <c r="G1057" s="822" t="s">
        <v>2012</v>
      </c>
      <c r="H1057" s="822" t="s">
        <v>329</v>
      </c>
      <c r="I1057" s="822" t="s">
        <v>2369</v>
      </c>
      <c r="J1057" s="822" t="s">
        <v>2370</v>
      </c>
      <c r="K1057" s="822" t="s">
        <v>2371</v>
      </c>
      <c r="L1057" s="825">
        <v>849.85</v>
      </c>
      <c r="M1057" s="825">
        <v>2549.5500000000002</v>
      </c>
      <c r="N1057" s="822">
        <v>3</v>
      </c>
      <c r="O1057" s="826">
        <v>3</v>
      </c>
      <c r="P1057" s="825">
        <v>2549.5500000000002</v>
      </c>
      <c r="Q1057" s="827">
        <v>1</v>
      </c>
      <c r="R1057" s="822">
        <v>3</v>
      </c>
      <c r="S1057" s="827">
        <v>1</v>
      </c>
      <c r="T1057" s="826">
        <v>3</v>
      </c>
      <c r="U1057" s="828">
        <v>1</v>
      </c>
    </row>
    <row r="1058" spans="1:21" ht="14.45" customHeight="1" x14ac:dyDescent="0.2">
      <c r="A1058" s="821">
        <v>31</v>
      </c>
      <c r="B1058" s="822" t="s">
        <v>1964</v>
      </c>
      <c r="C1058" s="822" t="s">
        <v>1970</v>
      </c>
      <c r="D1058" s="823" t="s">
        <v>3154</v>
      </c>
      <c r="E1058" s="824" t="s">
        <v>1992</v>
      </c>
      <c r="F1058" s="822" t="s">
        <v>1967</v>
      </c>
      <c r="G1058" s="822" t="s">
        <v>2012</v>
      </c>
      <c r="H1058" s="822" t="s">
        <v>329</v>
      </c>
      <c r="I1058" s="822" t="s">
        <v>2192</v>
      </c>
      <c r="J1058" s="822" t="s">
        <v>2193</v>
      </c>
      <c r="K1058" s="822" t="s">
        <v>2194</v>
      </c>
      <c r="L1058" s="825">
        <v>249.55</v>
      </c>
      <c r="M1058" s="825">
        <v>3743.25</v>
      </c>
      <c r="N1058" s="822">
        <v>15</v>
      </c>
      <c r="O1058" s="826">
        <v>9</v>
      </c>
      <c r="P1058" s="825">
        <v>3743.25</v>
      </c>
      <c r="Q1058" s="827">
        <v>1</v>
      </c>
      <c r="R1058" s="822">
        <v>15</v>
      </c>
      <c r="S1058" s="827">
        <v>1</v>
      </c>
      <c r="T1058" s="826">
        <v>9</v>
      </c>
      <c r="U1058" s="828">
        <v>1</v>
      </c>
    </row>
    <row r="1059" spans="1:21" ht="14.45" customHeight="1" x14ac:dyDescent="0.2">
      <c r="A1059" s="821">
        <v>31</v>
      </c>
      <c r="B1059" s="822" t="s">
        <v>1964</v>
      </c>
      <c r="C1059" s="822" t="s">
        <v>1970</v>
      </c>
      <c r="D1059" s="823" t="s">
        <v>3154</v>
      </c>
      <c r="E1059" s="824" t="s">
        <v>1992</v>
      </c>
      <c r="F1059" s="822" t="s">
        <v>1967</v>
      </c>
      <c r="G1059" s="822" t="s">
        <v>2012</v>
      </c>
      <c r="H1059" s="822" t="s">
        <v>329</v>
      </c>
      <c r="I1059" s="822" t="s">
        <v>2195</v>
      </c>
      <c r="J1059" s="822" t="s">
        <v>2196</v>
      </c>
      <c r="K1059" s="822" t="s">
        <v>2197</v>
      </c>
      <c r="L1059" s="825">
        <v>2296.87</v>
      </c>
      <c r="M1059" s="825">
        <v>2296.87</v>
      </c>
      <c r="N1059" s="822">
        <v>1</v>
      </c>
      <c r="O1059" s="826">
        <v>1</v>
      </c>
      <c r="P1059" s="825">
        <v>2296.87</v>
      </c>
      <c r="Q1059" s="827">
        <v>1</v>
      </c>
      <c r="R1059" s="822">
        <v>1</v>
      </c>
      <c r="S1059" s="827">
        <v>1</v>
      </c>
      <c r="T1059" s="826">
        <v>1</v>
      </c>
      <c r="U1059" s="828">
        <v>1</v>
      </c>
    </row>
    <row r="1060" spans="1:21" ht="14.45" customHeight="1" x14ac:dyDescent="0.2">
      <c r="A1060" s="821">
        <v>31</v>
      </c>
      <c r="B1060" s="822" t="s">
        <v>1964</v>
      </c>
      <c r="C1060" s="822" t="s">
        <v>1970</v>
      </c>
      <c r="D1060" s="823" t="s">
        <v>3154</v>
      </c>
      <c r="E1060" s="824" t="s">
        <v>1992</v>
      </c>
      <c r="F1060" s="822" t="s">
        <v>1967</v>
      </c>
      <c r="G1060" s="822" t="s">
        <v>2012</v>
      </c>
      <c r="H1060" s="822" t="s">
        <v>329</v>
      </c>
      <c r="I1060" s="822" t="s">
        <v>2198</v>
      </c>
      <c r="J1060" s="822" t="s">
        <v>2199</v>
      </c>
      <c r="K1060" s="822" t="s">
        <v>2200</v>
      </c>
      <c r="L1060" s="825">
        <v>320.25</v>
      </c>
      <c r="M1060" s="825">
        <v>4803.75</v>
      </c>
      <c r="N1060" s="822">
        <v>15</v>
      </c>
      <c r="O1060" s="826">
        <v>15</v>
      </c>
      <c r="P1060" s="825">
        <v>4803.75</v>
      </c>
      <c r="Q1060" s="827">
        <v>1</v>
      </c>
      <c r="R1060" s="822">
        <v>15</v>
      </c>
      <c r="S1060" s="827">
        <v>1</v>
      </c>
      <c r="T1060" s="826">
        <v>15</v>
      </c>
      <c r="U1060" s="828">
        <v>1</v>
      </c>
    </row>
    <row r="1061" spans="1:21" ht="14.45" customHeight="1" x14ac:dyDescent="0.2">
      <c r="A1061" s="821">
        <v>31</v>
      </c>
      <c r="B1061" s="822" t="s">
        <v>1964</v>
      </c>
      <c r="C1061" s="822" t="s">
        <v>1970</v>
      </c>
      <c r="D1061" s="823" t="s">
        <v>3154</v>
      </c>
      <c r="E1061" s="824" t="s">
        <v>1992</v>
      </c>
      <c r="F1061" s="822" t="s">
        <v>1967</v>
      </c>
      <c r="G1061" s="822" t="s">
        <v>2012</v>
      </c>
      <c r="H1061" s="822" t="s">
        <v>329</v>
      </c>
      <c r="I1061" s="822" t="s">
        <v>2201</v>
      </c>
      <c r="J1061" s="822" t="s">
        <v>2202</v>
      </c>
      <c r="K1061" s="822" t="s">
        <v>2203</v>
      </c>
      <c r="L1061" s="825">
        <v>349.13</v>
      </c>
      <c r="M1061" s="825">
        <v>349.13</v>
      </c>
      <c r="N1061" s="822">
        <v>1</v>
      </c>
      <c r="O1061" s="826">
        <v>1</v>
      </c>
      <c r="P1061" s="825">
        <v>349.13</v>
      </c>
      <c r="Q1061" s="827">
        <v>1</v>
      </c>
      <c r="R1061" s="822">
        <v>1</v>
      </c>
      <c r="S1061" s="827">
        <v>1</v>
      </c>
      <c r="T1061" s="826">
        <v>1</v>
      </c>
      <c r="U1061" s="828">
        <v>1</v>
      </c>
    </row>
    <row r="1062" spans="1:21" ht="14.45" customHeight="1" x14ac:dyDescent="0.2">
      <c r="A1062" s="821">
        <v>31</v>
      </c>
      <c r="B1062" s="822" t="s">
        <v>1964</v>
      </c>
      <c r="C1062" s="822" t="s">
        <v>1970</v>
      </c>
      <c r="D1062" s="823" t="s">
        <v>3154</v>
      </c>
      <c r="E1062" s="824" t="s">
        <v>1992</v>
      </c>
      <c r="F1062" s="822" t="s">
        <v>1967</v>
      </c>
      <c r="G1062" s="822" t="s">
        <v>2012</v>
      </c>
      <c r="H1062" s="822" t="s">
        <v>329</v>
      </c>
      <c r="I1062" s="822" t="s">
        <v>2372</v>
      </c>
      <c r="J1062" s="822" t="s">
        <v>2373</v>
      </c>
      <c r="K1062" s="822" t="s">
        <v>2374</v>
      </c>
      <c r="L1062" s="825">
        <v>1575</v>
      </c>
      <c r="M1062" s="825">
        <v>6300</v>
      </c>
      <c r="N1062" s="822">
        <v>4</v>
      </c>
      <c r="O1062" s="826">
        <v>4</v>
      </c>
      <c r="P1062" s="825">
        <v>6300</v>
      </c>
      <c r="Q1062" s="827">
        <v>1</v>
      </c>
      <c r="R1062" s="822">
        <v>4</v>
      </c>
      <c r="S1062" s="827">
        <v>1</v>
      </c>
      <c r="T1062" s="826">
        <v>4</v>
      </c>
      <c r="U1062" s="828">
        <v>1</v>
      </c>
    </row>
    <row r="1063" spans="1:21" ht="14.45" customHeight="1" x14ac:dyDescent="0.2">
      <c r="A1063" s="821">
        <v>31</v>
      </c>
      <c r="B1063" s="822" t="s">
        <v>1964</v>
      </c>
      <c r="C1063" s="822" t="s">
        <v>1970</v>
      </c>
      <c r="D1063" s="823" t="s">
        <v>3154</v>
      </c>
      <c r="E1063" s="824" t="s">
        <v>1992</v>
      </c>
      <c r="F1063" s="822" t="s">
        <v>1967</v>
      </c>
      <c r="G1063" s="822" t="s">
        <v>2012</v>
      </c>
      <c r="H1063" s="822" t="s">
        <v>329</v>
      </c>
      <c r="I1063" s="822" t="s">
        <v>2456</v>
      </c>
      <c r="J1063" s="822" t="s">
        <v>2166</v>
      </c>
      <c r="K1063" s="822" t="s">
        <v>2457</v>
      </c>
      <c r="L1063" s="825">
        <v>31.91</v>
      </c>
      <c r="M1063" s="825">
        <v>31.91</v>
      </c>
      <c r="N1063" s="822">
        <v>1</v>
      </c>
      <c r="O1063" s="826">
        <v>1</v>
      </c>
      <c r="P1063" s="825">
        <v>31.91</v>
      </c>
      <c r="Q1063" s="827">
        <v>1</v>
      </c>
      <c r="R1063" s="822">
        <v>1</v>
      </c>
      <c r="S1063" s="827">
        <v>1</v>
      </c>
      <c r="T1063" s="826">
        <v>1</v>
      </c>
      <c r="U1063" s="828">
        <v>1</v>
      </c>
    </row>
    <row r="1064" spans="1:21" ht="14.45" customHeight="1" x14ac:dyDescent="0.2">
      <c r="A1064" s="821">
        <v>31</v>
      </c>
      <c r="B1064" s="822" t="s">
        <v>1964</v>
      </c>
      <c r="C1064" s="822" t="s">
        <v>1970</v>
      </c>
      <c r="D1064" s="823" t="s">
        <v>3154</v>
      </c>
      <c r="E1064" s="824" t="s">
        <v>1992</v>
      </c>
      <c r="F1064" s="822" t="s">
        <v>1967</v>
      </c>
      <c r="G1064" s="822" t="s">
        <v>2012</v>
      </c>
      <c r="H1064" s="822" t="s">
        <v>329</v>
      </c>
      <c r="I1064" s="822" t="s">
        <v>2204</v>
      </c>
      <c r="J1064" s="822" t="s">
        <v>2166</v>
      </c>
      <c r="K1064" s="822" t="s">
        <v>2205</v>
      </c>
      <c r="L1064" s="825">
        <v>25.5</v>
      </c>
      <c r="M1064" s="825">
        <v>25.5</v>
      </c>
      <c r="N1064" s="822">
        <v>1</v>
      </c>
      <c r="O1064" s="826">
        <v>1</v>
      </c>
      <c r="P1064" s="825">
        <v>25.5</v>
      </c>
      <c r="Q1064" s="827">
        <v>1</v>
      </c>
      <c r="R1064" s="822">
        <v>1</v>
      </c>
      <c r="S1064" s="827">
        <v>1</v>
      </c>
      <c r="T1064" s="826">
        <v>1</v>
      </c>
      <c r="U1064" s="828">
        <v>1</v>
      </c>
    </row>
    <row r="1065" spans="1:21" ht="14.45" customHeight="1" x14ac:dyDescent="0.2">
      <c r="A1065" s="821">
        <v>31</v>
      </c>
      <c r="B1065" s="822" t="s">
        <v>1964</v>
      </c>
      <c r="C1065" s="822" t="s">
        <v>1970</v>
      </c>
      <c r="D1065" s="823" t="s">
        <v>3154</v>
      </c>
      <c r="E1065" s="824" t="s">
        <v>1992</v>
      </c>
      <c r="F1065" s="822" t="s">
        <v>1967</v>
      </c>
      <c r="G1065" s="822" t="s">
        <v>2012</v>
      </c>
      <c r="H1065" s="822" t="s">
        <v>329</v>
      </c>
      <c r="I1065" s="822" t="s">
        <v>2206</v>
      </c>
      <c r="J1065" s="822" t="s">
        <v>2166</v>
      </c>
      <c r="K1065" s="822" t="s">
        <v>2207</v>
      </c>
      <c r="L1065" s="825">
        <v>39.369999999999997</v>
      </c>
      <c r="M1065" s="825">
        <v>39.369999999999997</v>
      </c>
      <c r="N1065" s="822">
        <v>1</v>
      </c>
      <c r="O1065" s="826">
        <v>1</v>
      </c>
      <c r="P1065" s="825">
        <v>39.369999999999997</v>
      </c>
      <c r="Q1065" s="827">
        <v>1</v>
      </c>
      <c r="R1065" s="822">
        <v>1</v>
      </c>
      <c r="S1065" s="827">
        <v>1</v>
      </c>
      <c r="T1065" s="826">
        <v>1</v>
      </c>
      <c r="U1065" s="828">
        <v>1</v>
      </c>
    </row>
    <row r="1066" spans="1:21" ht="14.45" customHeight="1" x14ac:dyDescent="0.2">
      <c r="A1066" s="821">
        <v>31</v>
      </c>
      <c r="B1066" s="822" t="s">
        <v>1964</v>
      </c>
      <c r="C1066" s="822" t="s">
        <v>1970</v>
      </c>
      <c r="D1066" s="823" t="s">
        <v>3154</v>
      </c>
      <c r="E1066" s="824" t="s">
        <v>1992</v>
      </c>
      <c r="F1066" s="822" t="s">
        <v>1967</v>
      </c>
      <c r="G1066" s="822" t="s">
        <v>2012</v>
      </c>
      <c r="H1066" s="822" t="s">
        <v>329</v>
      </c>
      <c r="I1066" s="822" t="s">
        <v>2208</v>
      </c>
      <c r="J1066" s="822" t="s">
        <v>2209</v>
      </c>
      <c r="K1066" s="822" t="s">
        <v>2210</v>
      </c>
      <c r="L1066" s="825">
        <v>249.55</v>
      </c>
      <c r="M1066" s="825">
        <v>249.55</v>
      </c>
      <c r="N1066" s="822">
        <v>1</v>
      </c>
      <c r="O1066" s="826">
        <v>1</v>
      </c>
      <c r="P1066" s="825">
        <v>249.55</v>
      </c>
      <c r="Q1066" s="827">
        <v>1</v>
      </c>
      <c r="R1066" s="822">
        <v>1</v>
      </c>
      <c r="S1066" s="827">
        <v>1</v>
      </c>
      <c r="T1066" s="826">
        <v>1</v>
      </c>
      <c r="U1066" s="828">
        <v>1</v>
      </c>
    </row>
    <row r="1067" spans="1:21" ht="14.45" customHeight="1" x14ac:dyDescent="0.2">
      <c r="A1067" s="821">
        <v>31</v>
      </c>
      <c r="B1067" s="822" t="s">
        <v>1964</v>
      </c>
      <c r="C1067" s="822" t="s">
        <v>1970</v>
      </c>
      <c r="D1067" s="823" t="s">
        <v>3154</v>
      </c>
      <c r="E1067" s="824" t="s">
        <v>1992</v>
      </c>
      <c r="F1067" s="822" t="s">
        <v>1967</v>
      </c>
      <c r="G1067" s="822" t="s">
        <v>2012</v>
      </c>
      <c r="H1067" s="822" t="s">
        <v>329</v>
      </c>
      <c r="I1067" s="822" t="s">
        <v>2378</v>
      </c>
      <c r="J1067" s="822" t="s">
        <v>2379</v>
      </c>
      <c r="K1067" s="822" t="s">
        <v>2155</v>
      </c>
      <c r="L1067" s="825">
        <v>347.8</v>
      </c>
      <c r="M1067" s="825">
        <v>1043.4000000000001</v>
      </c>
      <c r="N1067" s="822">
        <v>3</v>
      </c>
      <c r="O1067" s="826">
        <v>3</v>
      </c>
      <c r="P1067" s="825">
        <v>1043.4000000000001</v>
      </c>
      <c r="Q1067" s="827">
        <v>1</v>
      </c>
      <c r="R1067" s="822">
        <v>3</v>
      </c>
      <c r="S1067" s="827">
        <v>1</v>
      </c>
      <c r="T1067" s="826">
        <v>3</v>
      </c>
      <c r="U1067" s="828">
        <v>1</v>
      </c>
    </row>
    <row r="1068" spans="1:21" ht="14.45" customHeight="1" x14ac:dyDescent="0.2">
      <c r="A1068" s="821">
        <v>31</v>
      </c>
      <c r="B1068" s="822" t="s">
        <v>1964</v>
      </c>
      <c r="C1068" s="822" t="s">
        <v>1970</v>
      </c>
      <c r="D1068" s="823" t="s">
        <v>3154</v>
      </c>
      <c r="E1068" s="824" t="s">
        <v>1992</v>
      </c>
      <c r="F1068" s="822" t="s">
        <v>1967</v>
      </c>
      <c r="G1068" s="822" t="s">
        <v>2012</v>
      </c>
      <c r="H1068" s="822" t="s">
        <v>329</v>
      </c>
      <c r="I1068" s="822" t="s">
        <v>2380</v>
      </c>
      <c r="J1068" s="822" t="s">
        <v>2381</v>
      </c>
      <c r="K1068" s="822" t="s">
        <v>2382</v>
      </c>
      <c r="L1068" s="825">
        <v>400.2</v>
      </c>
      <c r="M1068" s="825">
        <v>400.2</v>
      </c>
      <c r="N1068" s="822">
        <v>1</v>
      </c>
      <c r="O1068" s="826">
        <v>1</v>
      </c>
      <c r="P1068" s="825">
        <v>400.2</v>
      </c>
      <c r="Q1068" s="827">
        <v>1</v>
      </c>
      <c r="R1068" s="822">
        <v>1</v>
      </c>
      <c r="S1068" s="827">
        <v>1</v>
      </c>
      <c r="T1068" s="826">
        <v>1</v>
      </c>
      <c r="U1068" s="828">
        <v>1</v>
      </c>
    </row>
    <row r="1069" spans="1:21" ht="14.45" customHeight="1" x14ac:dyDescent="0.2">
      <c r="A1069" s="821">
        <v>31</v>
      </c>
      <c r="B1069" s="822" t="s">
        <v>1964</v>
      </c>
      <c r="C1069" s="822" t="s">
        <v>1970</v>
      </c>
      <c r="D1069" s="823" t="s">
        <v>3154</v>
      </c>
      <c r="E1069" s="824" t="s">
        <v>1992</v>
      </c>
      <c r="F1069" s="822" t="s">
        <v>1967</v>
      </c>
      <c r="G1069" s="822" t="s">
        <v>2012</v>
      </c>
      <c r="H1069" s="822" t="s">
        <v>329</v>
      </c>
      <c r="I1069" s="822" t="s">
        <v>2217</v>
      </c>
      <c r="J1069" s="822" t="s">
        <v>2218</v>
      </c>
      <c r="K1069" s="822" t="s">
        <v>2219</v>
      </c>
      <c r="L1069" s="825">
        <v>349.6</v>
      </c>
      <c r="M1069" s="825">
        <v>349.6</v>
      </c>
      <c r="N1069" s="822">
        <v>1</v>
      </c>
      <c r="O1069" s="826">
        <v>1</v>
      </c>
      <c r="P1069" s="825"/>
      <c r="Q1069" s="827">
        <v>0</v>
      </c>
      <c r="R1069" s="822"/>
      <c r="S1069" s="827">
        <v>0</v>
      </c>
      <c r="T1069" s="826"/>
      <c r="U1069" s="828">
        <v>0</v>
      </c>
    </row>
    <row r="1070" spans="1:21" ht="14.45" customHeight="1" x14ac:dyDescent="0.2">
      <c r="A1070" s="821">
        <v>31</v>
      </c>
      <c r="B1070" s="822" t="s">
        <v>1964</v>
      </c>
      <c r="C1070" s="822" t="s">
        <v>1970</v>
      </c>
      <c r="D1070" s="823" t="s">
        <v>3154</v>
      </c>
      <c r="E1070" s="824" t="s">
        <v>1992</v>
      </c>
      <c r="F1070" s="822" t="s">
        <v>1967</v>
      </c>
      <c r="G1070" s="822" t="s">
        <v>2012</v>
      </c>
      <c r="H1070" s="822" t="s">
        <v>329</v>
      </c>
      <c r="I1070" s="822" t="s">
        <v>3058</v>
      </c>
      <c r="J1070" s="822" t="s">
        <v>3059</v>
      </c>
      <c r="K1070" s="822" t="s">
        <v>3060</v>
      </c>
      <c r="L1070" s="825">
        <v>200.1</v>
      </c>
      <c r="M1070" s="825">
        <v>400.2</v>
      </c>
      <c r="N1070" s="822">
        <v>2</v>
      </c>
      <c r="O1070" s="826">
        <v>2</v>
      </c>
      <c r="P1070" s="825">
        <v>200.1</v>
      </c>
      <c r="Q1070" s="827">
        <v>0.5</v>
      </c>
      <c r="R1070" s="822">
        <v>1</v>
      </c>
      <c r="S1070" s="827">
        <v>0.5</v>
      </c>
      <c r="T1070" s="826">
        <v>1</v>
      </c>
      <c r="U1070" s="828">
        <v>0.5</v>
      </c>
    </row>
    <row r="1071" spans="1:21" ht="14.45" customHeight="1" x14ac:dyDescent="0.2">
      <c r="A1071" s="821">
        <v>31</v>
      </c>
      <c r="B1071" s="822" t="s">
        <v>1964</v>
      </c>
      <c r="C1071" s="822" t="s">
        <v>1970</v>
      </c>
      <c r="D1071" s="823" t="s">
        <v>3154</v>
      </c>
      <c r="E1071" s="824" t="s">
        <v>1992</v>
      </c>
      <c r="F1071" s="822" t="s">
        <v>1967</v>
      </c>
      <c r="G1071" s="822" t="s">
        <v>2012</v>
      </c>
      <c r="H1071" s="822" t="s">
        <v>329</v>
      </c>
      <c r="I1071" s="822" t="s">
        <v>3061</v>
      </c>
      <c r="J1071" s="822" t="s">
        <v>3062</v>
      </c>
      <c r="K1071" s="822" t="s">
        <v>3063</v>
      </c>
      <c r="L1071" s="825">
        <v>700</v>
      </c>
      <c r="M1071" s="825">
        <v>700</v>
      </c>
      <c r="N1071" s="822">
        <v>1</v>
      </c>
      <c r="O1071" s="826">
        <v>1</v>
      </c>
      <c r="P1071" s="825">
        <v>700</v>
      </c>
      <c r="Q1071" s="827">
        <v>1</v>
      </c>
      <c r="R1071" s="822">
        <v>1</v>
      </c>
      <c r="S1071" s="827">
        <v>1</v>
      </c>
      <c r="T1071" s="826">
        <v>1</v>
      </c>
      <c r="U1071" s="828">
        <v>1</v>
      </c>
    </row>
    <row r="1072" spans="1:21" ht="14.45" customHeight="1" x14ac:dyDescent="0.2">
      <c r="A1072" s="821">
        <v>31</v>
      </c>
      <c r="B1072" s="822" t="s">
        <v>1964</v>
      </c>
      <c r="C1072" s="822" t="s">
        <v>1970</v>
      </c>
      <c r="D1072" s="823" t="s">
        <v>3154</v>
      </c>
      <c r="E1072" s="824" t="s">
        <v>1995</v>
      </c>
      <c r="F1072" s="822" t="s">
        <v>1965</v>
      </c>
      <c r="G1072" s="822" t="s">
        <v>2039</v>
      </c>
      <c r="H1072" s="822" t="s">
        <v>329</v>
      </c>
      <c r="I1072" s="822" t="s">
        <v>2040</v>
      </c>
      <c r="J1072" s="822" t="s">
        <v>2041</v>
      </c>
      <c r="K1072" s="822" t="s">
        <v>716</v>
      </c>
      <c r="L1072" s="825">
        <v>78.33</v>
      </c>
      <c r="M1072" s="825">
        <v>156.66</v>
      </c>
      <c r="N1072" s="822">
        <v>2</v>
      </c>
      <c r="O1072" s="826">
        <v>1</v>
      </c>
      <c r="P1072" s="825">
        <v>156.66</v>
      </c>
      <c r="Q1072" s="827">
        <v>1</v>
      </c>
      <c r="R1072" s="822">
        <v>2</v>
      </c>
      <c r="S1072" s="827">
        <v>1</v>
      </c>
      <c r="T1072" s="826">
        <v>1</v>
      </c>
      <c r="U1072" s="828">
        <v>1</v>
      </c>
    </row>
    <row r="1073" spans="1:21" ht="14.45" customHeight="1" x14ac:dyDescent="0.2">
      <c r="A1073" s="821">
        <v>31</v>
      </c>
      <c r="B1073" s="822" t="s">
        <v>1964</v>
      </c>
      <c r="C1073" s="822" t="s">
        <v>1970</v>
      </c>
      <c r="D1073" s="823" t="s">
        <v>3154</v>
      </c>
      <c r="E1073" s="824" t="s">
        <v>1995</v>
      </c>
      <c r="F1073" s="822" t="s">
        <v>1965</v>
      </c>
      <c r="G1073" s="822" t="s">
        <v>2039</v>
      </c>
      <c r="H1073" s="822" t="s">
        <v>619</v>
      </c>
      <c r="I1073" s="822" t="s">
        <v>2423</v>
      </c>
      <c r="J1073" s="822" t="s">
        <v>2424</v>
      </c>
      <c r="K1073" s="822" t="s">
        <v>716</v>
      </c>
      <c r="L1073" s="825">
        <v>0</v>
      </c>
      <c r="M1073" s="825">
        <v>0</v>
      </c>
      <c r="N1073" s="822">
        <v>1</v>
      </c>
      <c r="O1073" s="826">
        <v>1</v>
      </c>
      <c r="P1073" s="825">
        <v>0</v>
      </c>
      <c r="Q1073" s="827"/>
      <c r="R1073" s="822">
        <v>1</v>
      </c>
      <c r="S1073" s="827">
        <v>1</v>
      </c>
      <c r="T1073" s="826">
        <v>1</v>
      </c>
      <c r="U1073" s="828">
        <v>1</v>
      </c>
    </row>
    <row r="1074" spans="1:21" ht="14.45" customHeight="1" x14ac:dyDescent="0.2">
      <c r="A1074" s="821">
        <v>31</v>
      </c>
      <c r="B1074" s="822" t="s">
        <v>1964</v>
      </c>
      <c r="C1074" s="822" t="s">
        <v>1970</v>
      </c>
      <c r="D1074" s="823" t="s">
        <v>3154</v>
      </c>
      <c r="E1074" s="824" t="s">
        <v>1995</v>
      </c>
      <c r="F1074" s="822" t="s">
        <v>1965</v>
      </c>
      <c r="G1074" s="822" t="s">
        <v>2048</v>
      </c>
      <c r="H1074" s="822" t="s">
        <v>329</v>
      </c>
      <c r="I1074" s="822" t="s">
        <v>2818</v>
      </c>
      <c r="J1074" s="822" t="s">
        <v>2819</v>
      </c>
      <c r="K1074" s="822" t="s">
        <v>2820</v>
      </c>
      <c r="L1074" s="825">
        <v>70.48</v>
      </c>
      <c r="M1074" s="825">
        <v>70.48</v>
      </c>
      <c r="N1074" s="822">
        <v>1</v>
      </c>
      <c r="O1074" s="826">
        <v>1</v>
      </c>
      <c r="P1074" s="825"/>
      <c r="Q1074" s="827">
        <v>0</v>
      </c>
      <c r="R1074" s="822"/>
      <c r="S1074" s="827">
        <v>0</v>
      </c>
      <c r="T1074" s="826"/>
      <c r="U1074" s="828">
        <v>0</v>
      </c>
    </row>
    <row r="1075" spans="1:21" ht="14.45" customHeight="1" x14ac:dyDescent="0.2">
      <c r="A1075" s="821">
        <v>31</v>
      </c>
      <c r="B1075" s="822" t="s">
        <v>1964</v>
      </c>
      <c r="C1075" s="822" t="s">
        <v>1970</v>
      </c>
      <c r="D1075" s="823" t="s">
        <v>3154</v>
      </c>
      <c r="E1075" s="824" t="s">
        <v>1995</v>
      </c>
      <c r="F1075" s="822" t="s">
        <v>1965</v>
      </c>
      <c r="G1075" s="822" t="s">
        <v>2048</v>
      </c>
      <c r="H1075" s="822" t="s">
        <v>329</v>
      </c>
      <c r="I1075" s="822" t="s">
        <v>2049</v>
      </c>
      <c r="J1075" s="822" t="s">
        <v>1364</v>
      </c>
      <c r="K1075" s="822" t="s">
        <v>2050</v>
      </c>
      <c r="L1075" s="825">
        <v>46.99</v>
      </c>
      <c r="M1075" s="825">
        <v>93.98</v>
      </c>
      <c r="N1075" s="822">
        <v>2</v>
      </c>
      <c r="O1075" s="826">
        <v>2</v>
      </c>
      <c r="P1075" s="825">
        <v>93.98</v>
      </c>
      <c r="Q1075" s="827">
        <v>1</v>
      </c>
      <c r="R1075" s="822">
        <v>2</v>
      </c>
      <c r="S1075" s="827">
        <v>1</v>
      </c>
      <c r="T1075" s="826">
        <v>2</v>
      </c>
      <c r="U1075" s="828">
        <v>1</v>
      </c>
    </row>
    <row r="1076" spans="1:21" ht="14.45" customHeight="1" x14ac:dyDescent="0.2">
      <c r="A1076" s="821">
        <v>31</v>
      </c>
      <c r="B1076" s="822" t="s">
        <v>1964</v>
      </c>
      <c r="C1076" s="822" t="s">
        <v>1970</v>
      </c>
      <c r="D1076" s="823" t="s">
        <v>3154</v>
      </c>
      <c r="E1076" s="824" t="s">
        <v>1995</v>
      </c>
      <c r="F1076" s="822" t="s">
        <v>1965</v>
      </c>
      <c r="G1076" s="822" t="s">
        <v>2048</v>
      </c>
      <c r="H1076" s="822" t="s">
        <v>329</v>
      </c>
      <c r="I1076" s="822" t="s">
        <v>2248</v>
      </c>
      <c r="J1076" s="822" t="s">
        <v>1364</v>
      </c>
      <c r="K1076" s="822" t="s">
        <v>2249</v>
      </c>
      <c r="L1076" s="825">
        <v>117.47</v>
      </c>
      <c r="M1076" s="825">
        <v>117.47</v>
      </c>
      <c r="N1076" s="822">
        <v>1</v>
      </c>
      <c r="O1076" s="826">
        <v>1</v>
      </c>
      <c r="P1076" s="825">
        <v>117.47</v>
      </c>
      <c r="Q1076" s="827">
        <v>1</v>
      </c>
      <c r="R1076" s="822">
        <v>1</v>
      </c>
      <c r="S1076" s="827">
        <v>1</v>
      </c>
      <c r="T1076" s="826">
        <v>1</v>
      </c>
      <c r="U1076" s="828">
        <v>1</v>
      </c>
    </row>
    <row r="1077" spans="1:21" ht="14.45" customHeight="1" x14ac:dyDescent="0.2">
      <c r="A1077" s="821">
        <v>31</v>
      </c>
      <c r="B1077" s="822" t="s">
        <v>1964</v>
      </c>
      <c r="C1077" s="822" t="s">
        <v>1970</v>
      </c>
      <c r="D1077" s="823" t="s">
        <v>3154</v>
      </c>
      <c r="E1077" s="824" t="s">
        <v>1995</v>
      </c>
      <c r="F1077" s="822" t="s">
        <v>1965</v>
      </c>
      <c r="G1077" s="822" t="s">
        <v>2048</v>
      </c>
      <c r="H1077" s="822" t="s">
        <v>329</v>
      </c>
      <c r="I1077" s="822" t="s">
        <v>2901</v>
      </c>
      <c r="J1077" s="822" t="s">
        <v>2657</v>
      </c>
      <c r="K1077" s="822" t="s">
        <v>2479</v>
      </c>
      <c r="L1077" s="825">
        <v>23.49</v>
      </c>
      <c r="M1077" s="825">
        <v>23.49</v>
      </c>
      <c r="N1077" s="822">
        <v>1</v>
      </c>
      <c r="O1077" s="826">
        <v>1</v>
      </c>
      <c r="P1077" s="825">
        <v>23.49</v>
      </c>
      <c r="Q1077" s="827">
        <v>1</v>
      </c>
      <c r="R1077" s="822">
        <v>1</v>
      </c>
      <c r="S1077" s="827">
        <v>1</v>
      </c>
      <c r="T1077" s="826">
        <v>1</v>
      </c>
      <c r="U1077" s="828">
        <v>1</v>
      </c>
    </row>
    <row r="1078" spans="1:21" ht="14.45" customHeight="1" x14ac:dyDescent="0.2">
      <c r="A1078" s="821">
        <v>31</v>
      </c>
      <c r="B1078" s="822" t="s">
        <v>1964</v>
      </c>
      <c r="C1078" s="822" t="s">
        <v>1970</v>
      </c>
      <c r="D1078" s="823" t="s">
        <v>3154</v>
      </c>
      <c r="E1078" s="824" t="s">
        <v>1995</v>
      </c>
      <c r="F1078" s="822" t="s">
        <v>1965</v>
      </c>
      <c r="G1078" s="822" t="s">
        <v>2048</v>
      </c>
      <c r="H1078" s="822" t="s">
        <v>329</v>
      </c>
      <c r="I1078" s="822" t="s">
        <v>2427</v>
      </c>
      <c r="J1078" s="822" t="s">
        <v>2246</v>
      </c>
      <c r="K1078" s="822" t="s">
        <v>2247</v>
      </c>
      <c r="L1078" s="825">
        <v>52.87</v>
      </c>
      <c r="M1078" s="825">
        <v>105.74</v>
      </c>
      <c r="N1078" s="822">
        <v>2</v>
      </c>
      <c r="O1078" s="826">
        <v>1</v>
      </c>
      <c r="P1078" s="825">
        <v>105.74</v>
      </c>
      <c r="Q1078" s="827">
        <v>1</v>
      </c>
      <c r="R1078" s="822">
        <v>2</v>
      </c>
      <c r="S1078" s="827">
        <v>1</v>
      </c>
      <c r="T1078" s="826">
        <v>1</v>
      </c>
      <c r="U1078" s="828">
        <v>1</v>
      </c>
    </row>
    <row r="1079" spans="1:21" ht="14.45" customHeight="1" x14ac:dyDescent="0.2">
      <c r="A1079" s="821">
        <v>31</v>
      </c>
      <c r="B1079" s="822" t="s">
        <v>1964</v>
      </c>
      <c r="C1079" s="822" t="s">
        <v>1970</v>
      </c>
      <c r="D1079" s="823" t="s">
        <v>3154</v>
      </c>
      <c r="E1079" s="824" t="s">
        <v>1995</v>
      </c>
      <c r="F1079" s="822" t="s">
        <v>1965</v>
      </c>
      <c r="G1079" s="822" t="s">
        <v>2051</v>
      </c>
      <c r="H1079" s="822" t="s">
        <v>329</v>
      </c>
      <c r="I1079" s="822" t="s">
        <v>3064</v>
      </c>
      <c r="J1079" s="822" t="s">
        <v>736</v>
      </c>
      <c r="K1079" s="822" t="s">
        <v>2557</v>
      </c>
      <c r="L1079" s="825">
        <v>91.11</v>
      </c>
      <c r="M1079" s="825">
        <v>91.11</v>
      </c>
      <c r="N1079" s="822">
        <v>1</v>
      </c>
      <c r="O1079" s="826">
        <v>1</v>
      </c>
      <c r="P1079" s="825">
        <v>91.11</v>
      </c>
      <c r="Q1079" s="827">
        <v>1</v>
      </c>
      <c r="R1079" s="822">
        <v>1</v>
      </c>
      <c r="S1079" s="827">
        <v>1</v>
      </c>
      <c r="T1079" s="826">
        <v>1</v>
      </c>
      <c r="U1079" s="828">
        <v>1</v>
      </c>
    </row>
    <row r="1080" spans="1:21" ht="14.45" customHeight="1" x14ac:dyDescent="0.2">
      <c r="A1080" s="821">
        <v>31</v>
      </c>
      <c r="B1080" s="822" t="s">
        <v>1964</v>
      </c>
      <c r="C1080" s="822" t="s">
        <v>1970</v>
      </c>
      <c r="D1080" s="823" t="s">
        <v>3154</v>
      </c>
      <c r="E1080" s="824" t="s">
        <v>1995</v>
      </c>
      <c r="F1080" s="822" t="s">
        <v>1965</v>
      </c>
      <c r="G1080" s="822" t="s">
        <v>2054</v>
      </c>
      <c r="H1080" s="822" t="s">
        <v>329</v>
      </c>
      <c r="I1080" s="822" t="s">
        <v>2055</v>
      </c>
      <c r="J1080" s="822" t="s">
        <v>2056</v>
      </c>
      <c r="K1080" s="822" t="s">
        <v>2057</v>
      </c>
      <c r="L1080" s="825">
        <v>923.74</v>
      </c>
      <c r="M1080" s="825">
        <v>2771.2200000000003</v>
      </c>
      <c r="N1080" s="822">
        <v>3</v>
      </c>
      <c r="O1080" s="826">
        <v>0.5</v>
      </c>
      <c r="P1080" s="825">
        <v>2771.2200000000003</v>
      </c>
      <c r="Q1080" s="827">
        <v>1</v>
      </c>
      <c r="R1080" s="822">
        <v>3</v>
      </c>
      <c r="S1080" s="827">
        <v>1</v>
      </c>
      <c r="T1080" s="826">
        <v>0.5</v>
      </c>
      <c r="U1080" s="828">
        <v>1</v>
      </c>
    </row>
    <row r="1081" spans="1:21" ht="14.45" customHeight="1" x14ac:dyDescent="0.2">
      <c r="A1081" s="821">
        <v>31</v>
      </c>
      <c r="B1081" s="822" t="s">
        <v>1964</v>
      </c>
      <c r="C1081" s="822" t="s">
        <v>1970</v>
      </c>
      <c r="D1081" s="823" t="s">
        <v>3154</v>
      </c>
      <c r="E1081" s="824" t="s">
        <v>1995</v>
      </c>
      <c r="F1081" s="822" t="s">
        <v>1965</v>
      </c>
      <c r="G1081" s="822" t="s">
        <v>2002</v>
      </c>
      <c r="H1081" s="822" t="s">
        <v>329</v>
      </c>
      <c r="I1081" s="822" t="s">
        <v>3065</v>
      </c>
      <c r="J1081" s="822" t="s">
        <v>2004</v>
      </c>
      <c r="K1081" s="822" t="s">
        <v>3066</v>
      </c>
      <c r="L1081" s="825">
        <v>0</v>
      </c>
      <c r="M1081" s="825">
        <v>0</v>
      </c>
      <c r="N1081" s="822">
        <v>2</v>
      </c>
      <c r="O1081" s="826">
        <v>1.5</v>
      </c>
      <c r="P1081" s="825">
        <v>0</v>
      </c>
      <c r="Q1081" s="827"/>
      <c r="R1081" s="822">
        <v>2</v>
      </c>
      <c r="S1081" s="827">
        <v>1</v>
      </c>
      <c r="T1081" s="826">
        <v>1.5</v>
      </c>
      <c r="U1081" s="828">
        <v>1</v>
      </c>
    </row>
    <row r="1082" spans="1:21" ht="14.45" customHeight="1" x14ac:dyDescent="0.2">
      <c r="A1082" s="821">
        <v>31</v>
      </c>
      <c r="B1082" s="822" t="s">
        <v>1964</v>
      </c>
      <c r="C1082" s="822" t="s">
        <v>1970</v>
      </c>
      <c r="D1082" s="823" t="s">
        <v>3154</v>
      </c>
      <c r="E1082" s="824" t="s">
        <v>1995</v>
      </c>
      <c r="F1082" s="822" t="s">
        <v>1965</v>
      </c>
      <c r="G1082" s="822" t="s">
        <v>2002</v>
      </c>
      <c r="H1082" s="822" t="s">
        <v>329</v>
      </c>
      <c r="I1082" s="822" t="s">
        <v>3067</v>
      </c>
      <c r="J1082" s="822" t="s">
        <v>3068</v>
      </c>
      <c r="K1082" s="822" t="s">
        <v>3066</v>
      </c>
      <c r="L1082" s="825">
        <v>0</v>
      </c>
      <c r="M1082" s="825">
        <v>0</v>
      </c>
      <c r="N1082" s="822">
        <v>1</v>
      </c>
      <c r="O1082" s="826">
        <v>0.5</v>
      </c>
      <c r="P1082" s="825">
        <v>0</v>
      </c>
      <c r="Q1082" s="827"/>
      <c r="R1082" s="822">
        <v>1</v>
      </c>
      <c r="S1082" s="827">
        <v>1</v>
      </c>
      <c r="T1082" s="826">
        <v>0.5</v>
      </c>
      <c r="U1082" s="828">
        <v>1</v>
      </c>
    </row>
    <row r="1083" spans="1:21" ht="14.45" customHeight="1" x14ac:dyDescent="0.2">
      <c r="A1083" s="821">
        <v>31</v>
      </c>
      <c r="B1083" s="822" t="s">
        <v>1964</v>
      </c>
      <c r="C1083" s="822" t="s">
        <v>1970</v>
      </c>
      <c r="D1083" s="823" t="s">
        <v>3154</v>
      </c>
      <c r="E1083" s="824" t="s">
        <v>1995</v>
      </c>
      <c r="F1083" s="822" t="s">
        <v>1965</v>
      </c>
      <c r="G1083" s="822" t="s">
        <v>2012</v>
      </c>
      <c r="H1083" s="822" t="s">
        <v>329</v>
      </c>
      <c r="I1083" s="822" t="s">
        <v>2023</v>
      </c>
      <c r="J1083" s="822" t="s">
        <v>2491</v>
      </c>
      <c r="K1083" s="822"/>
      <c r="L1083" s="825">
        <v>50.32</v>
      </c>
      <c r="M1083" s="825">
        <v>100.64</v>
      </c>
      <c r="N1083" s="822">
        <v>2</v>
      </c>
      <c r="O1083" s="826">
        <v>1</v>
      </c>
      <c r="P1083" s="825">
        <v>100.64</v>
      </c>
      <c r="Q1083" s="827">
        <v>1</v>
      </c>
      <c r="R1083" s="822">
        <v>2</v>
      </c>
      <c r="S1083" s="827">
        <v>1</v>
      </c>
      <c r="T1083" s="826">
        <v>1</v>
      </c>
      <c r="U1083" s="828">
        <v>1</v>
      </c>
    </row>
    <row r="1084" spans="1:21" ht="14.45" customHeight="1" x14ac:dyDescent="0.2">
      <c r="A1084" s="821">
        <v>31</v>
      </c>
      <c r="B1084" s="822" t="s">
        <v>1964</v>
      </c>
      <c r="C1084" s="822" t="s">
        <v>1970</v>
      </c>
      <c r="D1084" s="823" t="s">
        <v>3154</v>
      </c>
      <c r="E1084" s="824" t="s">
        <v>1995</v>
      </c>
      <c r="F1084" s="822" t="s">
        <v>1965</v>
      </c>
      <c r="G1084" s="822" t="s">
        <v>2570</v>
      </c>
      <c r="H1084" s="822" t="s">
        <v>329</v>
      </c>
      <c r="I1084" s="822" t="s">
        <v>3069</v>
      </c>
      <c r="J1084" s="822" t="s">
        <v>2572</v>
      </c>
      <c r="K1084" s="822" t="s">
        <v>3070</v>
      </c>
      <c r="L1084" s="825">
        <v>38.08</v>
      </c>
      <c r="M1084" s="825">
        <v>38.08</v>
      </c>
      <c r="N1084" s="822">
        <v>1</v>
      </c>
      <c r="O1084" s="826">
        <v>1</v>
      </c>
      <c r="P1084" s="825">
        <v>38.08</v>
      </c>
      <c r="Q1084" s="827">
        <v>1</v>
      </c>
      <c r="R1084" s="822">
        <v>1</v>
      </c>
      <c r="S1084" s="827">
        <v>1</v>
      </c>
      <c r="T1084" s="826">
        <v>1</v>
      </c>
      <c r="U1084" s="828">
        <v>1</v>
      </c>
    </row>
    <row r="1085" spans="1:21" ht="14.45" customHeight="1" x14ac:dyDescent="0.2">
      <c r="A1085" s="821">
        <v>31</v>
      </c>
      <c r="B1085" s="822" t="s">
        <v>1964</v>
      </c>
      <c r="C1085" s="822" t="s">
        <v>1970</v>
      </c>
      <c r="D1085" s="823" t="s">
        <v>3154</v>
      </c>
      <c r="E1085" s="824" t="s">
        <v>1995</v>
      </c>
      <c r="F1085" s="822" t="s">
        <v>1965</v>
      </c>
      <c r="G1085" s="822" t="s">
        <v>2079</v>
      </c>
      <c r="H1085" s="822" t="s">
        <v>329</v>
      </c>
      <c r="I1085" s="822" t="s">
        <v>2080</v>
      </c>
      <c r="J1085" s="822" t="s">
        <v>2081</v>
      </c>
      <c r="K1085" s="822" t="s">
        <v>2082</v>
      </c>
      <c r="L1085" s="825">
        <v>132.97999999999999</v>
      </c>
      <c r="M1085" s="825">
        <v>1861.7199999999998</v>
      </c>
      <c r="N1085" s="822">
        <v>14</v>
      </c>
      <c r="O1085" s="826">
        <v>5</v>
      </c>
      <c r="P1085" s="825">
        <v>531.91999999999996</v>
      </c>
      <c r="Q1085" s="827">
        <v>0.2857142857142857</v>
      </c>
      <c r="R1085" s="822">
        <v>4</v>
      </c>
      <c r="S1085" s="827">
        <v>0.2857142857142857</v>
      </c>
      <c r="T1085" s="826">
        <v>2</v>
      </c>
      <c r="U1085" s="828">
        <v>0.4</v>
      </c>
    </row>
    <row r="1086" spans="1:21" ht="14.45" customHeight="1" x14ac:dyDescent="0.2">
      <c r="A1086" s="821">
        <v>31</v>
      </c>
      <c r="B1086" s="822" t="s">
        <v>1964</v>
      </c>
      <c r="C1086" s="822" t="s">
        <v>1970</v>
      </c>
      <c r="D1086" s="823" t="s">
        <v>3154</v>
      </c>
      <c r="E1086" s="824" t="s">
        <v>1995</v>
      </c>
      <c r="F1086" s="822" t="s">
        <v>1965</v>
      </c>
      <c r="G1086" s="822" t="s">
        <v>2736</v>
      </c>
      <c r="H1086" s="822" t="s">
        <v>329</v>
      </c>
      <c r="I1086" s="822" t="s">
        <v>3071</v>
      </c>
      <c r="J1086" s="822" t="s">
        <v>3072</v>
      </c>
      <c r="K1086" s="822" t="s">
        <v>1899</v>
      </c>
      <c r="L1086" s="825">
        <v>38.56</v>
      </c>
      <c r="M1086" s="825">
        <v>38.56</v>
      </c>
      <c r="N1086" s="822">
        <v>1</v>
      </c>
      <c r="O1086" s="826">
        <v>1</v>
      </c>
      <c r="P1086" s="825">
        <v>38.56</v>
      </c>
      <c r="Q1086" s="827">
        <v>1</v>
      </c>
      <c r="R1086" s="822">
        <v>1</v>
      </c>
      <c r="S1086" s="827">
        <v>1</v>
      </c>
      <c r="T1086" s="826">
        <v>1</v>
      </c>
      <c r="U1086" s="828">
        <v>1</v>
      </c>
    </row>
    <row r="1087" spans="1:21" ht="14.45" customHeight="1" x14ac:dyDescent="0.2">
      <c r="A1087" s="821">
        <v>31</v>
      </c>
      <c r="B1087" s="822" t="s">
        <v>1964</v>
      </c>
      <c r="C1087" s="822" t="s">
        <v>1970</v>
      </c>
      <c r="D1087" s="823" t="s">
        <v>3154</v>
      </c>
      <c r="E1087" s="824" t="s">
        <v>1995</v>
      </c>
      <c r="F1087" s="822" t="s">
        <v>1965</v>
      </c>
      <c r="G1087" s="822" t="s">
        <v>1997</v>
      </c>
      <c r="H1087" s="822" t="s">
        <v>619</v>
      </c>
      <c r="I1087" s="822" t="s">
        <v>2086</v>
      </c>
      <c r="J1087" s="822" t="s">
        <v>825</v>
      </c>
      <c r="K1087" s="822" t="s">
        <v>2087</v>
      </c>
      <c r="L1087" s="825">
        <v>368.16</v>
      </c>
      <c r="M1087" s="825">
        <v>736.32</v>
      </c>
      <c r="N1087" s="822">
        <v>2</v>
      </c>
      <c r="O1087" s="826">
        <v>1</v>
      </c>
      <c r="P1087" s="825">
        <v>736.32</v>
      </c>
      <c r="Q1087" s="827">
        <v>1</v>
      </c>
      <c r="R1087" s="822">
        <v>2</v>
      </c>
      <c r="S1087" s="827">
        <v>1</v>
      </c>
      <c r="T1087" s="826">
        <v>1</v>
      </c>
      <c r="U1087" s="828">
        <v>1</v>
      </c>
    </row>
    <row r="1088" spans="1:21" ht="14.45" customHeight="1" x14ac:dyDescent="0.2">
      <c r="A1088" s="821">
        <v>31</v>
      </c>
      <c r="B1088" s="822" t="s">
        <v>1964</v>
      </c>
      <c r="C1088" s="822" t="s">
        <v>1970</v>
      </c>
      <c r="D1088" s="823" t="s">
        <v>3154</v>
      </c>
      <c r="E1088" s="824" t="s">
        <v>1995</v>
      </c>
      <c r="F1088" s="822" t="s">
        <v>1965</v>
      </c>
      <c r="G1088" s="822" t="s">
        <v>1997</v>
      </c>
      <c r="H1088" s="822" t="s">
        <v>619</v>
      </c>
      <c r="I1088" s="822" t="s">
        <v>1611</v>
      </c>
      <c r="J1088" s="822" t="s">
        <v>828</v>
      </c>
      <c r="K1088" s="822" t="s">
        <v>1612</v>
      </c>
      <c r="L1088" s="825">
        <v>1385.62</v>
      </c>
      <c r="M1088" s="825">
        <v>6928.0999999999995</v>
      </c>
      <c r="N1088" s="822">
        <v>5</v>
      </c>
      <c r="O1088" s="826">
        <v>1</v>
      </c>
      <c r="P1088" s="825">
        <v>6928.0999999999995</v>
      </c>
      <c r="Q1088" s="827">
        <v>1</v>
      </c>
      <c r="R1088" s="822">
        <v>5</v>
      </c>
      <c r="S1088" s="827">
        <v>1</v>
      </c>
      <c r="T1088" s="826">
        <v>1</v>
      </c>
      <c r="U1088" s="828">
        <v>1</v>
      </c>
    </row>
    <row r="1089" spans="1:21" ht="14.45" customHeight="1" x14ac:dyDescent="0.2">
      <c r="A1089" s="821">
        <v>31</v>
      </c>
      <c r="B1089" s="822" t="s">
        <v>1964</v>
      </c>
      <c r="C1089" s="822" t="s">
        <v>1970</v>
      </c>
      <c r="D1089" s="823" t="s">
        <v>3154</v>
      </c>
      <c r="E1089" s="824" t="s">
        <v>1995</v>
      </c>
      <c r="F1089" s="822" t="s">
        <v>1965</v>
      </c>
      <c r="G1089" s="822" t="s">
        <v>1997</v>
      </c>
      <c r="H1089" s="822" t="s">
        <v>619</v>
      </c>
      <c r="I1089" s="822" t="s">
        <v>1613</v>
      </c>
      <c r="J1089" s="822" t="s">
        <v>825</v>
      </c>
      <c r="K1089" s="822" t="s">
        <v>1614</v>
      </c>
      <c r="L1089" s="825">
        <v>736.33</v>
      </c>
      <c r="M1089" s="825">
        <v>25035.220000000005</v>
      </c>
      <c r="N1089" s="822">
        <v>34</v>
      </c>
      <c r="O1089" s="826">
        <v>12</v>
      </c>
      <c r="P1089" s="825">
        <v>20617.240000000005</v>
      </c>
      <c r="Q1089" s="827">
        <v>0.82352941176470595</v>
      </c>
      <c r="R1089" s="822">
        <v>28</v>
      </c>
      <c r="S1089" s="827">
        <v>0.82352941176470584</v>
      </c>
      <c r="T1089" s="826">
        <v>9.5</v>
      </c>
      <c r="U1089" s="828">
        <v>0.79166666666666663</v>
      </c>
    </row>
    <row r="1090" spans="1:21" ht="14.45" customHeight="1" x14ac:dyDescent="0.2">
      <c r="A1090" s="821">
        <v>31</v>
      </c>
      <c r="B1090" s="822" t="s">
        <v>1964</v>
      </c>
      <c r="C1090" s="822" t="s">
        <v>1970</v>
      </c>
      <c r="D1090" s="823" t="s">
        <v>3154</v>
      </c>
      <c r="E1090" s="824" t="s">
        <v>1995</v>
      </c>
      <c r="F1090" s="822" t="s">
        <v>1965</v>
      </c>
      <c r="G1090" s="822" t="s">
        <v>1997</v>
      </c>
      <c r="H1090" s="822" t="s">
        <v>619</v>
      </c>
      <c r="I1090" s="822" t="s">
        <v>1615</v>
      </c>
      <c r="J1090" s="822" t="s">
        <v>825</v>
      </c>
      <c r="K1090" s="822" t="s">
        <v>1616</v>
      </c>
      <c r="L1090" s="825">
        <v>490.89</v>
      </c>
      <c r="M1090" s="825">
        <v>3436.2299999999996</v>
      </c>
      <c r="N1090" s="822">
        <v>7</v>
      </c>
      <c r="O1090" s="826">
        <v>2.5</v>
      </c>
      <c r="P1090" s="825">
        <v>3436.2299999999996</v>
      </c>
      <c r="Q1090" s="827">
        <v>1</v>
      </c>
      <c r="R1090" s="822">
        <v>7</v>
      </c>
      <c r="S1090" s="827">
        <v>1</v>
      </c>
      <c r="T1090" s="826">
        <v>2.5</v>
      </c>
      <c r="U1090" s="828">
        <v>1</v>
      </c>
    </row>
    <row r="1091" spans="1:21" ht="14.45" customHeight="1" x14ac:dyDescent="0.2">
      <c r="A1091" s="821">
        <v>31</v>
      </c>
      <c r="B1091" s="822" t="s">
        <v>1964</v>
      </c>
      <c r="C1091" s="822" t="s">
        <v>1970</v>
      </c>
      <c r="D1091" s="823" t="s">
        <v>3154</v>
      </c>
      <c r="E1091" s="824" t="s">
        <v>1995</v>
      </c>
      <c r="F1091" s="822" t="s">
        <v>1965</v>
      </c>
      <c r="G1091" s="822" t="s">
        <v>1997</v>
      </c>
      <c r="H1091" s="822" t="s">
        <v>619</v>
      </c>
      <c r="I1091" s="822" t="s">
        <v>2500</v>
      </c>
      <c r="J1091" s="822" t="s">
        <v>828</v>
      </c>
      <c r="K1091" s="822" t="s">
        <v>2501</v>
      </c>
      <c r="L1091" s="825">
        <v>1847.49</v>
      </c>
      <c r="M1091" s="825">
        <v>1847.49</v>
      </c>
      <c r="N1091" s="822">
        <v>1</v>
      </c>
      <c r="O1091" s="826">
        <v>1</v>
      </c>
      <c r="P1091" s="825">
        <v>1847.49</v>
      </c>
      <c r="Q1091" s="827">
        <v>1</v>
      </c>
      <c r="R1091" s="822">
        <v>1</v>
      </c>
      <c r="S1091" s="827">
        <v>1</v>
      </c>
      <c r="T1091" s="826">
        <v>1</v>
      </c>
      <c r="U1091" s="828">
        <v>1</v>
      </c>
    </row>
    <row r="1092" spans="1:21" ht="14.45" customHeight="1" x14ac:dyDescent="0.2">
      <c r="A1092" s="821">
        <v>31</v>
      </c>
      <c r="B1092" s="822" t="s">
        <v>1964</v>
      </c>
      <c r="C1092" s="822" t="s">
        <v>1970</v>
      </c>
      <c r="D1092" s="823" t="s">
        <v>3154</v>
      </c>
      <c r="E1092" s="824" t="s">
        <v>1995</v>
      </c>
      <c r="F1092" s="822" t="s">
        <v>1965</v>
      </c>
      <c r="G1092" s="822" t="s">
        <v>1997</v>
      </c>
      <c r="H1092" s="822" t="s">
        <v>619</v>
      </c>
      <c r="I1092" s="822" t="s">
        <v>2291</v>
      </c>
      <c r="J1092" s="822" t="s">
        <v>825</v>
      </c>
      <c r="K1092" s="822" t="s">
        <v>2292</v>
      </c>
      <c r="L1092" s="825">
        <v>1154.68</v>
      </c>
      <c r="M1092" s="825">
        <v>1154.68</v>
      </c>
      <c r="N1092" s="822">
        <v>1</v>
      </c>
      <c r="O1092" s="826">
        <v>0.5</v>
      </c>
      <c r="P1092" s="825">
        <v>1154.68</v>
      </c>
      <c r="Q1092" s="827">
        <v>1</v>
      </c>
      <c r="R1092" s="822">
        <v>1</v>
      </c>
      <c r="S1092" s="827">
        <v>1</v>
      </c>
      <c r="T1092" s="826">
        <v>0.5</v>
      </c>
      <c r="U1092" s="828">
        <v>1</v>
      </c>
    </row>
    <row r="1093" spans="1:21" ht="14.45" customHeight="1" x14ac:dyDescent="0.2">
      <c r="A1093" s="821">
        <v>31</v>
      </c>
      <c r="B1093" s="822" t="s">
        <v>1964</v>
      </c>
      <c r="C1093" s="822" t="s">
        <v>1970</v>
      </c>
      <c r="D1093" s="823" t="s">
        <v>3154</v>
      </c>
      <c r="E1093" s="824" t="s">
        <v>1995</v>
      </c>
      <c r="F1093" s="822" t="s">
        <v>1965</v>
      </c>
      <c r="G1093" s="822" t="s">
        <v>1997</v>
      </c>
      <c r="H1093" s="822" t="s">
        <v>619</v>
      </c>
      <c r="I1093" s="822" t="s">
        <v>1998</v>
      </c>
      <c r="J1093" s="822" t="s">
        <v>825</v>
      </c>
      <c r="K1093" s="822" t="s">
        <v>1999</v>
      </c>
      <c r="L1093" s="825">
        <v>923.74</v>
      </c>
      <c r="M1093" s="825">
        <v>1847.48</v>
      </c>
      <c r="N1093" s="822">
        <v>2</v>
      </c>
      <c r="O1093" s="826">
        <v>1</v>
      </c>
      <c r="P1093" s="825">
        <v>1847.48</v>
      </c>
      <c r="Q1093" s="827">
        <v>1</v>
      </c>
      <c r="R1093" s="822">
        <v>2</v>
      </c>
      <c r="S1093" s="827">
        <v>1</v>
      </c>
      <c r="T1093" s="826">
        <v>1</v>
      </c>
      <c r="U1093" s="828">
        <v>1</v>
      </c>
    </row>
    <row r="1094" spans="1:21" ht="14.45" customHeight="1" x14ac:dyDescent="0.2">
      <c r="A1094" s="821">
        <v>31</v>
      </c>
      <c r="B1094" s="822" t="s">
        <v>1964</v>
      </c>
      <c r="C1094" s="822" t="s">
        <v>1970</v>
      </c>
      <c r="D1094" s="823" t="s">
        <v>3154</v>
      </c>
      <c r="E1094" s="824" t="s">
        <v>1995</v>
      </c>
      <c r="F1094" s="822" t="s">
        <v>1965</v>
      </c>
      <c r="G1094" s="822" t="s">
        <v>2088</v>
      </c>
      <c r="H1094" s="822" t="s">
        <v>329</v>
      </c>
      <c r="I1094" s="822" t="s">
        <v>2089</v>
      </c>
      <c r="J1094" s="822" t="s">
        <v>662</v>
      </c>
      <c r="K1094" s="822" t="s">
        <v>1335</v>
      </c>
      <c r="L1094" s="825">
        <v>35.25</v>
      </c>
      <c r="M1094" s="825">
        <v>70.5</v>
      </c>
      <c r="N1094" s="822">
        <v>2</v>
      </c>
      <c r="O1094" s="826">
        <v>1</v>
      </c>
      <c r="P1094" s="825"/>
      <c r="Q1094" s="827">
        <v>0</v>
      </c>
      <c r="R1094" s="822"/>
      <c r="S1094" s="827">
        <v>0</v>
      </c>
      <c r="T1094" s="826"/>
      <c r="U1094" s="828">
        <v>0</v>
      </c>
    </row>
    <row r="1095" spans="1:21" ht="14.45" customHeight="1" x14ac:dyDescent="0.2">
      <c r="A1095" s="821">
        <v>31</v>
      </c>
      <c r="B1095" s="822" t="s">
        <v>1964</v>
      </c>
      <c r="C1095" s="822" t="s">
        <v>1970</v>
      </c>
      <c r="D1095" s="823" t="s">
        <v>3154</v>
      </c>
      <c r="E1095" s="824" t="s">
        <v>1995</v>
      </c>
      <c r="F1095" s="822" t="s">
        <v>1965</v>
      </c>
      <c r="G1095" s="822" t="s">
        <v>2006</v>
      </c>
      <c r="H1095" s="822" t="s">
        <v>619</v>
      </c>
      <c r="I1095" s="822" t="s">
        <v>1814</v>
      </c>
      <c r="J1095" s="822" t="s">
        <v>1005</v>
      </c>
      <c r="K1095" s="822" t="s">
        <v>1006</v>
      </c>
      <c r="L1095" s="825">
        <v>0</v>
      </c>
      <c r="M1095" s="825">
        <v>0</v>
      </c>
      <c r="N1095" s="822">
        <v>48</v>
      </c>
      <c r="O1095" s="826">
        <v>32.5</v>
      </c>
      <c r="P1095" s="825">
        <v>0</v>
      </c>
      <c r="Q1095" s="827"/>
      <c r="R1095" s="822">
        <v>38</v>
      </c>
      <c r="S1095" s="827">
        <v>0.79166666666666663</v>
      </c>
      <c r="T1095" s="826">
        <v>23</v>
      </c>
      <c r="U1095" s="828">
        <v>0.70769230769230773</v>
      </c>
    </row>
    <row r="1096" spans="1:21" ht="14.45" customHeight="1" x14ac:dyDescent="0.2">
      <c r="A1096" s="821">
        <v>31</v>
      </c>
      <c r="B1096" s="822" t="s">
        <v>1964</v>
      </c>
      <c r="C1096" s="822" t="s">
        <v>1970</v>
      </c>
      <c r="D1096" s="823" t="s">
        <v>3154</v>
      </c>
      <c r="E1096" s="824" t="s">
        <v>1995</v>
      </c>
      <c r="F1096" s="822" t="s">
        <v>1965</v>
      </c>
      <c r="G1096" s="822" t="s">
        <v>2106</v>
      </c>
      <c r="H1096" s="822" t="s">
        <v>329</v>
      </c>
      <c r="I1096" s="822" t="s">
        <v>2107</v>
      </c>
      <c r="J1096" s="822" t="s">
        <v>1301</v>
      </c>
      <c r="K1096" s="822" t="s">
        <v>2108</v>
      </c>
      <c r="L1096" s="825">
        <v>219.37</v>
      </c>
      <c r="M1096" s="825">
        <v>3071.1799999999994</v>
      </c>
      <c r="N1096" s="822">
        <v>14</v>
      </c>
      <c r="O1096" s="826">
        <v>7.5</v>
      </c>
      <c r="P1096" s="825">
        <v>3071.1799999999994</v>
      </c>
      <c r="Q1096" s="827">
        <v>1</v>
      </c>
      <c r="R1096" s="822">
        <v>14</v>
      </c>
      <c r="S1096" s="827">
        <v>1</v>
      </c>
      <c r="T1096" s="826">
        <v>7.5</v>
      </c>
      <c r="U1096" s="828">
        <v>1</v>
      </c>
    </row>
    <row r="1097" spans="1:21" ht="14.45" customHeight="1" x14ac:dyDescent="0.2">
      <c r="A1097" s="821">
        <v>31</v>
      </c>
      <c r="B1097" s="822" t="s">
        <v>1964</v>
      </c>
      <c r="C1097" s="822" t="s">
        <v>1970</v>
      </c>
      <c r="D1097" s="823" t="s">
        <v>3154</v>
      </c>
      <c r="E1097" s="824" t="s">
        <v>1995</v>
      </c>
      <c r="F1097" s="822" t="s">
        <v>1965</v>
      </c>
      <c r="G1097" s="822" t="s">
        <v>2320</v>
      </c>
      <c r="H1097" s="822" t="s">
        <v>329</v>
      </c>
      <c r="I1097" s="822" t="s">
        <v>2525</v>
      </c>
      <c r="J1097" s="822" t="s">
        <v>1117</v>
      </c>
      <c r="K1097" s="822" t="s">
        <v>2526</v>
      </c>
      <c r="L1097" s="825">
        <v>33.4</v>
      </c>
      <c r="M1097" s="825">
        <v>100.19999999999999</v>
      </c>
      <c r="N1097" s="822">
        <v>3</v>
      </c>
      <c r="O1097" s="826">
        <v>2</v>
      </c>
      <c r="P1097" s="825">
        <v>100.19999999999999</v>
      </c>
      <c r="Q1097" s="827">
        <v>1</v>
      </c>
      <c r="R1097" s="822">
        <v>3</v>
      </c>
      <c r="S1097" s="827">
        <v>1</v>
      </c>
      <c r="T1097" s="826">
        <v>2</v>
      </c>
      <c r="U1097" s="828">
        <v>1</v>
      </c>
    </row>
    <row r="1098" spans="1:21" ht="14.45" customHeight="1" x14ac:dyDescent="0.2">
      <c r="A1098" s="821">
        <v>31</v>
      </c>
      <c r="B1098" s="822" t="s">
        <v>1964</v>
      </c>
      <c r="C1098" s="822" t="s">
        <v>1970</v>
      </c>
      <c r="D1098" s="823" t="s">
        <v>3154</v>
      </c>
      <c r="E1098" s="824" t="s">
        <v>1995</v>
      </c>
      <c r="F1098" s="822" t="s">
        <v>1965</v>
      </c>
      <c r="G1098" s="822" t="s">
        <v>2000</v>
      </c>
      <c r="H1098" s="822" t="s">
        <v>329</v>
      </c>
      <c r="I1098" s="822" t="s">
        <v>2603</v>
      </c>
      <c r="J1098" s="822" t="s">
        <v>2008</v>
      </c>
      <c r="K1098" s="822" t="s">
        <v>2604</v>
      </c>
      <c r="L1098" s="825">
        <v>33.31</v>
      </c>
      <c r="M1098" s="825">
        <v>99.93</v>
      </c>
      <c r="N1098" s="822">
        <v>3</v>
      </c>
      <c r="O1098" s="826">
        <v>3</v>
      </c>
      <c r="P1098" s="825">
        <v>66.62</v>
      </c>
      <c r="Q1098" s="827">
        <v>0.66666666666666663</v>
      </c>
      <c r="R1098" s="822">
        <v>2</v>
      </c>
      <c r="S1098" s="827">
        <v>0.66666666666666663</v>
      </c>
      <c r="T1098" s="826">
        <v>2</v>
      </c>
      <c r="U1098" s="828">
        <v>0.66666666666666663</v>
      </c>
    </row>
    <row r="1099" spans="1:21" ht="14.45" customHeight="1" x14ac:dyDescent="0.2">
      <c r="A1099" s="821">
        <v>31</v>
      </c>
      <c r="B1099" s="822" t="s">
        <v>1964</v>
      </c>
      <c r="C1099" s="822" t="s">
        <v>1970</v>
      </c>
      <c r="D1099" s="823" t="s">
        <v>3154</v>
      </c>
      <c r="E1099" s="824" t="s">
        <v>1995</v>
      </c>
      <c r="F1099" s="822" t="s">
        <v>1965</v>
      </c>
      <c r="G1099" s="822" t="s">
        <v>2000</v>
      </c>
      <c r="H1099" s="822" t="s">
        <v>329</v>
      </c>
      <c r="I1099" s="822" t="s">
        <v>2128</v>
      </c>
      <c r="J1099" s="822" t="s">
        <v>2008</v>
      </c>
      <c r="K1099" s="822" t="s">
        <v>2129</v>
      </c>
      <c r="L1099" s="825">
        <v>99.94</v>
      </c>
      <c r="M1099" s="825">
        <v>599.64</v>
      </c>
      <c r="N1099" s="822">
        <v>6</v>
      </c>
      <c r="O1099" s="826">
        <v>3.5</v>
      </c>
      <c r="P1099" s="825">
        <v>399.76</v>
      </c>
      <c r="Q1099" s="827">
        <v>0.66666666666666663</v>
      </c>
      <c r="R1099" s="822">
        <v>4</v>
      </c>
      <c r="S1099" s="827">
        <v>0.66666666666666663</v>
      </c>
      <c r="T1099" s="826">
        <v>2.5</v>
      </c>
      <c r="U1099" s="828">
        <v>0.7142857142857143</v>
      </c>
    </row>
    <row r="1100" spans="1:21" ht="14.45" customHeight="1" x14ac:dyDescent="0.2">
      <c r="A1100" s="821">
        <v>31</v>
      </c>
      <c r="B1100" s="822" t="s">
        <v>1964</v>
      </c>
      <c r="C1100" s="822" t="s">
        <v>1970</v>
      </c>
      <c r="D1100" s="823" t="s">
        <v>3154</v>
      </c>
      <c r="E1100" s="824" t="s">
        <v>1995</v>
      </c>
      <c r="F1100" s="822" t="s">
        <v>1965</v>
      </c>
      <c r="G1100" s="822" t="s">
        <v>2000</v>
      </c>
      <c r="H1100" s="822" t="s">
        <v>329</v>
      </c>
      <c r="I1100" s="822" t="s">
        <v>2864</v>
      </c>
      <c r="J1100" s="822" t="s">
        <v>2008</v>
      </c>
      <c r="K1100" s="822" t="s">
        <v>2865</v>
      </c>
      <c r="L1100" s="825">
        <v>299.83999999999997</v>
      </c>
      <c r="M1100" s="825">
        <v>299.83999999999997</v>
      </c>
      <c r="N1100" s="822">
        <v>1</v>
      </c>
      <c r="O1100" s="826">
        <v>1</v>
      </c>
      <c r="P1100" s="825">
        <v>299.83999999999997</v>
      </c>
      <c r="Q1100" s="827">
        <v>1</v>
      </c>
      <c r="R1100" s="822">
        <v>1</v>
      </c>
      <c r="S1100" s="827">
        <v>1</v>
      </c>
      <c r="T1100" s="826">
        <v>1</v>
      </c>
      <c r="U1100" s="828">
        <v>1</v>
      </c>
    </row>
    <row r="1101" spans="1:21" ht="14.45" customHeight="1" x14ac:dyDescent="0.2">
      <c r="A1101" s="821">
        <v>31</v>
      </c>
      <c r="B1101" s="822" t="s">
        <v>1964</v>
      </c>
      <c r="C1101" s="822" t="s">
        <v>1970</v>
      </c>
      <c r="D1101" s="823" t="s">
        <v>3154</v>
      </c>
      <c r="E1101" s="824" t="s">
        <v>1995</v>
      </c>
      <c r="F1101" s="822" t="s">
        <v>1965</v>
      </c>
      <c r="G1101" s="822" t="s">
        <v>2000</v>
      </c>
      <c r="H1101" s="822" t="s">
        <v>329</v>
      </c>
      <c r="I1101" s="822" t="s">
        <v>2001</v>
      </c>
      <c r="J1101" s="822" t="s">
        <v>1161</v>
      </c>
      <c r="K1101" s="822" t="s">
        <v>1163</v>
      </c>
      <c r="L1101" s="825">
        <v>50.32</v>
      </c>
      <c r="M1101" s="825">
        <v>503.2</v>
      </c>
      <c r="N1101" s="822">
        <v>10</v>
      </c>
      <c r="O1101" s="826">
        <v>5</v>
      </c>
      <c r="P1101" s="825">
        <v>503.2</v>
      </c>
      <c r="Q1101" s="827">
        <v>1</v>
      </c>
      <c r="R1101" s="822">
        <v>10</v>
      </c>
      <c r="S1101" s="827">
        <v>1</v>
      </c>
      <c r="T1101" s="826">
        <v>5</v>
      </c>
      <c r="U1101" s="828">
        <v>1</v>
      </c>
    </row>
    <row r="1102" spans="1:21" ht="14.45" customHeight="1" x14ac:dyDescent="0.2">
      <c r="A1102" s="821">
        <v>31</v>
      </c>
      <c r="B1102" s="822" t="s">
        <v>1964</v>
      </c>
      <c r="C1102" s="822" t="s">
        <v>1970</v>
      </c>
      <c r="D1102" s="823" t="s">
        <v>3154</v>
      </c>
      <c r="E1102" s="824" t="s">
        <v>1995</v>
      </c>
      <c r="F1102" s="822" t="s">
        <v>1965</v>
      </c>
      <c r="G1102" s="822" t="s">
        <v>2000</v>
      </c>
      <c r="H1102" s="822" t="s">
        <v>329</v>
      </c>
      <c r="I1102" s="822" t="s">
        <v>2007</v>
      </c>
      <c r="J1102" s="822" t="s">
        <v>2008</v>
      </c>
      <c r="K1102" s="822" t="s">
        <v>2009</v>
      </c>
      <c r="L1102" s="825">
        <v>66.63</v>
      </c>
      <c r="M1102" s="825">
        <v>66.63</v>
      </c>
      <c r="N1102" s="822">
        <v>1</v>
      </c>
      <c r="O1102" s="826">
        <v>0.5</v>
      </c>
      <c r="P1102" s="825">
        <v>66.63</v>
      </c>
      <c r="Q1102" s="827">
        <v>1</v>
      </c>
      <c r="R1102" s="822">
        <v>1</v>
      </c>
      <c r="S1102" s="827">
        <v>1</v>
      </c>
      <c r="T1102" s="826">
        <v>0.5</v>
      </c>
      <c r="U1102" s="828">
        <v>1</v>
      </c>
    </row>
    <row r="1103" spans="1:21" ht="14.45" customHeight="1" x14ac:dyDescent="0.2">
      <c r="A1103" s="821">
        <v>31</v>
      </c>
      <c r="B1103" s="822" t="s">
        <v>1964</v>
      </c>
      <c r="C1103" s="822" t="s">
        <v>1970</v>
      </c>
      <c r="D1103" s="823" t="s">
        <v>3154</v>
      </c>
      <c r="E1103" s="824" t="s">
        <v>1995</v>
      </c>
      <c r="F1103" s="822" t="s">
        <v>1965</v>
      </c>
      <c r="G1103" s="822" t="s">
        <v>2000</v>
      </c>
      <c r="H1103" s="822" t="s">
        <v>329</v>
      </c>
      <c r="I1103" s="822" t="s">
        <v>2344</v>
      </c>
      <c r="J1103" s="822" t="s">
        <v>1161</v>
      </c>
      <c r="K1103" s="822" t="s">
        <v>2345</v>
      </c>
      <c r="L1103" s="825">
        <v>16.77</v>
      </c>
      <c r="M1103" s="825">
        <v>218.01</v>
      </c>
      <c r="N1103" s="822">
        <v>13</v>
      </c>
      <c r="O1103" s="826">
        <v>12</v>
      </c>
      <c r="P1103" s="825">
        <v>134.16</v>
      </c>
      <c r="Q1103" s="827">
        <v>0.61538461538461542</v>
      </c>
      <c r="R1103" s="822">
        <v>8</v>
      </c>
      <c r="S1103" s="827">
        <v>0.61538461538461542</v>
      </c>
      <c r="T1103" s="826">
        <v>7</v>
      </c>
      <c r="U1103" s="828">
        <v>0.58333333333333337</v>
      </c>
    </row>
    <row r="1104" spans="1:21" ht="14.45" customHeight="1" x14ac:dyDescent="0.2">
      <c r="A1104" s="821">
        <v>31</v>
      </c>
      <c r="B1104" s="822" t="s">
        <v>1964</v>
      </c>
      <c r="C1104" s="822" t="s">
        <v>1970</v>
      </c>
      <c r="D1104" s="823" t="s">
        <v>3154</v>
      </c>
      <c r="E1104" s="824" t="s">
        <v>1995</v>
      </c>
      <c r="F1104" s="822" t="s">
        <v>1965</v>
      </c>
      <c r="G1104" s="822" t="s">
        <v>2132</v>
      </c>
      <c r="H1104" s="822" t="s">
        <v>619</v>
      </c>
      <c r="I1104" s="822" t="s">
        <v>1747</v>
      </c>
      <c r="J1104" s="822" t="s">
        <v>1201</v>
      </c>
      <c r="K1104" s="822" t="s">
        <v>1748</v>
      </c>
      <c r="L1104" s="825">
        <v>154.36000000000001</v>
      </c>
      <c r="M1104" s="825">
        <v>154.36000000000001</v>
      </c>
      <c r="N1104" s="822">
        <v>1</v>
      </c>
      <c r="O1104" s="826">
        <v>0.5</v>
      </c>
      <c r="P1104" s="825">
        <v>154.36000000000001</v>
      </c>
      <c r="Q1104" s="827">
        <v>1</v>
      </c>
      <c r="R1104" s="822">
        <v>1</v>
      </c>
      <c r="S1104" s="827">
        <v>1</v>
      </c>
      <c r="T1104" s="826">
        <v>0.5</v>
      </c>
      <c r="U1104" s="828">
        <v>1</v>
      </c>
    </row>
    <row r="1105" spans="1:21" ht="14.45" customHeight="1" x14ac:dyDescent="0.2">
      <c r="A1105" s="821">
        <v>31</v>
      </c>
      <c r="B1105" s="822" t="s">
        <v>1964</v>
      </c>
      <c r="C1105" s="822" t="s">
        <v>1970</v>
      </c>
      <c r="D1105" s="823" t="s">
        <v>3154</v>
      </c>
      <c r="E1105" s="824" t="s">
        <v>1995</v>
      </c>
      <c r="F1105" s="822" t="s">
        <v>1965</v>
      </c>
      <c r="G1105" s="822" t="s">
        <v>2132</v>
      </c>
      <c r="H1105" s="822" t="s">
        <v>619</v>
      </c>
      <c r="I1105" s="822" t="s">
        <v>1749</v>
      </c>
      <c r="J1105" s="822" t="s">
        <v>1750</v>
      </c>
      <c r="K1105" s="822" t="s">
        <v>1751</v>
      </c>
      <c r="L1105" s="825">
        <v>149.52000000000001</v>
      </c>
      <c r="M1105" s="825">
        <v>897.12000000000012</v>
      </c>
      <c r="N1105" s="822">
        <v>6</v>
      </c>
      <c r="O1105" s="826">
        <v>4</v>
      </c>
      <c r="P1105" s="825">
        <v>598.08000000000004</v>
      </c>
      <c r="Q1105" s="827">
        <v>0.66666666666666663</v>
      </c>
      <c r="R1105" s="822">
        <v>4</v>
      </c>
      <c r="S1105" s="827">
        <v>0.66666666666666663</v>
      </c>
      <c r="T1105" s="826">
        <v>3</v>
      </c>
      <c r="U1105" s="828">
        <v>0.75</v>
      </c>
    </row>
    <row r="1106" spans="1:21" ht="14.45" customHeight="1" x14ac:dyDescent="0.2">
      <c r="A1106" s="821">
        <v>31</v>
      </c>
      <c r="B1106" s="822" t="s">
        <v>1964</v>
      </c>
      <c r="C1106" s="822" t="s">
        <v>1970</v>
      </c>
      <c r="D1106" s="823" t="s">
        <v>3154</v>
      </c>
      <c r="E1106" s="824" t="s">
        <v>1995</v>
      </c>
      <c r="F1106" s="822" t="s">
        <v>1965</v>
      </c>
      <c r="G1106" s="822" t="s">
        <v>2139</v>
      </c>
      <c r="H1106" s="822" t="s">
        <v>329</v>
      </c>
      <c r="I1106" s="822" t="s">
        <v>2143</v>
      </c>
      <c r="J1106" s="822" t="s">
        <v>2141</v>
      </c>
      <c r="K1106" s="822" t="s">
        <v>2144</v>
      </c>
      <c r="L1106" s="825">
        <v>0</v>
      </c>
      <c r="M1106" s="825">
        <v>0</v>
      </c>
      <c r="N1106" s="822">
        <v>1</v>
      </c>
      <c r="O1106" s="826">
        <v>0.5</v>
      </c>
      <c r="P1106" s="825">
        <v>0</v>
      </c>
      <c r="Q1106" s="827"/>
      <c r="R1106" s="822">
        <v>1</v>
      </c>
      <c r="S1106" s="827">
        <v>1</v>
      </c>
      <c r="T1106" s="826">
        <v>0.5</v>
      </c>
      <c r="U1106" s="828">
        <v>1</v>
      </c>
    </row>
    <row r="1107" spans="1:21" ht="14.45" customHeight="1" x14ac:dyDescent="0.2">
      <c r="A1107" s="821">
        <v>31</v>
      </c>
      <c r="B1107" s="822" t="s">
        <v>1964</v>
      </c>
      <c r="C1107" s="822" t="s">
        <v>1970</v>
      </c>
      <c r="D1107" s="823" t="s">
        <v>3154</v>
      </c>
      <c r="E1107" s="824" t="s">
        <v>1995</v>
      </c>
      <c r="F1107" s="822" t="s">
        <v>1965</v>
      </c>
      <c r="G1107" s="822" t="s">
        <v>2010</v>
      </c>
      <c r="H1107" s="822" t="s">
        <v>329</v>
      </c>
      <c r="I1107" s="822" t="s">
        <v>2011</v>
      </c>
      <c r="J1107" s="822" t="s">
        <v>1072</v>
      </c>
      <c r="K1107" s="822" t="s">
        <v>1073</v>
      </c>
      <c r="L1107" s="825">
        <v>66.61</v>
      </c>
      <c r="M1107" s="825">
        <v>66.61</v>
      </c>
      <c r="N1107" s="822">
        <v>1</v>
      </c>
      <c r="O1107" s="826">
        <v>0.5</v>
      </c>
      <c r="P1107" s="825">
        <v>66.61</v>
      </c>
      <c r="Q1107" s="827">
        <v>1</v>
      </c>
      <c r="R1107" s="822">
        <v>1</v>
      </c>
      <c r="S1107" s="827">
        <v>1</v>
      </c>
      <c r="T1107" s="826">
        <v>0.5</v>
      </c>
      <c r="U1107" s="828">
        <v>1</v>
      </c>
    </row>
    <row r="1108" spans="1:21" ht="14.45" customHeight="1" x14ac:dyDescent="0.2">
      <c r="A1108" s="821">
        <v>31</v>
      </c>
      <c r="B1108" s="822" t="s">
        <v>1964</v>
      </c>
      <c r="C1108" s="822" t="s">
        <v>1970</v>
      </c>
      <c r="D1108" s="823" t="s">
        <v>3154</v>
      </c>
      <c r="E1108" s="824" t="s">
        <v>1995</v>
      </c>
      <c r="F1108" s="822" t="s">
        <v>1967</v>
      </c>
      <c r="G1108" s="822" t="s">
        <v>2012</v>
      </c>
      <c r="H1108" s="822" t="s">
        <v>329</v>
      </c>
      <c r="I1108" s="822" t="s">
        <v>2350</v>
      </c>
      <c r="J1108" s="822" t="s">
        <v>2351</v>
      </c>
      <c r="K1108" s="822" t="s">
        <v>2352</v>
      </c>
      <c r="L1108" s="825">
        <v>0</v>
      </c>
      <c r="M1108" s="825">
        <v>0</v>
      </c>
      <c r="N1108" s="822">
        <v>1</v>
      </c>
      <c r="O1108" s="826">
        <v>1</v>
      </c>
      <c r="P1108" s="825">
        <v>0</v>
      </c>
      <c r="Q1108" s="827"/>
      <c r="R1108" s="822">
        <v>1</v>
      </c>
      <c r="S1108" s="827">
        <v>1</v>
      </c>
      <c r="T1108" s="826">
        <v>1</v>
      </c>
      <c r="U1108" s="828">
        <v>1</v>
      </c>
    </row>
    <row r="1109" spans="1:21" ht="14.45" customHeight="1" x14ac:dyDescent="0.2">
      <c r="A1109" s="821">
        <v>31</v>
      </c>
      <c r="B1109" s="822" t="s">
        <v>1964</v>
      </c>
      <c r="C1109" s="822" t="s">
        <v>1970</v>
      </c>
      <c r="D1109" s="823" t="s">
        <v>3154</v>
      </c>
      <c r="E1109" s="824" t="s">
        <v>1995</v>
      </c>
      <c r="F1109" s="822" t="s">
        <v>1967</v>
      </c>
      <c r="G1109" s="822" t="s">
        <v>2012</v>
      </c>
      <c r="H1109" s="822" t="s">
        <v>329</v>
      </c>
      <c r="I1109" s="822" t="s">
        <v>2029</v>
      </c>
      <c r="J1109" s="822" t="s">
        <v>2030</v>
      </c>
      <c r="K1109" s="822" t="s">
        <v>2031</v>
      </c>
      <c r="L1109" s="825">
        <v>971.25</v>
      </c>
      <c r="M1109" s="825">
        <v>1942.5</v>
      </c>
      <c r="N1109" s="822">
        <v>2</v>
      </c>
      <c r="O1109" s="826">
        <v>2</v>
      </c>
      <c r="P1109" s="825">
        <v>1942.5</v>
      </c>
      <c r="Q1109" s="827">
        <v>1</v>
      </c>
      <c r="R1109" s="822">
        <v>2</v>
      </c>
      <c r="S1109" s="827">
        <v>1</v>
      </c>
      <c r="T1109" s="826">
        <v>2</v>
      </c>
      <c r="U1109" s="828">
        <v>1</v>
      </c>
    </row>
    <row r="1110" spans="1:21" ht="14.45" customHeight="1" x14ac:dyDescent="0.2">
      <c r="A1110" s="821">
        <v>31</v>
      </c>
      <c r="B1110" s="822" t="s">
        <v>1964</v>
      </c>
      <c r="C1110" s="822" t="s">
        <v>1970</v>
      </c>
      <c r="D1110" s="823" t="s">
        <v>3154</v>
      </c>
      <c r="E1110" s="824" t="s">
        <v>1995</v>
      </c>
      <c r="F1110" s="822" t="s">
        <v>1967</v>
      </c>
      <c r="G1110" s="822" t="s">
        <v>2012</v>
      </c>
      <c r="H1110" s="822" t="s">
        <v>329</v>
      </c>
      <c r="I1110" s="822" t="s">
        <v>3073</v>
      </c>
      <c r="J1110" s="822" t="s">
        <v>3074</v>
      </c>
      <c r="K1110" s="822" t="s">
        <v>2795</v>
      </c>
      <c r="L1110" s="825">
        <v>1599.65</v>
      </c>
      <c r="M1110" s="825">
        <v>1599.65</v>
      </c>
      <c r="N1110" s="822">
        <v>1</v>
      </c>
      <c r="O1110" s="826">
        <v>1</v>
      </c>
      <c r="P1110" s="825">
        <v>1599.65</v>
      </c>
      <c r="Q1110" s="827">
        <v>1</v>
      </c>
      <c r="R1110" s="822">
        <v>1</v>
      </c>
      <c r="S1110" s="827">
        <v>1</v>
      </c>
      <c r="T1110" s="826">
        <v>1</v>
      </c>
      <c r="U1110" s="828">
        <v>1</v>
      </c>
    </row>
    <row r="1111" spans="1:21" ht="14.45" customHeight="1" x14ac:dyDescent="0.2">
      <c r="A1111" s="821">
        <v>31</v>
      </c>
      <c r="B1111" s="822" t="s">
        <v>1964</v>
      </c>
      <c r="C1111" s="822" t="s">
        <v>1970</v>
      </c>
      <c r="D1111" s="823" t="s">
        <v>3154</v>
      </c>
      <c r="E1111" s="824" t="s">
        <v>1995</v>
      </c>
      <c r="F1111" s="822" t="s">
        <v>1967</v>
      </c>
      <c r="G1111" s="822" t="s">
        <v>2012</v>
      </c>
      <c r="H1111" s="822" t="s">
        <v>329</v>
      </c>
      <c r="I1111" s="822" t="s">
        <v>3075</v>
      </c>
      <c r="J1111" s="822" t="s">
        <v>3076</v>
      </c>
      <c r="K1111" s="822" t="s">
        <v>3077</v>
      </c>
      <c r="L1111" s="825">
        <v>1383</v>
      </c>
      <c r="M1111" s="825">
        <v>2766</v>
      </c>
      <c r="N1111" s="822">
        <v>2</v>
      </c>
      <c r="O1111" s="826">
        <v>1</v>
      </c>
      <c r="P1111" s="825"/>
      <c r="Q1111" s="827">
        <v>0</v>
      </c>
      <c r="R1111" s="822"/>
      <c r="S1111" s="827">
        <v>0</v>
      </c>
      <c r="T1111" s="826"/>
      <c r="U1111" s="828">
        <v>0</v>
      </c>
    </row>
    <row r="1112" spans="1:21" ht="14.45" customHeight="1" x14ac:dyDescent="0.2">
      <c r="A1112" s="821">
        <v>31</v>
      </c>
      <c r="B1112" s="822" t="s">
        <v>1964</v>
      </c>
      <c r="C1112" s="822" t="s">
        <v>1970</v>
      </c>
      <c r="D1112" s="823" t="s">
        <v>3154</v>
      </c>
      <c r="E1112" s="824" t="s">
        <v>1995</v>
      </c>
      <c r="F1112" s="822" t="s">
        <v>1967</v>
      </c>
      <c r="G1112" s="822" t="s">
        <v>2012</v>
      </c>
      <c r="H1112" s="822" t="s">
        <v>329</v>
      </c>
      <c r="I1112" s="822" t="s">
        <v>2162</v>
      </c>
      <c r="J1112" s="822" t="s">
        <v>2163</v>
      </c>
      <c r="K1112" s="822" t="s">
        <v>2164</v>
      </c>
      <c r="L1112" s="825">
        <v>245.42</v>
      </c>
      <c r="M1112" s="825">
        <v>245.42</v>
      </c>
      <c r="N1112" s="822">
        <v>1</v>
      </c>
      <c r="O1112" s="826">
        <v>1</v>
      </c>
      <c r="P1112" s="825">
        <v>245.42</v>
      </c>
      <c r="Q1112" s="827">
        <v>1</v>
      </c>
      <c r="R1112" s="822">
        <v>1</v>
      </c>
      <c r="S1112" s="827">
        <v>1</v>
      </c>
      <c r="T1112" s="826">
        <v>1</v>
      </c>
      <c r="U1112" s="828">
        <v>1</v>
      </c>
    </row>
    <row r="1113" spans="1:21" ht="14.45" customHeight="1" x14ac:dyDescent="0.2">
      <c r="A1113" s="821">
        <v>31</v>
      </c>
      <c r="B1113" s="822" t="s">
        <v>1964</v>
      </c>
      <c r="C1113" s="822" t="s">
        <v>1970</v>
      </c>
      <c r="D1113" s="823" t="s">
        <v>3154</v>
      </c>
      <c r="E1113" s="824" t="s">
        <v>1995</v>
      </c>
      <c r="F1113" s="822" t="s">
        <v>1967</v>
      </c>
      <c r="G1113" s="822" t="s">
        <v>2012</v>
      </c>
      <c r="H1113" s="822" t="s">
        <v>329</v>
      </c>
      <c r="I1113" s="822" t="s">
        <v>2174</v>
      </c>
      <c r="J1113" s="822" t="s">
        <v>2175</v>
      </c>
      <c r="K1113" s="822" t="s">
        <v>2176</v>
      </c>
      <c r="L1113" s="825">
        <v>399.63</v>
      </c>
      <c r="M1113" s="825">
        <v>799.26</v>
      </c>
      <c r="N1113" s="822">
        <v>2</v>
      </c>
      <c r="O1113" s="826">
        <v>2</v>
      </c>
      <c r="P1113" s="825">
        <v>799.26</v>
      </c>
      <c r="Q1113" s="827">
        <v>1</v>
      </c>
      <c r="R1113" s="822">
        <v>2</v>
      </c>
      <c r="S1113" s="827">
        <v>1</v>
      </c>
      <c r="T1113" s="826">
        <v>2</v>
      </c>
      <c r="U1113" s="828">
        <v>1</v>
      </c>
    </row>
    <row r="1114" spans="1:21" ht="14.45" customHeight="1" x14ac:dyDescent="0.2">
      <c r="A1114" s="821">
        <v>31</v>
      </c>
      <c r="B1114" s="822" t="s">
        <v>1964</v>
      </c>
      <c r="C1114" s="822" t="s">
        <v>1970</v>
      </c>
      <c r="D1114" s="823" t="s">
        <v>3154</v>
      </c>
      <c r="E1114" s="824" t="s">
        <v>1995</v>
      </c>
      <c r="F1114" s="822" t="s">
        <v>1967</v>
      </c>
      <c r="G1114" s="822" t="s">
        <v>2012</v>
      </c>
      <c r="H1114" s="822" t="s">
        <v>329</v>
      </c>
      <c r="I1114" s="822" t="s">
        <v>2177</v>
      </c>
      <c r="J1114" s="822" t="s">
        <v>2178</v>
      </c>
      <c r="K1114" s="822" t="s">
        <v>2179</v>
      </c>
      <c r="L1114" s="825">
        <v>80.36</v>
      </c>
      <c r="M1114" s="825">
        <v>241.07999999999998</v>
      </c>
      <c r="N1114" s="822">
        <v>3</v>
      </c>
      <c r="O1114" s="826">
        <v>3</v>
      </c>
      <c r="P1114" s="825">
        <v>241.07999999999998</v>
      </c>
      <c r="Q1114" s="827">
        <v>1</v>
      </c>
      <c r="R1114" s="822">
        <v>3</v>
      </c>
      <c r="S1114" s="827">
        <v>1</v>
      </c>
      <c r="T1114" s="826">
        <v>3</v>
      </c>
      <c r="U1114" s="828">
        <v>1</v>
      </c>
    </row>
    <row r="1115" spans="1:21" ht="14.45" customHeight="1" x14ac:dyDescent="0.2">
      <c r="A1115" s="821">
        <v>31</v>
      </c>
      <c r="B1115" s="822" t="s">
        <v>1964</v>
      </c>
      <c r="C1115" s="822" t="s">
        <v>1970</v>
      </c>
      <c r="D1115" s="823" t="s">
        <v>3154</v>
      </c>
      <c r="E1115" s="824" t="s">
        <v>1995</v>
      </c>
      <c r="F1115" s="822" t="s">
        <v>1967</v>
      </c>
      <c r="G1115" s="822" t="s">
        <v>2012</v>
      </c>
      <c r="H1115" s="822" t="s">
        <v>329</v>
      </c>
      <c r="I1115" s="822" t="s">
        <v>2183</v>
      </c>
      <c r="J1115" s="822" t="s">
        <v>2184</v>
      </c>
      <c r="K1115" s="822" t="s">
        <v>2185</v>
      </c>
      <c r="L1115" s="825">
        <v>1392.62</v>
      </c>
      <c r="M1115" s="825">
        <v>2785.24</v>
      </c>
      <c r="N1115" s="822">
        <v>2</v>
      </c>
      <c r="O1115" s="826">
        <v>2</v>
      </c>
      <c r="P1115" s="825"/>
      <c r="Q1115" s="827">
        <v>0</v>
      </c>
      <c r="R1115" s="822"/>
      <c r="S1115" s="827">
        <v>0</v>
      </c>
      <c r="T1115" s="826"/>
      <c r="U1115" s="828">
        <v>0</v>
      </c>
    </row>
    <row r="1116" spans="1:21" ht="14.45" customHeight="1" x14ac:dyDescent="0.2">
      <c r="A1116" s="821">
        <v>31</v>
      </c>
      <c r="B1116" s="822" t="s">
        <v>1964</v>
      </c>
      <c r="C1116" s="822" t="s">
        <v>1970</v>
      </c>
      <c r="D1116" s="823" t="s">
        <v>3154</v>
      </c>
      <c r="E1116" s="824" t="s">
        <v>1995</v>
      </c>
      <c r="F1116" s="822" t="s">
        <v>1967</v>
      </c>
      <c r="G1116" s="822" t="s">
        <v>2012</v>
      </c>
      <c r="H1116" s="822" t="s">
        <v>329</v>
      </c>
      <c r="I1116" s="822" t="s">
        <v>2186</v>
      </c>
      <c r="J1116" s="822" t="s">
        <v>2187</v>
      </c>
      <c r="K1116" s="822" t="s">
        <v>2188</v>
      </c>
      <c r="L1116" s="825">
        <v>749.8</v>
      </c>
      <c r="M1116" s="825">
        <v>2999.2</v>
      </c>
      <c r="N1116" s="822">
        <v>4</v>
      </c>
      <c r="O1116" s="826">
        <v>4</v>
      </c>
      <c r="P1116" s="825">
        <v>2999.2</v>
      </c>
      <c r="Q1116" s="827">
        <v>1</v>
      </c>
      <c r="R1116" s="822">
        <v>4</v>
      </c>
      <c r="S1116" s="827">
        <v>1</v>
      </c>
      <c r="T1116" s="826">
        <v>4</v>
      </c>
      <c r="U1116" s="828">
        <v>1</v>
      </c>
    </row>
    <row r="1117" spans="1:21" ht="14.45" customHeight="1" x14ac:dyDescent="0.2">
      <c r="A1117" s="821">
        <v>31</v>
      </c>
      <c r="B1117" s="822" t="s">
        <v>1964</v>
      </c>
      <c r="C1117" s="822" t="s">
        <v>1970</v>
      </c>
      <c r="D1117" s="823" t="s">
        <v>3154</v>
      </c>
      <c r="E1117" s="824" t="s">
        <v>1995</v>
      </c>
      <c r="F1117" s="822" t="s">
        <v>1967</v>
      </c>
      <c r="G1117" s="822" t="s">
        <v>2012</v>
      </c>
      <c r="H1117" s="822" t="s">
        <v>329</v>
      </c>
      <c r="I1117" s="822" t="s">
        <v>2192</v>
      </c>
      <c r="J1117" s="822" t="s">
        <v>2193</v>
      </c>
      <c r="K1117" s="822" t="s">
        <v>2194</v>
      </c>
      <c r="L1117" s="825">
        <v>249.55</v>
      </c>
      <c r="M1117" s="825">
        <v>998.2</v>
      </c>
      <c r="N1117" s="822">
        <v>4</v>
      </c>
      <c r="O1117" s="826">
        <v>2</v>
      </c>
      <c r="P1117" s="825">
        <v>499.1</v>
      </c>
      <c r="Q1117" s="827">
        <v>0.5</v>
      </c>
      <c r="R1117" s="822">
        <v>2</v>
      </c>
      <c r="S1117" s="827">
        <v>0.5</v>
      </c>
      <c r="T1117" s="826">
        <v>1</v>
      </c>
      <c r="U1117" s="828">
        <v>0.5</v>
      </c>
    </row>
    <row r="1118" spans="1:21" ht="14.45" customHeight="1" x14ac:dyDescent="0.2">
      <c r="A1118" s="821">
        <v>31</v>
      </c>
      <c r="B1118" s="822" t="s">
        <v>1964</v>
      </c>
      <c r="C1118" s="822" t="s">
        <v>1970</v>
      </c>
      <c r="D1118" s="823" t="s">
        <v>3154</v>
      </c>
      <c r="E1118" s="824" t="s">
        <v>1995</v>
      </c>
      <c r="F1118" s="822" t="s">
        <v>1967</v>
      </c>
      <c r="G1118" s="822" t="s">
        <v>2012</v>
      </c>
      <c r="H1118" s="822" t="s">
        <v>329</v>
      </c>
      <c r="I1118" s="822" t="s">
        <v>2198</v>
      </c>
      <c r="J1118" s="822" t="s">
        <v>2199</v>
      </c>
      <c r="K1118" s="822" t="s">
        <v>2200</v>
      </c>
      <c r="L1118" s="825">
        <v>320.25</v>
      </c>
      <c r="M1118" s="825">
        <v>1921.5</v>
      </c>
      <c r="N1118" s="822">
        <v>6</v>
      </c>
      <c r="O1118" s="826">
        <v>6</v>
      </c>
      <c r="P1118" s="825">
        <v>1921.5</v>
      </c>
      <c r="Q1118" s="827">
        <v>1</v>
      </c>
      <c r="R1118" s="822">
        <v>6</v>
      </c>
      <c r="S1118" s="827">
        <v>1</v>
      </c>
      <c r="T1118" s="826">
        <v>6</v>
      </c>
      <c r="U1118" s="828">
        <v>1</v>
      </c>
    </row>
    <row r="1119" spans="1:21" ht="14.45" customHeight="1" x14ac:dyDescent="0.2">
      <c r="A1119" s="821">
        <v>31</v>
      </c>
      <c r="B1119" s="822" t="s">
        <v>1964</v>
      </c>
      <c r="C1119" s="822" t="s">
        <v>1970</v>
      </c>
      <c r="D1119" s="823" t="s">
        <v>3154</v>
      </c>
      <c r="E1119" s="824" t="s">
        <v>1995</v>
      </c>
      <c r="F1119" s="822" t="s">
        <v>1967</v>
      </c>
      <c r="G1119" s="822" t="s">
        <v>2012</v>
      </c>
      <c r="H1119" s="822" t="s">
        <v>329</v>
      </c>
      <c r="I1119" s="822" t="s">
        <v>2201</v>
      </c>
      <c r="J1119" s="822" t="s">
        <v>2202</v>
      </c>
      <c r="K1119" s="822" t="s">
        <v>2203</v>
      </c>
      <c r="L1119" s="825">
        <v>349.13</v>
      </c>
      <c r="M1119" s="825">
        <v>698.26</v>
      </c>
      <c r="N1119" s="822">
        <v>2</v>
      </c>
      <c r="O1119" s="826">
        <v>2</v>
      </c>
      <c r="P1119" s="825">
        <v>698.26</v>
      </c>
      <c r="Q1119" s="827">
        <v>1</v>
      </c>
      <c r="R1119" s="822">
        <v>2</v>
      </c>
      <c r="S1119" s="827">
        <v>1</v>
      </c>
      <c r="T1119" s="826">
        <v>2</v>
      </c>
      <c r="U1119" s="828">
        <v>1</v>
      </c>
    </row>
    <row r="1120" spans="1:21" ht="14.45" customHeight="1" x14ac:dyDescent="0.2">
      <c r="A1120" s="821">
        <v>31</v>
      </c>
      <c r="B1120" s="822" t="s">
        <v>1964</v>
      </c>
      <c r="C1120" s="822" t="s">
        <v>1970</v>
      </c>
      <c r="D1120" s="823" t="s">
        <v>3154</v>
      </c>
      <c r="E1120" s="824" t="s">
        <v>1995</v>
      </c>
      <c r="F1120" s="822" t="s">
        <v>1967</v>
      </c>
      <c r="G1120" s="822" t="s">
        <v>2012</v>
      </c>
      <c r="H1120" s="822" t="s">
        <v>329</v>
      </c>
      <c r="I1120" s="822" t="s">
        <v>2375</v>
      </c>
      <c r="J1120" s="822" t="s">
        <v>2376</v>
      </c>
      <c r="K1120" s="822" t="s">
        <v>2377</v>
      </c>
      <c r="L1120" s="825">
        <v>1437.5</v>
      </c>
      <c r="M1120" s="825">
        <v>5750</v>
      </c>
      <c r="N1120" s="822">
        <v>4</v>
      </c>
      <c r="O1120" s="826">
        <v>2</v>
      </c>
      <c r="P1120" s="825">
        <v>5750</v>
      </c>
      <c r="Q1120" s="827">
        <v>1</v>
      </c>
      <c r="R1120" s="822">
        <v>4</v>
      </c>
      <c r="S1120" s="827">
        <v>1</v>
      </c>
      <c r="T1120" s="826">
        <v>2</v>
      </c>
      <c r="U1120" s="828">
        <v>1</v>
      </c>
    </row>
    <row r="1121" spans="1:21" ht="14.45" customHeight="1" x14ac:dyDescent="0.2">
      <c r="A1121" s="821">
        <v>31</v>
      </c>
      <c r="B1121" s="822" t="s">
        <v>1964</v>
      </c>
      <c r="C1121" s="822" t="s">
        <v>1970</v>
      </c>
      <c r="D1121" s="823" t="s">
        <v>3154</v>
      </c>
      <c r="E1121" s="824" t="s">
        <v>1995</v>
      </c>
      <c r="F1121" s="822" t="s">
        <v>1967</v>
      </c>
      <c r="G1121" s="822" t="s">
        <v>2012</v>
      </c>
      <c r="H1121" s="822" t="s">
        <v>329</v>
      </c>
      <c r="I1121" s="822" t="s">
        <v>2456</v>
      </c>
      <c r="J1121" s="822" t="s">
        <v>2166</v>
      </c>
      <c r="K1121" s="822" t="s">
        <v>2457</v>
      </c>
      <c r="L1121" s="825">
        <v>31.91</v>
      </c>
      <c r="M1121" s="825">
        <v>95.73</v>
      </c>
      <c r="N1121" s="822">
        <v>3</v>
      </c>
      <c r="O1121" s="826">
        <v>3</v>
      </c>
      <c r="P1121" s="825">
        <v>63.82</v>
      </c>
      <c r="Q1121" s="827">
        <v>0.66666666666666663</v>
      </c>
      <c r="R1121" s="822">
        <v>2</v>
      </c>
      <c r="S1121" s="827">
        <v>0.66666666666666663</v>
      </c>
      <c r="T1121" s="826">
        <v>2</v>
      </c>
      <c r="U1121" s="828">
        <v>0.66666666666666663</v>
      </c>
    </row>
    <row r="1122" spans="1:21" ht="14.45" customHeight="1" x14ac:dyDescent="0.2">
      <c r="A1122" s="821">
        <v>31</v>
      </c>
      <c r="B1122" s="822" t="s">
        <v>1964</v>
      </c>
      <c r="C1122" s="822" t="s">
        <v>1970</v>
      </c>
      <c r="D1122" s="823" t="s">
        <v>3154</v>
      </c>
      <c r="E1122" s="824" t="s">
        <v>1995</v>
      </c>
      <c r="F1122" s="822" t="s">
        <v>1967</v>
      </c>
      <c r="G1122" s="822" t="s">
        <v>2012</v>
      </c>
      <c r="H1122" s="822" t="s">
        <v>329</v>
      </c>
      <c r="I1122" s="822" t="s">
        <v>2204</v>
      </c>
      <c r="J1122" s="822" t="s">
        <v>2166</v>
      </c>
      <c r="K1122" s="822" t="s">
        <v>2205</v>
      </c>
      <c r="L1122" s="825">
        <v>25.5</v>
      </c>
      <c r="M1122" s="825">
        <v>1861.5</v>
      </c>
      <c r="N1122" s="822">
        <v>73</v>
      </c>
      <c r="O1122" s="826">
        <v>73</v>
      </c>
      <c r="P1122" s="825">
        <v>1683</v>
      </c>
      <c r="Q1122" s="827">
        <v>0.90410958904109584</v>
      </c>
      <c r="R1122" s="822">
        <v>66</v>
      </c>
      <c r="S1122" s="827">
        <v>0.90410958904109584</v>
      </c>
      <c r="T1122" s="826">
        <v>66</v>
      </c>
      <c r="U1122" s="828">
        <v>0.90410958904109584</v>
      </c>
    </row>
    <row r="1123" spans="1:21" ht="14.45" customHeight="1" x14ac:dyDescent="0.2">
      <c r="A1123" s="821">
        <v>31</v>
      </c>
      <c r="B1123" s="822" t="s">
        <v>1964</v>
      </c>
      <c r="C1123" s="822" t="s">
        <v>1970</v>
      </c>
      <c r="D1123" s="823" t="s">
        <v>3154</v>
      </c>
      <c r="E1123" s="824" t="s">
        <v>1995</v>
      </c>
      <c r="F1123" s="822" t="s">
        <v>1967</v>
      </c>
      <c r="G1123" s="822" t="s">
        <v>2012</v>
      </c>
      <c r="H1123" s="822" t="s">
        <v>329</v>
      </c>
      <c r="I1123" s="822" t="s">
        <v>2206</v>
      </c>
      <c r="J1123" s="822" t="s">
        <v>2166</v>
      </c>
      <c r="K1123" s="822" t="s">
        <v>2207</v>
      </c>
      <c r="L1123" s="825">
        <v>39.369999999999997</v>
      </c>
      <c r="M1123" s="825">
        <v>39.369999999999997</v>
      </c>
      <c r="N1123" s="822">
        <v>1</v>
      </c>
      <c r="O1123" s="826">
        <v>1</v>
      </c>
      <c r="P1123" s="825">
        <v>39.369999999999997</v>
      </c>
      <c r="Q1123" s="827">
        <v>1</v>
      </c>
      <c r="R1123" s="822">
        <v>1</v>
      </c>
      <c r="S1123" s="827">
        <v>1</v>
      </c>
      <c r="T1123" s="826">
        <v>1</v>
      </c>
      <c r="U1123" s="828">
        <v>1</v>
      </c>
    </row>
    <row r="1124" spans="1:21" ht="14.45" customHeight="1" x14ac:dyDescent="0.2">
      <c r="A1124" s="821">
        <v>31</v>
      </c>
      <c r="B1124" s="822" t="s">
        <v>1964</v>
      </c>
      <c r="C1124" s="822" t="s">
        <v>1970</v>
      </c>
      <c r="D1124" s="823" t="s">
        <v>3154</v>
      </c>
      <c r="E1124" s="824" t="s">
        <v>1995</v>
      </c>
      <c r="F1124" s="822" t="s">
        <v>1967</v>
      </c>
      <c r="G1124" s="822" t="s">
        <v>2012</v>
      </c>
      <c r="H1124" s="822" t="s">
        <v>329</v>
      </c>
      <c r="I1124" s="822" t="s">
        <v>2013</v>
      </c>
      <c r="J1124" s="822" t="s">
        <v>2014</v>
      </c>
      <c r="K1124" s="822" t="s">
        <v>2015</v>
      </c>
      <c r="L1124" s="825">
        <v>2808.44</v>
      </c>
      <c r="M1124" s="825">
        <v>2808.44</v>
      </c>
      <c r="N1124" s="822">
        <v>1</v>
      </c>
      <c r="O1124" s="826">
        <v>1</v>
      </c>
      <c r="P1124" s="825"/>
      <c r="Q1124" s="827">
        <v>0</v>
      </c>
      <c r="R1124" s="822"/>
      <c r="S1124" s="827">
        <v>0</v>
      </c>
      <c r="T1124" s="826"/>
      <c r="U1124" s="828">
        <v>0</v>
      </c>
    </row>
    <row r="1125" spans="1:21" ht="14.45" customHeight="1" x14ac:dyDescent="0.2">
      <c r="A1125" s="821">
        <v>31</v>
      </c>
      <c r="B1125" s="822" t="s">
        <v>1964</v>
      </c>
      <c r="C1125" s="822" t="s">
        <v>1970</v>
      </c>
      <c r="D1125" s="823" t="s">
        <v>3154</v>
      </c>
      <c r="E1125" s="824" t="s">
        <v>1995</v>
      </c>
      <c r="F1125" s="822" t="s">
        <v>1967</v>
      </c>
      <c r="G1125" s="822" t="s">
        <v>2012</v>
      </c>
      <c r="H1125" s="822" t="s">
        <v>329</v>
      </c>
      <c r="I1125" s="822" t="s">
        <v>3078</v>
      </c>
      <c r="J1125" s="822" t="s">
        <v>3079</v>
      </c>
      <c r="K1125" s="822" t="s">
        <v>3080</v>
      </c>
      <c r="L1125" s="825">
        <v>596</v>
      </c>
      <c r="M1125" s="825">
        <v>596</v>
      </c>
      <c r="N1125" s="822">
        <v>1</v>
      </c>
      <c r="O1125" s="826">
        <v>1</v>
      </c>
      <c r="P1125" s="825"/>
      <c r="Q1125" s="827">
        <v>0</v>
      </c>
      <c r="R1125" s="822"/>
      <c r="S1125" s="827">
        <v>0</v>
      </c>
      <c r="T1125" s="826"/>
      <c r="U1125" s="828">
        <v>0</v>
      </c>
    </row>
    <row r="1126" spans="1:21" ht="14.45" customHeight="1" x14ac:dyDescent="0.2">
      <c r="A1126" s="821">
        <v>31</v>
      </c>
      <c r="B1126" s="822" t="s">
        <v>1964</v>
      </c>
      <c r="C1126" s="822" t="s">
        <v>1970</v>
      </c>
      <c r="D1126" s="823" t="s">
        <v>3154</v>
      </c>
      <c r="E1126" s="824" t="s">
        <v>1995</v>
      </c>
      <c r="F1126" s="822" t="s">
        <v>1967</v>
      </c>
      <c r="G1126" s="822" t="s">
        <v>2012</v>
      </c>
      <c r="H1126" s="822" t="s">
        <v>329</v>
      </c>
      <c r="I1126" s="822" t="s">
        <v>2217</v>
      </c>
      <c r="J1126" s="822" t="s">
        <v>2218</v>
      </c>
      <c r="K1126" s="822" t="s">
        <v>2219</v>
      </c>
      <c r="L1126" s="825">
        <v>349.6</v>
      </c>
      <c r="M1126" s="825">
        <v>349.6</v>
      </c>
      <c r="N1126" s="822">
        <v>1</v>
      </c>
      <c r="O1126" s="826">
        <v>1</v>
      </c>
      <c r="P1126" s="825">
        <v>349.6</v>
      </c>
      <c r="Q1126" s="827">
        <v>1</v>
      </c>
      <c r="R1126" s="822">
        <v>1</v>
      </c>
      <c r="S1126" s="827">
        <v>1</v>
      </c>
      <c r="T1126" s="826">
        <v>1</v>
      </c>
      <c r="U1126" s="828">
        <v>1</v>
      </c>
    </row>
    <row r="1127" spans="1:21" ht="14.45" customHeight="1" x14ac:dyDescent="0.2">
      <c r="A1127" s="821">
        <v>31</v>
      </c>
      <c r="B1127" s="822" t="s">
        <v>1964</v>
      </c>
      <c r="C1127" s="822" t="s">
        <v>1970</v>
      </c>
      <c r="D1127" s="823" t="s">
        <v>3154</v>
      </c>
      <c r="E1127" s="824" t="s">
        <v>1995</v>
      </c>
      <c r="F1127" s="822" t="s">
        <v>1967</v>
      </c>
      <c r="G1127" s="822" t="s">
        <v>2012</v>
      </c>
      <c r="H1127" s="822" t="s">
        <v>329</v>
      </c>
      <c r="I1127" s="822" t="s">
        <v>2220</v>
      </c>
      <c r="J1127" s="822" t="s">
        <v>2221</v>
      </c>
      <c r="K1127" s="822" t="s">
        <v>2222</v>
      </c>
      <c r="L1127" s="825">
        <v>1499.6</v>
      </c>
      <c r="M1127" s="825">
        <v>10497.2</v>
      </c>
      <c r="N1127" s="822">
        <v>7</v>
      </c>
      <c r="O1127" s="826">
        <v>7</v>
      </c>
      <c r="P1127" s="825"/>
      <c r="Q1127" s="827">
        <v>0</v>
      </c>
      <c r="R1127" s="822"/>
      <c r="S1127" s="827">
        <v>0</v>
      </c>
      <c r="T1127" s="826"/>
      <c r="U1127" s="828">
        <v>0</v>
      </c>
    </row>
    <row r="1128" spans="1:21" ht="14.45" customHeight="1" x14ac:dyDescent="0.2">
      <c r="A1128" s="821">
        <v>31</v>
      </c>
      <c r="B1128" s="822" t="s">
        <v>1964</v>
      </c>
      <c r="C1128" s="822" t="s">
        <v>1970</v>
      </c>
      <c r="D1128" s="823" t="s">
        <v>3154</v>
      </c>
      <c r="E1128" s="824" t="s">
        <v>1995</v>
      </c>
      <c r="F1128" s="822" t="s">
        <v>1967</v>
      </c>
      <c r="G1128" s="822" t="s">
        <v>2012</v>
      </c>
      <c r="H1128" s="822" t="s">
        <v>329</v>
      </c>
      <c r="I1128" s="822" t="s">
        <v>3081</v>
      </c>
      <c r="J1128" s="822" t="s">
        <v>3082</v>
      </c>
      <c r="K1128" s="822" t="s">
        <v>3083</v>
      </c>
      <c r="L1128" s="825">
        <v>400.2</v>
      </c>
      <c r="M1128" s="825">
        <v>400.2</v>
      </c>
      <c r="N1128" s="822">
        <v>1</v>
      </c>
      <c r="O1128" s="826">
        <v>1</v>
      </c>
      <c r="P1128" s="825"/>
      <c r="Q1128" s="827">
        <v>0</v>
      </c>
      <c r="R1128" s="822"/>
      <c r="S1128" s="827">
        <v>0</v>
      </c>
      <c r="T1128" s="826"/>
      <c r="U1128" s="828">
        <v>0</v>
      </c>
    </row>
    <row r="1129" spans="1:21" ht="14.45" customHeight="1" x14ac:dyDescent="0.2">
      <c r="A1129" s="821">
        <v>31</v>
      </c>
      <c r="B1129" s="822" t="s">
        <v>1964</v>
      </c>
      <c r="C1129" s="822" t="s">
        <v>1970</v>
      </c>
      <c r="D1129" s="823" t="s">
        <v>3154</v>
      </c>
      <c r="E1129" s="824" t="s">
        <v>1996</v>
      </c>
      <c r="F1129" s="822" t="s">
        <v>1965</v>
      </c>
      <c r="G1129" s="822" t="s">
        <v>2233</v>
      </c>
      <c r="H1129" s="822" t="s">
        <v>329</v>
      </c>
      <c r="I1129" s="822" t="s">
        <v>2771</v>
      </c>
      <c r="J1129" s="822" t="s">
        <v>636</v>
      </c>
      <c r="K1129" s="822" t="s">
        <v>1863</v>
      </c>
      <c r="L1129" s="825">
        <v>0</v>
      </c>
      <c r="M1129" s="825">
        <v>0</v>
      </c>
      <c r="N1129" s="822">
        <v>2</v>
      </c>
      <c r="O1129" s="826">
        <v>2</v>
      </c>
      <c r="P1129" s="825"/>
      <c r="Q1129" s="827"/>
      <c r="R1129" s="822"/>
      <c r="S1129" s="827">
        <v>0</v>
      </c>
      <c r="T1129" s="826"/>
      <c r="U1129" s="828">
        <v>0</v>
      </c>
    </row>
    <row r="1130" spans="1:21" ht="14.45" customHeight="1" x14ac:dyDescent="0.2">
      <c r="A1130" s="821">
        <v>31</v>
      </c>
      <c r="B1130" s="822" t="s">
        <v>1964</v>
      </c>
      <c r="C1130" s="822" t="s">
        <v>1970</v>
      </c>
      <c r="D1130" s="823" t="s">
        <v>3154</v>
      </c>
      <c r="E1130" s="824" t="s">
        <v>1996</v>
      </c>
      <c r="F1130" s="822" t="s">
        <v>1965</v>
      </c>
      <c r="G1130" s="822" t="s">
        <v>2233</v>
      </c>
      <c r="H1130" s="822" t="s">
        <v>329</v>
      </c>
      <c r="I1130" s="822" t="s">
        <v>1862</v>
      </c>
      <c r="J1130" s="822" t="s">
        <v>640</v>
      </c>
      <c r="K1130" s="822" t="s">
        <v>1863</v>
      </c>
      <c r="L1130" s="825">
        <v>0</v>
      </c>
      <c r="M1130" s="825">
        <v>0</v>
      </c>
      <c r="N1130" s="822">
        <v>1</v>
      </c>
      <c r="O1130" s="826">
        <v>1</v>
      </c>
      <c r="P1130" s="825">
        <v>0</v>
      </c>
      <c r="Q1130" s="827"/>
      <c r="R1130" s="822">
        <v>1</v>
      </c>
      <c r="S1130" s="827">
        <v>1</v>
      </c>
      <c r="T1130" s="826">
        <v>1</v>
      </c>
      <c r="U1130" s="828">
        <v>1</v>
      </c>
    </row>
    <row r="1131" spans="1:21" ht="14.45" customHeight="1" x14ac:dyDescent="0.2">
      <c r="A1131" s="821">
        <v>31</v>
      </c>
      <c r="B1131" s="822" t="s">
        <v>1964</v>
      </c>
      <c r="C1131" s="822" t="s">
        <v>1970</v>
      </c>
      <c r="D1131" s="823" t="s">
        <v>3154</v>
      </c>
      <c r="E1131" s="824" t="s">
        <v>1996</v>
      </c>
      <c r="F1131" s="822" t="s">
        <v>1965</v>
      </c>
      <c r="G1131" s="822" t="s">
        <v>3084</v>
      </c>
      <c r="H1131" s="822" t="s">
        <v>329</v>
      </c>
      <c r="I1131" s="822" t="s">
        <v>3085</v>
      </c>
      <c r="J1131" s="822" t="s">
        <v>3086</v>
      </c>
      <c r="K1131" s="822" t="s">
        <v>2046</v>
      </c>
      <c r="L1131" s="825">
        <v>105.32</v>
      </c>
      <c r="M1131" s="825">
        <v>105.32</v>
      </c>
      <c r="N1131" s="822">
        <v>1</v>
      </c>
      <c r="O1131" s="826">
        <v>1</v>
      </c>
      <c r="P1131" s="825">
        <v>105.32</v>
      </c>
      <c r="Q1131" s="827">
        <v>1</v>
      </c>
      <c r="R1131" s="822">
        <v>1</v>
      </c>
      <c r="S1131" s="827">
        <v>1</v>
      </c>
      <c r="T1131" s="826">
        <v>1</v>
      </c>
      <c r="U1131" s="828">
        <v>1</v>
      </c>
    </row>
    <row r="1132" spans="1:21" ht="14.45" customHeight="1" x14ac:dyDescent="0.2">
      <c r="A1132" s="821">
        <v>31</v>
      </c>
      <c r="B1132" s="822" t="s">
        <v>1964</v>
      </c>
      <c r="C1132" s="822" t="s">
        <v>1970</v>
      </c>
      <c r="D1132" s="823" t="s">
        <v>3154</v>
      </c>
      <c r="E1132" s="824" t="s">
        <v>1996</v>
      </c>
      <c r="F1132" s="822" t="s">
        <v>1965</v>
      </c>
      <c r="G1132" s="822" t="s">
        <v>2039</v>
      </c>
      <c r="H1132" s="822" t="s">
        <v>329</v>
      </c>
      <c r="I1132" s="822" t="s">
        <v>2040</v>
      </c>
      <c r="J1132" s="822" t="s">
        <v>2041</v>
      </c>
      <c r="K1132" s="822" t="s">
        <v>716</v>
      </c>
      <c r="L1132" s="825">
        <v>78.33</v>
      </c>
      <c r="M1132" s="825">
        <v>156.66</v>
      </c>
      <c r="N1132" s="822">
        <v>2</v>
      </c>
      <c r="O1132" s="826">
        <v>0.5</v>
      </c>
      <c r="P1132" s="825"/>
      <c r="Q1132" s="827">
        <v>0</v>
      </c>
      <c r="R1132" s="822"/>
      <c r="S1132" s="827">
        <v>0</v>
      </c>
      <c r="T1132" s="826"/>
      <c r="U1132" s="828">
        <v>0</v>
      </c>
    </row>
    <row r="1133" spans="1:21" ht="14.45" customHeight="1" x14ac:dyDescent="0.2">
      <c r="A1133" s="821">
        <v>31</v>
      </c>
      <c r="B1133" s="822" t="s">
        <v>1964</v>
      </c>
      <c r="C1133" s="822" t="s">
        <v>1970</v>
      </c>
      <c r="D1133" s="823" t="s">
        <v>3154</v>
      </c>
      <c r="E1133" s="824" t="s">
        <v>1996</v>
      </c>
      <c r="F1133" s="822" t="s">
        <v>1965</v>
      </c>
      <c r="G1133" s="822" t="s">
        <v>2039</v>
      </c>
      <c r="H1133" s="822" t="s">
        <v>329</v>
      </c>
      <c r="I1133" s="822" t="s">
        <v>2042</v>
      </c>
      <c r="J1133" s="822" t="s">
        <v>2041</v>
      </c>
      <c r="K1133" s="822" t="s">
        <v>716</v>
      </c>
      <c r="L1133" s="825">
        <v>78.33</v>
      </c>
      <c r="M1133" s="825">
        <v>391.65</v>
      </c>
      <c r="N1133" s="822">
        <v>5</v>
      </c>
      <c r="O1133" s="826">
        <v>1.5</v>
      </c>
      <c r="P1133" s="825">
        <v>313.32</v>
      </c>
      <c r="Q1133" s="827">
        <v>0.8</v>
      </c>
      <c r="R1133" s="822">
        <v>4</v>
      </c>
      <c r="S1133" s="827">
        <v>0.8</v>
      </c>
      <c r="T1133" s="826">
        <v>1</v>
      </c>
      <c r="U1133" s="828">
        <v>0.66666666666666663</v>
      </c>
    </row>
    <row r="1134" spans="1:21" ht="14.45" customHeight="1" x14ac:dyDescent="0.2">
      <c r="A1134" s="821">
        <v>31</v>
      </c>
      <c r="B1134" s="822" t="s">
        <v>1964</v>
      </c>
      <c r="C1134" s="822" t="s">
        <v>1970</v>
      </c>
      <c r="D1134" s="823" t="s">
        <v>3154</v>
      </c>
      <c r="E1134" s="824" t="s">
        <v>1996</v>
      </c>
      <c r="F1134" s="822" t="s">
        <v>1965</v>
      </c>
      <c r="G1134" s="822" t="s">
        <v>2048</v>
      </c>
      <c r="H1134" s="822" t="s">
        <v>329</v>
      </c>
      <c r="I1134" s="822" t="s">
        <v>2245</v>
      </c>
      <c r="J1134" s="822" t="s">
        <v>2246</v>
      </c>
      <c r="K1134" s="822" t="s">
        <v>2247</v>
      </c>
      <c r="L1134" s="825">
        <v>52.87</v>
      </c>
      <c r="M1134" s="825">
        <v>158.60999999999999</v>
      </c>
      <c r="N1134" s="822">
        <v>3</v>
      </c>
      <c r="O1134" s="826">
        <v>1</v>
      </c>
      <c r="P1134" s="825">
        <v>158.60999999999999</v>
      </c>
      <c r="Q1134" s="827">
        <v>1</v>
      </c>
      <c r="R1134" s="822">
        <v>3</v>
      </c>
      <c r="S1134" s="827">
        <v>1</v>
      </c>
      <c r="T1134" s="826">
        <v>1</v>
      </c>
      <c r="U1134" s="828">
        <v>1</v>
      </c>
    </row>
    <row r="1135" spans="1:21" ht="14.45" customHeight="1" x14ac:dyDescent="0.2">
      <c r="A1135" s="821">
        <v>31</v>
      </c>
      <c r="B1135" s="822" t="s">
        <v>1964</v>
      </c>
      <c r="C1135" s="822" t="s">
        <v>1970</v>
      </c>
      <c r="D1135" s="823" t="s">
        <v>3154</v>
      </c>
      <c r="E1135" s="824" t="s">
        <v>1996</v>
      </c>
      <c r="F1135" s="822" t="s">
        <v>1965</v>
      </c>
      <c r="G1135" s="822" t="s">
        <v>2048</v>
      </c>
      <c r="H1135" s="822" t="s">
        <v>329</v>
      </c>
      <c r="I1135" s="822" t="s">
        <v>3087</v>
      </c>
      <c r="J1135" s="822" t="s">
        <v>2657</v>
      </c>
      <c r="K1135" s="822" t="s">
        <v>3088</v>
      </c>
      <c r="L1135" s="825">
        <v>117.47</v>
      </c>
      <c r="M1135" s="825">
        <v>117.47</v>
      </c>
      <c r="N1135" s="822">
        <v>1</v>
      </c>
      <c r="O1135" s="826">
        <v>1</v>
      </c>
      <c r="P1135" s="825">
        <v>117.47</v>
      </c>
      <c r="Q1135" s="827">
        <v>1</v>
      </c>
      <c r="R1135" s="822">
        <v>1</v>
      </c>
      <c r="S1135" s="827">
        <v>1</v>
      </c>
      <c r="T1135" s="826">
        <v>1</v>
      </c>
      <c r="U1135" s="828">
        <v>1</v>
      </c>
    </row>
    <row r="1136" spans="1:21" ht="14.45" customHeight="1" x14ac:dyDescent="0.2">
      <c r="A1136" s="821">
        <v>31</v>
      </c>
      <c r="B1136" s="822" t="s">
        <v>1964</v>
      </c>
      <c r="C1136" s="822" t="s">
        <v>1970</v>
      </c>
      <c r="D1136" s="823" t="s">
        <v>3154</v>
      </c>
      <c r="E1136" s="824" t="s">
        <v>1996</v>
      </c>
      <c r="F1136" s="822" t="s">
        <v>1965</v>
      </c>
      <c r="G1136" s="822" t="s">
        <v>2051</v>
      </c>
      <c r="H1136" s="822" t="s">
        <v>329</v>
      </c>
      <c r="I1136" s="822" t="s">
        <v>2722</v>
      </c>
      <c r="J1136" s="822" t="s">
        <v>736</v>
      </c>
      <c r="K1136" s="822" t="s">
        <v>2723</v>
      </c>
      <c r="L1136" s="825">
        <v>273.33</v>
      </c>
      <c r="M1136" s="825">
        <v>273.33</v>
      </c>
      <c r="N1136" s="822">
        <v>1</v>
      </c>
      <c r="O1136" s="826">
        <v>0.5</v>
      </c>
      <c r="P1136" s="825">
        <v>273.33</v>
      </c>
      <c r="Q1136" s="827">
        <v>1</v>
      </c>
      <c r="R1136" s="822">
        <v>1</v>
      </c>
      <c r="S1136" s="827">
        <v>1</v>
      </c>
      <c r="T1136" s="826">
        <v>0.5</v>
      </c>
      <c r="U1136" s="828">
        <v>1</v>
      </c>
    </row>
    <row r="1137" spans="1:21" ht="14.45" customHeight="1" x14ac:dyDescent="0.2">
      <c r="A1137" s="821">
        <v>31</v>
      </c>
      <c r="B1137" s="822" t="s">
        <v>1964</v>
      </c>
      <c r="C1137" s="822" t="s">
        <v>1970</v>
      </c>
      <c r="D1137" s="823" t="s">
        <v>3154</v>
      </c>
      <c r="E1137" s="824" t="s">
        <v>1996</v>
      </c>
      <c r="F1137" s="822" t="s">
        <v>1965</v>
      </c>
      <c r="G1137" s="822" t="s">
        <v>2051</v>
      </c>
      <c r="H1137" s="822" t="s">
        <v>329</v>
      </c>
      <c r="I1137" s="822" t="s">
        <v>2052</v>
      </c>
      <c r="J1137" s="822" t="s">
        <v>736</v>
      </c>
      <c r="K1137" s="822" t="s">
        <v>2053</v>
      </c>
      <c r="L1137" s="825">
        <v>273.33</v>
      </c>
      <c r="M1137" s="825">
        <v>273.33</v>
      </c>
      <c r="N1137" s="822">
        <v>1</v>
      </c>
      <c r="O1137" s="826">
        <v>0.5</v>
      </c>
      <c r="P1137" s="825"/>
      <c r="Q1137" s="827">
        <v>0</v>
      </c>
      <c r="R1137" s="822"/>
      <c r="S1137" s="827">
        <v>0</v>
      </c>
      <c r="T1137" s="826"/>
      <c r="U1137" s="828">
        <v>0</v>
      </c>
    </row>
    <row r="1138" spans="1:21" ht="14.45" customHeight="1" x14ac:dyDescent="0.2">
      <c r="A1138" s="821">
        <v>31</v>
      </c>
      <c r="B1138" s="822" t="s">
        <v>1964</v>
      </c>
      <c r="C1138" s="822" t="s">
        <v>1970</v>
      </c>
      <c r="D1138" s="823" t="s">
        <v>3154</v>
      </c>
      <c r="E1138" s="824" t="s">
        <v>1996</v>
      </c>
      <c r="F1138" s="822" t="s">
        <v>1965</v>
      </c>
      <c r="G1138" s="822" t="s">
        <v>2062</v>
      </c>
      <c r="H1138" s="822" t="s">
        <v>619</v>
      </c>
      <c r="I1138" s="822" t="s">
        <v>1826</v>
      </c>
      <c r="J1138" s="822" t="s">
        <v>1827</v>
      </c>
      <c r="K1138" s="822" t="s">
        <v>1828</v>
      </c>
      <c r="L1138" s="825">
        <v>169.73</v>
      </c>
      <c r="M1138" s="825">
        <v>509.18999999999994</v>
      </c>
      <c r="N1138" s="822">
        <v>3</v>
      </c>
      <c r="O1138" s="826">
        <v>2.5</v>
      </c>
      <c r="P1138" s="825">
        <v>509.18999999999994</v>
      </c>
      <c r="Q1138" s="827">
        <v>1</v>
      </c>
      <c r="R1138" s="822">
        <v>3</v>
      </c>
      <c r="S1138" s="827">
        <v>1</v>
      </c>
      <c r="T1138" s="826">
        <v>2.5</v>
      </c>
      <c r="U1138" s="828">
        <v>1</v>
      </c>
    </row>
    <row r="1139" spans="1:21" ht="14.45" customHeight="1" x14ac:dyDescent="0.2">
      <c r="A1139" s="821">
        <v>31</v>
      </c>
      <c r="B1139" s="822" t="s">
        <v>1964</v>
      </c>
      <c r="C1139" s="822" t="s">
        <v>1970</v>
      </c>
      <c r="D1139" s="823" t="s">
        <v>3154</v>
      </c>
      <c r="E1139" s="824" t="s">
        <v>1996</v>
      </c>
      <c r="F1139" s="822" t="s">
        <v>1965</v>
      </c>
      <c r="G1139" s="822" t="s">
        <v>2263</v>
      </c>
      <c r="H1139" s="822" t="s">
        <v>329</v>
      </c>
      <c r="I1139" s="822" t="s">
        <v>2264</v>
      </c>
      <c r="J1139" s="822" t="s">
        <v>2265</v>
      </c>
      <c r="K1139" s="822" t="s">
        <v>2266</v>
      </c>
      <c r="L1139" s="825">
        <v>0</v>
      </c>
      <c r="M1139" s="825">
        <v>0</v>
      </c>
      <c r="N1139" s="822">
        <v>4</v>
      </c>
      <c r="O1139" s="826">
        <v>3</v>
      </c>
      <c r="P1139" s="825">
        <v>0</v>
      </c>
      <c r="Q1139" s="827"/>
      <c r="R1139" s="822">
        <v>2</v>
      </c>
      <c r="S1139" s="827">
        <v>0.5</v>
      </c>
      <c r="T1139" s="826">
        <v>1.5</v>
      </c>
      <c r="U1139" s="828">
        <v>0.5</v>
      </c>
    </row>
    <row r="1140" spans="1:21" ht="14.45" customHeight="1" x14ac:dyDescent="0.2">
      <c r="A1140" s="821">
        <v>31</v>
      </c>
      <c r="B1140" s="822" t="s">
        <v>1964</v>
      </c>
      <c r="C1140" s="822" t="s">
        <v>1970</v>
      </c>
      <c r="D1140" s="823" t="s">
        <v>3154</v>
      </c>
      <c r="E1140" s="824" t="s">
        <v>1996</v>
      </c>
      <c r="F1140" s="822" t="s">
        <v>1965</v>
      </c>
      <c r="G1140" s="822" t="s">
        <v>2065</v>
      </c>
      <c r="H1140" s="822" t="s">
        <v>329</v>
      </c>
      <c r="I1140" s="822" t="s">
        <v>2067</v>
      </c>
      <c r="J1140" s="822" t="s">
        <v>1149</v>
      </c>
      <c r="K1140" s="822" t="s">
        <v>1150</v>
      </c>
      <c r="L1140" s="825">
        <v>49.04</v>
      </c>
      <c r="M1140" s="825">
        <v>49.04</v>
      </c>
      <c r="N1140" s="822">
        <v>1</v>
      </c>
      <c r="O1140" s="826">
        <v>1</v>
      </c>
      <c r="P1140" s="825">
        <v>49.04</v>
      </c>
      <c r="Q1140" s="827">
        <v>1</v>
      </c>
      <c r="R1140" s="822">
        <v>1</v>
      </c>
      <c r="S1140" s="827">
        <v>1</v>
      </c>
      <c r="T1140" s="826">
        <v>1</v>
      </c>
      <c r="U1140" s="828">
        <v>1</v>
      </c>
    </row>
    <row r="1141" spans="1:21" ht="14.45" customHeight="1" x14ac:dyDescent="0.2">
      <c r="A1141" s="821">
        <v>31</v>
      </c>
      <c r="B1141" s="822" t="s">
        <v>1964</v>
      </c>
      <c r="C1141" s="822" t="s">
        <v>1970</v>
      </c>
      <c r="D1141" s="823" t="s">
        <v>3154</v>
      </c>
      <c r="E1141" s="824" t="s">
        <v>1996</v>
      </c>
      <c r="F1141" s="822" t="s">
        <v>1965</v>
      </c>
      <c r="G1141" s="822" t="s">
        <v>2072</v>
      </c>
      <c r="H1141" s="822" t="s">
        <v>329</v>
      </c>
      <c r="I1141" s="822" t="s">
        <v>2564</v>
      </c>
      <c r="J1141" s="822" t="s">
        <v>2074</v>
      </c>
      <c r="K1141" s="822" t="s">
        <v>2565</v>
      </c>
      <c r="L1141" s="825">
        <v>45.89</v>
      </c>
      <c r="M1141" s="825">
        <v>275.34000000000003</v>
      </c>
      <c r="N1141" s="822">
        <v>6</v>
      </c>
      <c r="O1141" s="826">
        <v>1.5</v>
      </c>
      <c r="P1141" s="825"/>
      <c r="Q1141" s="827">
        <v>0</v>
      </c>
      <c r="R1141" s="822"/>
      <c r="S1141" s="827">
        <v>0</v>
      </c>
      <c r="T1141" s="826"/>
      <c r="U1141" s="828">
        <v>0</v>
      </c>
    </row>
    <row r="1142" spans="1:21" ht="14.45" customHeight="1" x14ac:dyDescent="0.2">
      <c r="A1142" s="821">
        <v>31</v>
      </c>
      <c r="B1142" s="822" t="s">
        <v>1964</v>
      </c>
      <c r="C1142" s="822" t="s">
        <v>1970</v>
      </c>
      <c r="D1142" s="823" t="s">
        <v>3154</v>
      </c>
      <c r="E1142" s="824" t="s">
        <v>1996</v>
      </c>
      <c r="F1142" s="822" t="s">
        <v>1965</v>
      </c>
      <c r="G1142" s="822" t="s">
        <v>2076</v>
      </c>
      <c r="H1142" s="822" t="s">
        <v>329</v>
      </c>
      <c r="I1142" s="822" t="s">
        <v>3008</v>
      </c>
      <c r="J1142" s="822" t="s">
        <v>3009</v>
      </c>
      <c r="K1142" s="822" t="s">
        <v>3010</v>
      </c>
      <c r="L1142" s="825">
        <v>89.91</v>
      </c>
      <c r="M1142" s="825">
        <v>89.91</v>
      </c>
      <c r="N1142" s="822">
        <v>1</v>
      </c>
      <c r="O1142" s="826">
        <v>1</v>
      </c>
      <c r="P1142" s="825">
        <v>89.91</v>
      </c>
      <c r="Q1142" s="827">
        <v>1</v>
      </c>
      <c r="R1142" s="822">
        <v>1</v>
      </c>
      <c r="S1142" s="827">
        <v>1</v>
      </c>
      <c r="T1142" s="826">
        <v>1</v>
      </c>
      <c r="U1142" s="828">
        <v>1</v>
      </c>
    </row>
    <row r="1143" spans="1:21" ht="14.45" customHeight="1" x14ac:dyDescent="0.2">
      <c r="A1143" s="821">
        <v>31</v>
      </c>
      <c r="B1143" s="822" t="s">
        <v>1964</v>
      </c>
      <c r="C1143" s="822" t="s">
        <v>1970</v>
      </c>
      <c r="D1143" s="823" t="s">
        <v>3154</v>
      </c>
      <c r="E1143" s="824" t="s">
        <v>1996</v>
      </c>
      <c r="F1143" s="822" t="s">
        <v>1965</v>
      </c>
      <c r="G1143" s="822" t="s">
        <v>2079</v>
      </c>
      <c r="H1143" s="822" t="s">
        <v>329</v>
      </c>
      <c r="I1143" s="822" t="s">
        <v>2080</v>
      </c>
      <c r="J1143" s="822" t="s">
        <v>2081</v>
      </c>
      <c r="K1143" s="822" t="s">
        <v>2082</v>
      </c>
      <c r="L1143" s="825">
        <v>132.97999999999999</v>
      </c>
      <c r="M1143" s="825">
        <v>3723.4399999999996</v>
      </c>
      <c r="N1143" s="822">
        <v>28</v>
      </c>
      <c r="O1143" s="826">
        <v>13</v>
      </c>
      <c r="P1143" s="825">
        <v>2925.56</v>
      </c>
      <c r="Q1143" s="827">
        <v>0.78571428571428581</v>
      </c>
      <c r="R1143" s="822">
        <v>22</v>
      </c>
      <c r="S1143" s="827">
        <v>0.7857142857142857</v>
      </c>
      <c r="T1143" s="826">
        <v>10.5</v>
      </c>
      <c r="U1143" s="828">
        <v>0.80769230769230771</v>
      </c>
    </row>
    <row r="1144" spans="1:21" ht="14.45" customHeight="1" x14ac:dyDescent="0.2">
      <c r="A1144" s="821">
        <v>31</v>
      </c>
      <c r="B1144" s="822" t="s">
        <v>1964</v>
      </c>
      <c r="C1144" s="822" t="s">
        <v>1970</v>
      </c>
      <c r="D1144" s="823" t="s">
        <v>3154</v>
      </c>
      <c r="E1144" s="824" t="s">
        <v>1996</v>
      </c>
      <c r="F1144" s="822" t="s">
        <v>1965</v>
      </c>
      <c r="G1144" s="822" t="s">
        <v>2019</v>
      </c>
      <c r="H1144" s="822" t="s">
        <v>329</v>
      </c>
      <c r="I1144" s="822" t="s">
        <v>2020</v>
      </c>
      <c r="J1144" s="822" t="s">
        <v>2021</v>
      </c>
      <c r="K1144" s="822" t="s">
        <v>2022</v>
      </c>
      <c r="L1144" s="825">
        <v>0</v>
      </c>
      <c r="M1144" s="825">
        <v>0</v>
      </c>
      <c r="N1144" s="822">
        <v>1</v>
      </c>
      <c r="O1144" s="826">
        <v>1</v>
      </c>
      <c r="P1144" s="825">
        <v>0</v>
      </c>
      <c r="Q1144" s="827"/>
      <c r="R1144" s="822">
        <v>1</v>
      </c>
      <c r="S1144" s="827">
        <v>1</v>
      </c>
      <c r="T1144" s="826">
        <v>1</v>
      </c>
      <c r="U1144" s="828">
        <v>1</v>
      </c>
    </row>
    <row r="1145" spans="1:21" ht="14.45" customHeight="1" x14ac:dyDescent="0.2">
      <c r="A1145" s="821">
        <v>31</v>
      </c>
      <c r="B1145" s="822" t="s">
        <v>1964</v>
      </c>
      <c r="C1145" s="822" t="s">
        <v>1970</v>
      </c>
      <c r="D1145" s="823" t="s">
        <v>3154</v>
      </c>
      <c r="E1145" s="824" t="s">
        <v>1996</v>
      </c>
      <c r="F1145" s="822" t="s">
        <v>1965</v>
      </c>
      <c r="G1145" s="822" t="s">
        <v>2083</v>
      </c>
      <c r="H1145" s="822" t="s">
        <v>329</v>
      </c>
      <c r="I1145" s="822" t="s">
        <v>2285</v>
      </c>
      <c r="J1145" s="822" t="s">
        <v>644</v>
      </c>
      <c r="K1145" s="822" t="s">
        <v>2286</v>
      </c>
      <c r="L1145" s="825">
        <v>10.55</v>
      </c>
      <c r="M1145" s="825">
        <v>21.1</v>
      </c>
      <c r="N1145" s="822">
        <v>2</v>
      </c>
      <c r="O1145" s="826">
        <v>1.5</v>
      </c>
      <c r="P1145" s="825">
        <v>10.55</v>
      </c>
      <c r="Q1145" s="827">
        <v>0.5</v>
      </c>
      <c r="R1145" s="822">
        <v>1</v>
      </c>
      <c r="S1145" s="827">
        <v>0.5</v>
      </c>
      <c r="T1145" s="826">
        <v>1</v>
      </c>
      <c r="U1145" s="828">
        <v>0.66666666666666663</v>
      </c>
    </row>
    <row r="1146" spans="1:21" ht="14.45" customHeight="1" x14ac:dyDescent="0.2">
      <c r="A1146" s="821">
        <v>31</v>
      </c>
      <c r="B1146" s="822" t="s">
        <v>1964</v>
      </c>
      <c r="C1146" s="822" t="s">
        <v>1970</v>
      </c>
      <c r="D1146" s="823" t="s">
        <v>3154</v>
      </c>
      <c r="E1146" s="824" t="s">
        <v>1996</v>
      </c>
      <c r="F1146" s="822" t="s">
        <v>1965</v>
      </c>
      <c r="G1146" s="822" t="s">
        <v>2579</v>
      </c>
      <c r="H1146" s="822" t="s">
        <v>329</v>
      </c>
      <c r="I1146" s="822" t="s">
        <v>2583</v>
      </c>
      <c r="J1146" s="822" t="s">
        <v>2584</v>
      </c>
      <c r="K1146" s="822" t="s">
        <v>2582</v>
      </c>
      <c r="L1146" s="825">
        <v>7119.15</v>
      </c>
      <c r="M1146" s="825">
        <v>7119.15</v>
      </c>
      <c r="N1146" s="822">
        <v>1</v>
      </c>
      <c r="O1146" s="826">
        <v>0.5</v>
      </c>
      <c r="P1146" s="825">
        <v>7119.15</v>
      </c>
      <c r="Q1146" s="827">
        <v>1</v>
      </c>
      <c r="R1146" s="822">
        <v>1</v>
      </c>
      <c r="S1146" s="827">
        <v>1</v>
      </c>
      <c r="T1146" s="826">
        <v>0.5</v>
      </c>
      <c r="U1146" s="828">
        <v>1</v>
      </c>
    </row>
    <row r="1147" spans="1:21" ht="14.45" customHeight="1" x14ac:dyDescent="0.2">
      <c r="A1147" s="821">
        <v>31</v>
      </c>
      <c r="B1147" s="822" t="s">
        <v>1964</v>
      </c>
      <c r="C1147" s="822" t="s">
        <v>1970</v>
      </c>
      <c r="D1147" s="823" t="s">
        <v>3154</v>
      </c>
      <c r="E1147" s="824" t="s">
        <v>1996</v>
      </c>
      <c r="F1147" s="822" t="s">
        <v>1965</v>
      </c>
      <c r="G1147" s="822" t="s">
        <v>2736</v>
      </c>
      <c r="H1147" s="822" t="s">
        <v>329</v>
      </c>
      <c r="I1147" s="822" t="s">
        <v>2737</v>
      </c>
      <c r="J1147" s="822" t="s">
        <v>757</v>
      </c>
      <c r="K1147" s="822" t="s">
        <v>1899</v>
      </c>
      <c r="L1147" s="825">
        <v>38.56</v>
      </c>
      <c r="M1147" s="825">
        <v>38.56</v>
      </c>
      <c r="N1147" s="822">
        <v>1</v>
      </c>
      <c r="O1147" s="826">
        <v>1</v>
      </c>
      <c r="P1147" s="825">
        <v>38.56</v>
      </c>
      <c r="Q1147" s="827">
        <v>1</v>
      </c>
      <c r="R1147" s="822">
        <v>1</v>
      </c>
      <c r="S1147" s="827">
        <v>1</v>
      </c>
      <c r="T1147" s="826">
        <v>1</v>
      </c>
      <c r="U1147" s="828">
        <v>1</v>
      </c>
    </row>
    <row r="1148" spans="1:21" ht="14.45" customHeight="1" x14ac:dyDescent="0.2">
      <c r="A1148" s="821">
        <v>31</v>
      </c>
      <c r="B1148" s="822" t="s">
        <v>1964</v>
      </c>
      <c r="C1148" s="822" t="s">
        <v>1970</v>
      </c>
      <c r="D1148" s="823" t="s">
        <v>3154</v>
      </c>
      <c r="E1148" s="824" t="s">
        <v>1996</v>
      </c>
      <c r="F1148" s="822" t="s">
        <v>1965</v>
      </c>
      <c r="G1148" s="822" t="s">
        <v>1997</v>
      </c>
      <c r="H1148" s="822" t="s">
        <v>619</v>
      </c>
      <c r="I1148" s="822" t="s">
        <v>1611</v>
      </c>
      <c r="J1148" s="822" t="s">
        <v>828</v>
      </c>
      <c r="K1148" s="822" t="s">
        <v>1612</v>
      </c>
      <c r="L1148" s="825">
        <v>1385.62</v>
      </c>
      <c r="M1148" s="825">
        <v>4156.8599999999997</v>
      </c>
      <c r="N1148" s="822">
        <v>3</v>
      </c>
      <c r="O1148" s="826">
        <v>1</v>
      </c>
      <c r="P1148" s="825">
        <v>4156.8599999999997</v>
      </c>
      <c r="Q1148" s="827">
        <v>1</v>
      </c>
      <c r="R1148" s="822">
        <v>3</v>
      </c>
      <c r="S1148" s="827">
        <v>1</v>
      </c>
      <c r="T1148" s="826">
        <v>1</v>
      </c>
      <c r="U1148" s="828">
        <v>1</v>
      </c>
    </row>
    <row r="1149" spans="1:21" ht="14.45" customHeight="1" x14ac:dyDescent="0.2">
      <c r="A1149" s="821">
        <v>31</v>
      </c>
      <c r="B1149" s="822" t="s">
        <v>1964</v>
      </c>
      <c r="C1149" s="822" t="s">
        <v>1970</v>
      </c>
      <c r="D1149" s="823" t="s">
        <v>3154</v>
      </c>
      <c r="E1149" s="824" t="s">
        <v>1996</v>
      </c>
      <c r="F1149" s="822" t="s">
        <v>1965</v>
      </c>
      <c r="G1149" s="822" t="s">
        <v>1997</v>
      </c>
      <c r="H1149" s="822" t="s">
        <v>619</v>
      </c>
      <c r="I1149" s="822" t="s">
        <v>1613</v>
      </c>
      <c r="J1149" s="822" t="s">
        <v>825</v>
      </c>
      <c r="K1149" s="822" t="s">
        <v>1614</v>
      </c>
      <c r="L1149" s="825">
        <v>736.33</v>
      </c>
      <c r="M1149" s="825">
        <v>103086.20000000007</v>
      </c>
      <c r="N1149" s="822">
        <v>140</v>
      </c>
      <c r="O1149" s="826">
        <v>57.5</v>
      </c>
      <c r="P1149" s="825">
        <v>89095.930000000066</v>
      </c>
      <c r="Q1149" s="827">
        <v>0.86428571428571432</v>
      </c>
      <c r="R1149" s="822">
        <v>121</v>
      </c>
      <c r="S1149" s="827">
        <v>0.86428571428571432</v>
      </c>
      <c r="T1149" s="826">
        <v>50</v>
      </c>
      <c r="U1149" s="828">
        <v>0.86956521739130432</v>
      </c>
    </row>
    <row r="1150" spans="1:21" ht="14.45" customHeight="1" x14ac:dyDescent="0.2">
      <c r="A1150" s="821">
        <v>31</v>
      </c>
      <c r="B1150" s="822" t="s">
        <v>1964</v>
      </c>
      <c r="C1150" s="822" t="s">
        <v>1970</v>
      </c>
      <c r="D1150" s="823" t="s">
        <v>3154</v>
      </c>
      <c r="E1150" s="824" t="s">
        <v>1996</v>
      </c>
      <c r="F1150" s="822" t="s">
        <v>1965</v>
      </c>
      <c r="G1150" s="822" t="s">
        <v>1997</v>
      </c>
      <c r="H1150" s="822" t="s">
        <v>619</v>
      </c>
      <c r="I1150" s="822" t="s">
        <v>1615</v>
      </c>
      <c r="J1150" s="822" t="s">
        <v>825</v>
      </c>
      <c r="K1150" s="822" t="s">
        <v>1616</v>
      </c>
      <c r="L1150" s="825">
        <v>490.89</v>
      </c>
      <c r="M1150" s="825">
        <v>18653.820000000003</v>
      </c>
      <c r="N1150" s="822">
        <v>38</v>
      </c>
      <c r="O1150" s="826">
        <v>16.5</v>
      </c>
      <c r="P1150" s="825">
        <v>16690.260000000002</v>
      </c>
      <c r="Q1150" s="827">
        <v>0.89473684210526305</v>
      </c>
      <c r="R1150" s="822">
        <v>34</v>
      </c>
      <c r="S1150" s="827">
        <v>0.89473684210526316</v>
      </c>
      <c r="T1150" s="826">
        <v>15.5</v>
      </c>
      <c r="U1150" s="828">
        <v>0.93939393939393945</v>
      </c>
    </row>
    <row r="1151" spans="1:21" ht="14.45" customHeight="1" x14ac:dyDescent="0.2">
      <c r="A1151" s="821">
        <v>31</v>
      </c>
      <c r="B1151" s="822" t="s">
        <v>1964</v>
      </c>
      <c r="C1151" s="822" t="s">
        <v>1970</v>
      </c>
      <c r="D1151" s="823" t="s">
        <v>3154</v>
      </c>
      <c r="E1151" s="824" t="s">
        <v>1996</v>
      </c>
      <c r="F1151" s="822" t="s">
        <v>1965</v>
      </c>
      <c r="G1151" s="822" t="s">
        <v>1997</v>
      </c>
      <c r="H1151" s="822" t="s">
        <v>619</v>
      </c>
      <c r="I1151" s="822" t="s">
        <v>2291</v>
      </c>
      <c r="J1151" s="822" t="s">
        <v>825</v>
      </c>
      <c r="K1151" s="822" t="s">
        <v>2292</v>
      </c>
      <c r="L1151" s="825">
        <v>1154.68</v>
      </c>
      <c r="M1151" s="825">
        <v>3464.04</v>
      </c>
      <c r="N1151" s="822">
        <v>3</v>
      </c>
      <c r="O1151" s="826">
        <v>1</v>
      </c>
      <c r="P1151" s="825">
        <v>3464.04</v>
      </c>
      <c r="Q1151" s="827">
        <v>1</v>
      </c>
      <c r="R1151" s="822">
        <v>3</v>
      </c>
      <c r="S1151" s="827">
        <v>1</v>
      </c>
      <c r="T1151" s="826">
        <v>1</v>
      </c>
      <c r="U1151" s="828">
        <v>1</v>
      </c>
    </row>
    <row r="1152" spans="1:21" ht="14.45" customHeight="1" x14ac:dyDescent="0.2">
      <c r="A1152" s="821">
        <v>31</v>
      </c>
      <c r="B1152" s="822" t="s">
        <v>1964</v>
      </c>
      <c r="C1152" s="822" t="s">
        <v>1970</v>
      </c>
      <c r="D1152" s="823" t="s">
        <v>3154</v>
      </c>
      <c r="E1152" s="824" t="s">
        <v>1996</v>
      </c>
      <c r="F1152" s="822" t="s">
        <v>1965</v>
      </c>
      <c r="G1152" s="822" t="s">
        <v>1997</v>
      </c>
      <c r="H1152" s="822" t="s">
        <v>619</v>
      </c>
      <c r="I1152" s="822" t="s">
        <v>1998</v>
      </c>
      <c r="J1152" s="822" t="s">
        <v>825</v>
      </c>
      <c r="K1152" s="822" t="s">
        <v>1999</v>
      </c>
      <c r="L1152" s="825">
        <v>923.74</v>
      </c>
      <c r="M1152" s="825">
        <v>12008.619999999999</v>
      </c>
      <c r="N1152" s="822">
        <v>13</v>
      </c>
      <c r="O1152" s="826">
        <v>5.5</v>
      </c>
      <c r="P1152" s="825">
        <v>12008.619999999999</v>
      </c>
      <c r="Q1152" s="827">
        <v>1</v>
      </c>
      <c r="R1152" s="822">
        <v>13</v>
      </c>
      <c r="S1152" s="827">
        <v>1</v>
      </c>
      <c r="T1152" s="826">
        <v>5.5</v>
      </c>
      <c r="U1152" s="828">
        <v>1</v>
      </c>
    </row>
    <row r="1153" spans="1:21" ht="14.45" customHeight="1" x14ac:dyDescent="0.2">
      <c r="A1153" s="821">
        <v>31</v>
      </c>
      <c r="B1153" s="822" t="s">
        <v>1964</v>
      </c>
      <c r="C1153" s="822" t="s">
        <v>1970</v>
      </c>
      <c r="D1153" s="823" t="s">
        <v>3154</v>
      </c>
      <c r="E1153" s="824" t="s">
        <v>1996</v>
      </c>
      <c r="F1153" s="822" t="s">
        <v>1965</v>
      </c>
      <c r="G1153" s="822" t="s">
        <v>2505</v>
      </c>
      <c r="H1153" s="822" t="s">
        <v>329</v>
      </c>
      <c r="I1153" s="822" t="s">
        <v>2506</v>
      </c>
      <c r="J1153" s="822" t="s">
        <v>2507</v>
      </c>
      <c r="K1153" s="822" t="s">
        <v>2508</v>
      </c>
      <c r="L1153" s="825">
        <v>0</v>
      </c>
      <c r="M1153" s="825">
        <v>0</v>
      </c>
      <c r="N1153" s="822">
        <v>1</v>
      </c>
      <c r="O1153" s="826">
        <v>1</v>
      </c>
      <c r="P1153" s="825">
        <v>0</v>
      </c>
      <c r="Q1153" s="827"/>
      <c r="R1153" s="822">
        <v>1</v>
      </c>
      <c r="S1153" s="827">
        <v>1</v>
      </c>
      <c r="T1153" s="826">
        <v>1</v>
      </c>
      <c r="U1153" s="828">
        <v>1</v>
      </c>
    </row>
    <row r="1154" spans="1:21" ht="14.45" customHeight="1" x14ac:dyDescent="0.2">
      <c r="A1154" s="821">
        <v>31</v>
      </c>
      <c r="B1154" s="822" t="s">
        <v>1964</v>
      </c>
      <c r="C1154" s="822" t="s">
        <v>1970</v>
      </c>
      <c r="D1154" s="823" t="s">
        <v>3154</v>
      </c>
      <c r="E1154" s="824" t="s">
        <v>1996</v>
      </c>
      <c r="F1154" s="822" t="s">
        <v>1965</v>
      </c>
      <c r="G1154" s="822" t="s">
        <v>2088</v>
      </c>
      <c r="H1154" s="822" t="s">
        <v>329</v>
      </c>
      <c r="I1154" s="822" t="s">
        <v>2089</v>
      </c>
      <c r="J1154" s="822" t="s">
        <v>662</v>
      </c>
      <c r="K1154" s="822" t="s">
        <v>1335</v>
      </c>
      <c r="L1154" s="825">
        <v>35.25</v>
      </c>
      <c r="M1154" s="825">
        <v>282</v>
      </c>
      <c r="N1154" s="822">
        <v>8</v>
      </c>
      <c r="O1154" s="826">
        <v>5</v>
      </c>
      <c r="P1154" s="825">
        <v>211.5</v>
      </c>
      <c r="Q1154" s="827">
        <v>0.75</v>
      </c>
      <c r="R1154" s="822">
        <v>6</v>
      </c>
      <c r="S1154" s="827">
        <v>0.75</v>
      </c>
      <c r="T1154" s="826">
        <v>4</v>
      </c>
      <c r="U1154" s="828">
        <v>0.8</v>
      </c>
    </row>
    <row r="1155" spans="1:21" ht="14.45" customHeight="1" x14ac:dyDescent="0.2">
      <c r="A1155" s="821">
        <v>31</v>
      </c>
      <c r="B1155" s="822" t="s">
        <v>1964</v>
      </c>
      <c r="C1155" s="822" t="s">
        <v>1970</v>
      </c>
      <c r="D1155" s="823" t="s">
        <v>3154</v>
      </c>
      <c r="E1155" s="824" t="s">
        <v>1996</v>
      </c>
      <c r="F1155" s="822" t="s">
        <v>1965</v>
      </c>
      <c r="G1155" s="822" t="s">
        <v>2088</v>
      </c>
      <c r="H1155" s="822" t="s">
        <v>329</v>
      </c>
      <c r="I1155" s="822" t="s">
        <v>2437</v>
      </c>
      <c r="J1155" s="822" t="s">
        <v>662</v>
      </c>
      <c r="K1155" s="822" t="s">
        <v>2438</v>
      </c>
      <c r="L1155" s="825">
        <v>35.25</v>
      </c>
      <c r="M1155" s="825">
        <v>35.25</v>
      </c>
      <c r="N1155" s="822">
        <v>1</v>
      </c>
      <c r="O1155" s="826">
        <v>1</v>
      </c>
      <c r="P1155" s="825">
        <v>35.25</v>
      </c>
      <c r="Q1155" s="827">
        <v>1</v>
      </c>
      <c r="R1155" s="822">
        <v>1</v>
      </c>
      <c r="S1155" s="827">
        <v>1</v>
      </c>
      <c r="T1155" s="826">
        <v>1</v>
      </c>
      <c r="U1155" s="828">
        <v>1</v>
      </c>
    </row>
    <row r="1156" spans="1:21" ht="14.45" customHeight="1" x14ac:dyDescent="0.2">
      <c r="A1156" s="821">
        <v>31</v>
      </c>
      <c r="B1156" s="822" t="s">
        <v>1964</v>
      </c>
      <c r="C1156" s="822" t="s">
        <v>1970</v>
      </c>
      <c r="D1156" s="823" t="s">
        <v>3154</v>
      </c>
      <c r="E1156" s="824" t="s">
        <v>1996</v>
      </c>
      <c r="F1156" s="822" t="s">
        <v>1965</v>
      </c>
      <c r="G1156" s="822" t="s">
        <v>2090</v>
      </c>
      <c r="H1156" s="822" t="s">
        <v>329</v>
      </c>
      <c r="I1156" s="822" t="s">
        <v>2751</v>
      </c>
      <c r="J1156" s="822" t="s">
        <v>2092</v>
      </c>
      <c r="K1156" s="822" t="s">
        <v>2093</v>
      </c>
      <c r="L1156" s="825">
        <v>87.98</v>
      </c>
      <c r="M1156" s="825">
        <v>87.98</v>
      </c>
      <c r="N1156" s="822">
        <v>1</v>
      </c>
      <c r="O1156" s="826">
        <v>0.5</v>
      </c>
      <c r="P1156" s="825">
        <v>87.98</v>
      </c>
      <c r="Q1156" s="827">
        <v>1</v>
      </c>
      <c r="R1156" s="822">
        <v>1</v>
      </c>
      <c r="S1156" s="827">
        <v>1</v>
      </c>
      <c r="T1156" s="826">
        <v>0.5</v>
      </c>
      <c r="U1156" s="828">
        <v>1</v>
      </c>
    </row>
    <row r="1157" spans="1:21" ht="14.45" customHeight="1" x14ac:dyDescent="0.2">
      <c r="A1157" s="821">
        <v>31</v>
      </c>
      <c r="B1157" s="822" t="s">
        <v>1964</v>
      </c>
      <c r="C1157" s="822" t="s">
        <v>1970</v>
      </c>
      <c r="D1157" s="823" t="s">
        <v>3154</v>
      </c>
      <c r="E1157" s="824" t="s">
        <v>1996</v>
      </c>
      <c r="F1157" s="822" t="s">
        <v>1965</v>
      </c>
      <c r="G1157" s="822" t="s">
        <v>2304</v>
      </c>
      <c r="H1157" s="822" t="s">
        <v>329</v>
      </c>
      <c r="I1157" s="822" t="s">
        <v>3089</v>
      </c>
      <c r="J1157" s="822" t="s">
        <v>3090</v>
      </c>
      <c r="K1157" s="822" t="s">
        <v>3091</v>
      </c>
      <c r="L1157" s="825">
        <v>34.659999999999997</v>
      </c>
      <c r="M1157" s="825">
        <v>34.659999999999997</v>
      </c>
      <c r="N1157" s="822">
        <v>1</v>
      </c>
      <c r="O1157" s="826">
        <v>1</v>
      </c>
      <c r="P1157" s="825"/>
      <c r="Q1157" s="827">
        <v>0</v>
      </c>
      <c r="R1157" s="822"/>
      <c r="S1157" s="827">
        <v>0</v>
      </c>
      <c r="T1157" s="826"/>
      <c r="U1157" s="828">
        <v>0</v>
      </c>
    </row>
    <row r="1158" spans="1:21" ht="14.45" customHeight="1" x14ac:dyDescent="0.2">
      <c r="A1158" s="821">
        <v>31</v>
      </c>
      <c r="B1158" s="822" t="s">
        <v>1964</v>
      </c>
      <c r="C1158" s="822" t="s">
        <v>1970</v>
      </c>
      <c r="D1158" s="823" t="s">
        <v>3154</v>
      </c>
      <c r="E1158" s="824" t="s">
        <v>1996</v>
      </c>
      <c r="F1158" s="822" t="s">
        <v>1965</v>
      </c>
      <c r="G1158" s="822" t="s">
        <v>2097</v>
      </c>
      <c r="H1158" s="822" t="s">
        <v>329</v>
      </c>
      <c r="I1158" s="822" t="s">
        <v>2098</v>
      </c>
      <c r="J1158" s="822" t="s">
        <v>1049</v>
      </c>
      <c r="K1158" s="822" t="s">
        <v>1050</v>
      </c>
      <c r="L1158" s="825">
        <v>51.06</v>
      </c>
      <c r="M1158" s="825">
        <v>51.06</v>
      </c>
      <c r="N1158" s="822">
        <v>1</v>
      </c>
      <c r="O1158" s="826">
        <v>0.5</v>
      </c>
      <c r="P1158" s="825"/>
      <c r="Q1158" s="827">
        <v>0</v>
      </c>
      <c r="R1158" s="822"/>
      <c r="S1158" s="827">
        <v>0</v>
      </c>
      <c r="T1158" s="826"/>
      <c r="U1158" s="828">
        <v>0</v>
      </c>
    </row>
    <row r="1159" spans="1:21" ht="14.45" customHeight="1" x14ac:dyDescent="0.2">
      <c r="A1159" s="821">
        <v>31</v>
      </c>
      <c r="B1159" s="822" t="s">
        <v>1964</v>
      </c>
      <c r="C1159" s="822" t="s">
        <v>1970</v>
      </c>
      <c r="D1159" s="823" t="s">
        <v>3154</v>
      </c>
      <c r="E1159" s="824" t="s">
        <v>1996</v>
      </c>
      <c r="F1159" s="822" t="s">
        <v>1965</v>
      </c>
      <c r="G1159" s="822" t="s">
        <v>2099</v>
      </c>
      <c r="H1159" s="822" t="s">
        <v>329</v>
      </c>
      <c r="I1159" s="822" t="s">
        <v>3092</v>
      </c>
      <c r="J1159" s="822" t="s">
        <v>1079</v>
      </c>
      <c r="K1159" s="822" t="s">
        <v>3093</v>
      </c>
      <c r="L1159" s="825">
        <v>64.349999999999994</v>
      </c>
      <c r="M1159" s="825">
        <v>64.349999999999994</v>
      </c>
      <c r="N1159" s="822">
        <v>1</v>
      </c>
      <c r="O1159" s="826">
        <v>0.5</v>
      </c>
      <c r="P1159" s="825"/>
      <c r="Q1159" s="827">
        <v>0</v>
      </c>
      <c r="R1159" s="822"/>
      <c r="S1159" s="827">
        <v>0</v>
      </c>
      <c r="T1159" s="826"/>
      <c r="U1159" s="828">
        <v>0</v>
      </c>
    </row>
    <row r="1160" spans="1:21" ht="14.45" customHeight="1" x14ac:dyDescent="0.2">
      <c r="A1160" s="821">
        <v>31</v>
      </c>
      <c r="B1160" s="822" t="s">
        <v>1964</v>
      </c>
      <c r="C1160" s="822" t="s">
        <v>1970</v>
      </c>
      <c r="D1160" s="823" t="s">
        <v>3154</v>
      </c>
      <c r="E1160" s="824" t="s">
        <v>1996</v>
      </c>
      <c r="F1160" s="822" t="s">
        <v>1965</v>
      </c>
      <c r="G1160" s="822" t="s">
        <v>2006</v>
      </c>
      <c r="H1160" s="822" t="s">
        <v>619</v>
      </c>
      <c r="I1160" s="822" t="s">
        <v>1814</v>
      </c>
      <c r="J1160" s="822" t="s">
        <v>1005</v>
      </c>
      <c r="K1160" s="822" t="s">
        <v>1006</v>
      </c>
      <c r="L1160" s="825">
        <v>0</v>
      </c>
      <c r="M1160" s="825">
        <v>0</v>
      </c>
      <c r="N1160" s="822">
        <v>69</v>
      </c>
      <c r="O1160" s="826">
        <v>60</v>
      </c>
      <c r="P1160" s="825">
        <v>0</v>
      </c>
      <c r="Q1160" s="827"/>
      <c r="R1160" s="822">
        <v>54</v>
      </c>
      <c r="S1160" s="827">
        <v>0.78260869565217395</v>
      </c>
      <c r="T1160" s="826">
        <v>46</v>
      </c>
      <c r="U1160" s="828">
        <v>0.76666666666666672</v>
      </c>
    </row>
    <row r="1161" spans="1:21" ht="14.45" customHeight="1" x14ac:dyDescent="0.2">
      <c r="A1161" s="821">
        <v>31</v>
      </c>
      <c r="B1161" s="822" t="s">
        <v>1964</v>
      </c>
      <c r="C1161" s="822" t="s">
        <v>1970</v>
      </c>
      <c r="D1161" s="823" t="s">
        <v>3154</v>
      </c>
      <c r="E1161" s="824" t="s">
        <v>1996</v>
      </c>
      <c r="F1161" s="822" t="s">
        <v>1965</v>
      </c>
      <c r="G1161" s="822" t="s">
        <v>2006</v>
      </c>
      <c r="H1161" s="822" t="s">
        <v>329</v>
      </c>
      <c r="I1161" s="822" t="s">
        <v>2756</v>
      </c>
      <c r="J1161" s="822" t="s">
        <v>2311</v>
      </c>
      <c r="K1161" s="822" t="s">
        <v>1024</v>
      </c>
      <c r="L1161" s="825">
        <v>0</v>
      </c>
      <c r="M1161" s="825">
        <v>0</v>
      </c>
      <c r="N1161" s="822">
        <v>1</v>
      </c>
      <c r="O1161" s="826">
        <v>1</v>
      </c>
      <c r="P1161" s="825"/>
      <c r="Q1161" s="827"/>
      <c r="R1161" s="822"/>
      <c r="S1161" s="827">
        <v>0</v>
      </c>
      <c r="T1161" s="826"/>
      <c r="U1161" s="828">
        <v>0</v>
      </c>
    </row>
    <row r="1162" spans="1:21" ht="14.45" customHeight="1" x14ac:dyDescent="0.2">
      <c r="A1162" s="821">
        <v>31</v>
      </c>
      <c r="B1162" s="822" t="s">
        <v>1964</v>
      </c>
      <c r="C1162" s="822" t="s">
        <v>1970</v>
      </c>
      <c r="D1162" s="823" t="s">
        <v>3154</v>
      </c>
      <c r="E1162" s="824" t="s">
        <v>1996</v>
      </c>
      <c r="F1162" s="822" t="s">
        <v>1965</v>
      </c>
      <c r="G1162" s="822" t="s">
        <v>2102</v>
      </c>
      <c r="H1162" s="822" t="s">
        <v>329</v>
      </c>
      <c r="I1162" s="822" t="s">
        <v>2778</v>
      </c>
      <c r="J1162" s="822" t="s">
        <v>683</v>
      </c>
      <c r="K1162" s="822" t="s">
        <v>2779</v>
      </c>
      <c r="L1162" s="825">
        <v>42.54</v>
      </c>
      <c r="M1162" s="825">
        <v>42.54</v>
      </c>
      <c r="N1162" s="822">
        <v>1</v>
      </c>
      <c r="O1162" s="826">
        <v>1</v>
      </c>
      <c r="P1162" s="825">
        <v>42.54</v>
      </c>
      <c r="Q1162" s="827">
        <v>1</v>
      </c>
      <c r="R1162" s="822">
        <v>1</v>
      </c>
      <c r="S1162" s="827">
        <v>1</v>
      </c>
      <c r="T1162" s="826">
        <v>1</v>
      </c>
      <c r="U1162" s="828">
        <v>1</v>
      </c>
    </row>
    <row r="1163" spans="1:21" ht="14.45" customHeight="1" x14ac:dyDescent="0.2">
      <c r="A1163" s="821">
        <v>31</v>
      </c>
      <c r="B1163" s="822" t="s">
        <v>1964</v>
      </c>
      <c r="C1163" s="822" t="s">
        <v>1970</v>
      </c>
      <c r="D1163" s="823" t="s">
        <v>3154</v>
      </c>
      <c r="E1163" s="824" t="s">
        <v>1996</v>
      </c>
      <c r="F1163" s="822" t="s">
        <v>1965</v>
      </c>
      <c r="G1163" s="822" t="s">
        <v>2102</v>
      </c>
      <c r="H1163" s="822" t="s">
        <v>329</v>
      </c>
      <c r="I1163" s="822" t="s">
        <v>2939</v>
      </c>
      <c r="J1163" s="822" t="s">
        <v>1293</v>
      </c>
      <c r="K1163" s="822" t="s">
        <v>2779</v>
      </c>
      <c r="L1163" s="825">
        <v>42.54</v>
      </c>
      <c r="M1163" s="825">
        <v>42.54</v>
      </c>
      <c r="N1163" s="822">
        <v>1</v>
      </c>
      <c r="O1163" s="826">
        <v>1</v>
      </c>
      <c r="P1163" s="825"/>
      <c r="Q1163" s="827">
        <v>0</v>
      </c>
      <c r="R1163" s="822"/>
      <c r="S1163" s="827">
        <v>0</v>
      </c>
      <c r="T1163" s="826"/>
      <c r="U1163" s="828">
        <v>0</v>
      </c>
    </row>
    <row r="1164" spans="1:21" ht="14.45" customHeight="1" x14ac:dyDescent="0.2">
      <c r="A1164" s="821">
        <v>31</v>
      </c>
      <c r="B1164" s="822" t="s">
        <v>1964</v>
      </c>
      <c r="C1164" s="822" t="s">
        <v>1970</v>
      </c>
      <c r="D1164" s="823" t="s">
        <v>3154</v>
      </c>
      <c r="E1164" s="824" t="s">
        <v>1996</v>
      </c>
      <c r="F1164" s="822" t="s">
        <v>1965</v>
      </c>
      <c r="G1164" s="822" t="s">
        <v>2102</v>
      </c>
      <c r="H1164" s="822" t="s">
        <v>329</v>
      </c>
      <c r="I1164" s="822" t="s">
        <v>2105</v>
      </c>
      <c r="J1164" s="822" t="s">
        <v>683</v>
      </c>
      <c r="K1164" s="822" t="s">
        <v>684</v>
      </c>
      <c r="L1164" s="825">
        <v>59.56</v>
      </c>
      <c r="M1164" s="825">
        <v>59.56</v>
      </c>
      <c r="N1164" s="822">
        <v>1</v>
      </c>
      <c r="O1164" s="826">
        <v>1</v>
      </c>
      <c r="P1164" s="825"/>
      <c r="Q1164" s="827">
        <v>0</v>
      </c>
      <c r="R1164" s="822"/>
      <c r="S1164" s="827">
        <v>0</v>
      </c>
      <c r="T1164" s="826"/>
      <c r="U1164" s="828">
        <v>0</v>
      </c>
    </row>
    <row r="1165" spans="1:21" ht="14.45" customHeight="1" x14ac:dyDescent="0.2">
      <c r="A1165" s="821">
        <v>31</v>
      </c>
      <c r="B1165" s="822" t="s">
        <v>1964</v>
      </c>
      <c r="C1165" s="822" t="s">
        <v>1970</v>
      </c>
      <c r="D1165" s="823" t="s">
        <v>3154</v>
      </c>
      <c r="E1165" s="824" t="s">
        <v>1996</v>
      </c>
      <c r="F1165" s="822" t="s">
        <v>1965</v>
      </c>
      <c r="G1165" s="822" t="s">
        <v>2106</v>
      </c>
      <c r="H1165" s="822" t="s">
        <v>329</v>
      </c>
      <c r="I1165" s="822" t="s">
        <v>2107</v>
      </c>
      <c r="J1165" s="822" t="s">
        <v>1301</v>
      </c>
      <c r="K1165" s="822" t="s">
        <v>2108</v>
      </c>
      <c r="L1165" s="825">
        <v>219.37</v>
      </c>
      <c r="M1165" s="825">
        <v>2413.0699999999997</v>
      </c>
      <c r="N1165" s="822">
        <v>11</v>
      </c>
      <c r="O1165" s="826">
        <v>6.5</v>
      </c>
      <c r="P1165" s="825">
        <v>1535.59</v>
      </c>
      <c r="Q1165" s="827">
        <v>0.63636363636363635</v>
      </c>
      <c r="R1165" s="822">
        <v>7</v>
      </c>
      <c r="S1165" s="827">
        <v>0.63636363636363635</v>
      </c>
      <c r="T1165" s="826">
        <v>4</v>
      </c>
      <c r="U1165" s="828">
        <v>0.61538461538461542</v>
      </c>
    </row>
    <row r="1166" spans="1:21" ht="14.45" customHeight="1" x14ac:dyDescent="0.2">
      <c r="A1166" s="821">
        <v>31</v>
      </c>
      <c r="B1166" s="822" t="s">
        <v>1964</v>
      </c>
      <c r="C1166" s="822" t="s">
        <v>1970</v>
      </c>
      <c r="D1166" s="823" t="s">
        <v>3154</v>
      </c>
      <c r="E1166" s="824" t="s">
        <v>1996</v>
      </c>
      <c r="F1166" s="822" t="s">
        <v>1965</v>
      </c>
      <c r="G1166" s="822" t="s">
        <v>2522</v>
      </c>
      <c r="H1166" s="822" t="s">
        <v>329</v>
      </c>
      <c r="I1166" s="822" t="s">
        <v>2523</v>
      </c>
      <c r="J1166" s="822" t="s">
        <v>1297</v>
      </c>
      <c r="K1166" s="822" t="s">
        <v>2524</v>
      </c>
      <c r="L1166" s="825">
        <v>61.97</v>
      </c>
      <c r="M1166" s="825">
        <v>61.97</v>
      </c>
      <c r="N1166" s="822">
        <v>1</v>
      </c>
      <c r="O1166" s="826">
        <v>0.5</v>
      </c>
      <c r="P1166" s="825">
        <v>61.97</v>
      </c>
      <c r="Q1166" s="827">
        <v>1</v>
      </c>
      <c r="R1166" s="822">
        <v>1</v>
      </c>
      <c r="S1166" s="827">
        <v>1</v>
      </c>
      <c r="T1166" s="826">
        <v>0.5</v>
      </c>
      <c r="U1166" s="828">
        <v>1</v>
      </c>
    </row>
    <row r="1167" spans="1:21" ht="14.45" customHeight="1" x14ac:dyDescent="0.2">
      <c r="A1167" s="821">
        <v>31</v>
      </c>
      <c r="B1167" s="822" t="s">
        <v>1964</v>
      </c>
      <c r="C1167" s="822" t="s">
        <v>1970</v>
      </c>
      <c r="D1167" s="823" t="s">
        <v>3154</v>
      </c>
      <c r="E1167" s="824" t="s">
        <v>1996</v>
      </c>
      <c r="F1167" s="822" t="s">
        <v>1965</v>
      </c>
      <c r="G1167" s="822" t="s">
        <v>2522</v>
      </c>
      <c r="H1167" s="822" t="s">
        <v>329</v>
      </c>
      <c r="I1167" s="822" t="s">
        <v>2780</v>
      </c>
      <c r="J1167" s="822" t="s">
        <v>1297</v>
      </c>
      <c r="K1167" s="822" t="s">
        <v>2781</v>
      </c>
      <c r="L1167" s="825">
        <v>61.97</v>
      </c>
      <c r="M1167" s="825">
        <v>61.97</v>
      </c>
      <c r="N1167" s="822">
        <v>1</v>
      </c>
      <c r="O1167" s="826">
        <v>0.5</v>
      </c>
      <c r="P1167" s="825">
        <v>61.97</v>
      </c>
      <c r="Q1167" s="827">
        <v>1</v>
      </c>
      <c r="R1167" s="822">
        <v>1</v>
      </c>
      <c r="S1167" s="827">
        <v>1</v>
      </c>
      <c r="T1167" s="826">
        <v>0.5</v>
      </c>
      <c r="U1167" s="828">
        <v>1</v>
      </c>
    </row>
    <row r="1168" spans="1:21" ht="14.45" customHeight="1" x14ac:dyDescent="0.2">
      <c r="A1168" s="821">
        <v>31</v>
      </c>
      <c r="B1168" s="822" t="s">
        <v>1964</v>
      </c>
      <c r="C1168" s="822" t="s">
        <v>1970</v>
      </c>
      <c r="D1168" s="823" t="s">
        <v>3154</v>
      </c>
      <c r="E1168" s="824" t="s">
        <v>1996</v>
      </c>
      <c r="F1168" s="822" t="s">
        <v>1965</v>
      </c>
      <c r="G1168" s="822" t="s">
        <v>2000</v>
      </c>
      <c r="H1168" s="822" t="s">
        <v>329</v>
      </c>
      <c r="I1168" s="822" t="s">
        <v>2128</v>
      </c>
      <c r="J1168" s="822" t="s">
        <v>2008</v>
      </c>
      <c r="K1168" s="822" t="s">
        <v>2129</v>
      </c>
      <c r="L1168" s="825">
        <v>99.94</v>
      </c>
      <c r="M1168" s="825">
        <v>2198.6800000000003</v>
      </c>
      <c r="N1168" s="822">
        <v>22</v>
      </c>
      <c r="O1168" s="826">
        <v>21</v>
      </c>
      <c r="P1168" s="825">
        <v>1399.1600000000003</v>
      </c>
      <c r="Q1168" s="827">
        <v>0.63636363636363646</v>
      </c>
      <c r="R1168" s="822">
        <v>14</v>
      </c>
      <c r="S1168" s="827">
        <v>0.63636363636363635</v>
      </c>
      <c r="T1168" s="826">
        <v>13</v>
      </c>
      <c r="U1168" s="828">
        <v>0.61904761904761907</v>
      </c>
    </row>
    <row r="1169" spans="1:21" ht="14.45" customHeight="1" x14ac:dyDescent="0.2">
      <c r="A1169" s="821">
        <v>31</v>
      </c>
      <c r="B1169" s="822" t="s">
        <v>1964</v>
      </c>
      <c r="C1169" s="822" t="s">
        <v>1970</v>
      </c>
      <c r="D1169" s="823" t="s">
        <v>3154</v>
      </c>
      <c r="E1169" s="824" t="s">
        <v>1996</v>
      </c>
      <c r="F1169" s="822" t="s">
        <v>1965</v>
      </c>
      <c r="G1169" s="822" t="s">
        <v>2000</v>
      </c>
      <c r="H1169" s="822" t="s">
        <v>329</v>
      </c>
      <c r="I1169" s="822" t="s">
        <v>2864</v>
      </c>
      <c r="J1169" s="822" t="s">
        <v>2008</v>
      </c>
      <c r="K1169" s="822" t="s">
        <v>2865</v>
      </c>
      <c r="L1169" s="825">
        <v>299.83999999999997</v>
      </c>
      <c r="M1169" s="825">
        <v>599.67999999999995</v>
      </c>
      <c r="N1169" s="822">
        <v>2</v>
      </c>
      <c r="O1169" s="826">
        <v>2</v>
      </c>
      <c r="P1169" s="825">
        <v>599.67999999999995</v>
      </c>
      <c r="Q1169" s="827">
        <v>1</v>
      </c>
      <c r="R1169" s="822">
        <v>2</v>
      </c>
      <c r="S1169" s="827">
        <v>1</v>
      </c>
      <c r="T1169" s="826">
        <v>2</v>
      </c>
      <c r="U1169" s="828">
        <v>1</v>
      </c>
    </row>
    <row r="1170" spans="1:21" ht="14.45" customHeight="1" x14ac:dyDescent="0.2">
      <c r="A1170" s="821">
        <v>31</v>
      </c>
      <c r="B1170" s="822" t="s">
        <v>1964</v>
      </c>
      <c r="C1170" s="822" t="s">
        <v>1970</v>
      </c>
      <c r="D1170" s="823" t="s">
        <v>3154</v>
      </c>
      <c r="E1170" s="824" t="s">
        <v>1996</v>
      </c>
      <c r="F1170" s="822" t="s">
        <v>1965</v>
      </c>
      <c r="G1170" s="822" t="s">
        <v>2000</v>
      </c>
      <c r="H1170" s="822" t="s">
        <v>329</v>
      </c>
      <c r="I1170" s="822" t="s">
        <v>2001</v>
      </c>
      <c r="J1170" s="822" t="s">
        <v>1161</v>
      </c>
      <c r="K1170" s="822" t="s">
        <v>1163</v>
      </c>
      <c r="L1170" s="825">
        <v>50.32</v>
      </c>
      <c r="M1170" s="825">
        <v>100.64</v>
      </c>
      <c r="N1170" s="822">
        <v>2</v>
      </c>
      <c r="O1170" s="826">
        <v>2</v>
      </c>
      <c r="P1170" s="825">
        <v>100.64</v>
      </c>
      <c r="Q1170" s="827">
        <v>1</v>
      </c>
      <c r="R1170" s="822">
        <v>2</v>
      </c>
      <c r="S1170" s="827">
        <v>1</v>
      </c>
      <c r="T1170" s="826">
        <v>2</v>
      </c>
      <c r="U1170" s="828">
        <v>1</v>
      </c>
    </row>
    <row r="1171" spans="1:21" ht="14.45" customHeight="1" x14ac:dyDescent="0.2">
      <c r="A1171" s="821">
        <v>31</v>
      </c>
      <c r="B1171" s="822" t="s">
        <v>1964</v>
      </c>
      <c r="C1171" s="822" t="s">
        <v>1970</v>
      </c>
      <c r="D1171" s="823" t="s">
        <v>3154</v>
      </c>
      <c r="E1171" s="824" t="s">
        <v>1996</v>
      </c>
      <c r="F1171" s="822" t="s">
        <v>1965</v>
      </c>
      <c r="G1171" s="822" t="s">
        <v>2000</v>
      </c>
      <c r="H1171" s="822" t="s">
        <v>329</v>
      </c>
      <c r="I1171" s="822" t="s">
        <v>2023</v>
      </c>
      <c r="J1171" s="822" t="s">
        <v>1161</v>
      </c>
      <c r="K1171" s="822" t="s">
        <v>2024</v>
      </c>
      <c r="L1171" s="825">
        <v>50.32</v>
      </c>
      <c r="M1171" s="825">
        <v>553.52</v>
      </c>
      <c r="N1171" s="822">
        <v>11</v>
      </c>
      <c r="O1171" s="826">
        <v>11</v>
      </c>
      <c r="P1171" s="825">
        <v>503.2</v>
      </c>
      <c r="Q1171" s="827">
        <v>0.90909090909090906</v>
      </c>
      <c r="R1171" s="822">
        <v>10</v>
      </c>
      <c r="S1171" s="827">
        <v>0.90909090909090906</v>
      </c>
      <c r="T1171" s="826">
        <v>10</v>
      </c>
      <c r="U1171" s="828">
        <v>0.90909090909090906</v>
      </c>
    </row>
    <row r="1172" spans="1:21" ht="14.45" customHeight="1" x14ac:dyDescent="0.2">
      <c r="A1172" s="821">
        <v>31</v>
      </c>
      <c r="B1172" s="822" t="s">
        <v>1964</v>
      </c>
      <c r="C1172" s="822" t="s">
        <v>1970</v>
      </c>
      <c r="D1172" s="823" t="s">
        <v>3154</v>
      </c>
      <c r="E1172" s="824" t="s">
        <v>1996</v>
      </c>
      <c r="F1172" s="822" t="s">
        <v>1965</v>
      </c>
      <c r="G1172" s="822" t="s">
        <v>2000</v>
      </c>
      <c r="H1172" s="822" t="s">
        <v>329</v>
      </c>
      <c r="I1172" s="822" t="s">
        <v>2130</v>
      </c>
      <c r="J1172" s="822" t="s">
        <v>1161</v>
      </c>
      <c r="K1172" s="822" t="s">
        <v>2131</v>
      </c>
      <c r="L1172" s="825">
        <v>33.549999999999997</v>
      </c>
      <c r="M1172" s="825">
        <v>33.549999999999997</v>
      </c>
      <c r="N1172" s="822">
        <v>1</v>
      </c>
      <c r="O1172" s="826">
        <v>1</v>
      </c>
      <c r="P1172" s="825"/>
      <c r="Q1172" s="827">
        <v>0</v>
      </c>
      <c r="R1172" s="822"/>
      <c r="S1172" s="827">
        <v>0</v>
      </c>
      <c r="T1172" s="826"/>
      <c r="U1172" s="828">
        <v>0</v>
      </c>
    </row>
    <row r="1173" spans="1:21" ht="14.45" customHeight="1" x14ac:dyDescent="0.2">
      <c r="A1173" s="821">
        <v>31</v>
      </c>
      <c r="B1173" s="822" t="s">
        <v>1964</v>
      </c>
      <c r="C1173" s="822" t="s">
        <v>1970</v>
      </c>
      <c r="D1173" s="823" t="s">
        <v>3154</v>
      </c>
      <c r="E1173" s="824" t="s">
        <v>1996</v>
      </c>
      <c r="F1173" s="822" t="s">
        <v>1965</v>
      </c>
      <c r="G1173" s="822" t="s">
        <v>2132</v>
      </c>
      <c r="H1173" s="822" t="s">
        <v>619</v>
      </c>
      <c r="I1173" s="822" t="s">
        <v>1747</v>
      </c>
      <c r="J1173" s="822" t="s">
        <v>1201</v>
      </c>
      <c r="K1173" s="822" t="s">
        <v>1748</v>
      </c>
      <c r="L1173" s="825">
        <v>154.36000000000001</v>
      </c>
      <c r="M1173" s="825">
        <v>463.08000000000004</v>
      </c>
      <c r="N1173" s="822">
        <v>3</v>
      </c>
      <c r="O1173" s="826">
        <v>3</v>
      </c>
      <c r="P1173" s="825">
        <v>463.08000000000004</v>
      </c>
      <c r="Q1173" s="827">
        <v>1</v>
      </c>
      <c r="R1173" s="822">
        <v>3</v>
      </c>
      <c r="S1173" s="827">
        <v>1</v>
      </c>
      <c r="T1173" s="826">
        <v>3</v>
      </c>
      <c r="U1173" s="828">
        <v>1</v>
      </c>
    </row>
    <row r="1174" spans="1:21" ht="14.45" customHeight="1" x14ac:dyDescent="0.2">
      <c r="A1174" s="821">
        <v>31</v>
      </c>
      <c r="B1174" s="822" t="s">
        <v>1964</v>
      </c>
      <c r="C1174" s="822" t="s">
        <v>1970</v>
      </c>
      <c r="D1174" s="823" t="s">
        <v>3154</v>
      </c>
      <c r="E1174" s="824" t="s">
        <v>1996</v>
      </c>
      <c r="F1174" s="822" t="s">
        <v>1965</v>
      </c>
      <c r="G1174" s="822" t="s">
        <v>2132</v>
      </c>
      <c r="H1174" s="822" t="s">
        <v>329</v>
      </c>
      <c r="I1174" s="822" t="s">
        <v>2785</v>
      </c>
      <c r="J1174" s="822" t="s">
        <v>2786</v>
      </c>
      <c r="K1174" s="822" t="s">
        <v>2787</v>
      </c>
      <c r="L1174" s="825">
        <v>111.22</v>
      </c>
      <c r="M1174" s="825">
        <v>111.22</v>
      </c>
      <c r="N1174" s="822">
        <v>1</v>
      </c>
      <c r="O1174" s="826">
        <v>1</v>
      </c>
      <c r="P1174" s="825">
        <v>111.22</v>
      </c>
      <c r="Q1174" s="827">
        <v>1</v>
      </c>
      <c r="R1174" s="822">
        <v>1</v>
      </c>
      <c r="S1174" s="827">
        <v>1</v>
      </c>
      <c r="T1174" s="826">
        <v>1</v>
      </c>
      <c r="U1174" s="828">
        <v>1</v>
      </c>
    </row>
    <row r="1175" spans="1:21" ht="14.45" customHeight="1" x14ac:dyDescent="0.2">
      <c r="A1175" s="821">
        <v>31</v>
      </c>
      <c r="B1175" s="822" t="s">
        <v>1964</v>
      </c>
      <c r="C1175" s="822" t="s">
        <v>1970</v>
      </c>
      <c r="D1175" s="823" t="s">
        <v>3154</v>
      </c>
      <c r="E1175" s="824" t="s">
        <v>1996</v>
      </c>
      <c r="F1175" s="822" t="s">
        <v>1965</v>
      </c>
      <c r="G1175" s="822" t="s">
        <v>2132</v>
      </c>
      <c r="H1175" s="822" t="s">
        <v>619</v>
      </c>
      <c r="I1175" s="822" t="s">
        <v>1749</v>
      </c>
      <c r="J1175" s="822" t="s">
        <v>1750</v>
      </c>
      <c r="K1175" s="822" t="s">
        <v>1751</v>
      </c>
      <c r="L1175" s="825">
        <v>149.52000000000001</v>
      </c>
      <c r="M1175" s="825">
        <v>448.56000000000006</v>
      </c>
      <c r="N1175" s="822">
        <v>3</v>
      </c>
      <c r="O1175" s="826">
        <v>3</v>
      </c>
      <c r="P1175" s="825">
        <v>448.56000000000006</v>
      </c>
      <c r="Q1175" s="827">
        <v>1</v>
      </c>
      <c r="R1175" s="822">
        <v>3</v>
      </c>
      <c r="S1175" s="827">
        <v>1</v>
      </c>
      <c r="T1175" s="826">
        <v>3</v>
      </c>
      <c r="U1175" s="828">
        <v>1</v>
      </c>
    </row>
    <row r="1176" spans="1:21" ht="14.45" customHeight="1" x14ac:dyDescent="0.2">
      <c r="A1176" s="821">
        <v>31</v>
      </c>
      <c r="B1176" s="822" t="s">
        <v>1964</v>
      </c>
      <c r="C1176" s="822" t="s">
        <v>1970</v>
      </c>
      <c r="D1176" s="823" t="s">
        <v>3154</v>
      </c>
      <c r="E1176" s="824" t="s">
        <v>1996</v>
      </c>
      <c r="F1176" s="822" t="s">
        <v>1965</v>
      </c>
      <c r="G1176" s="822" t="s">
        <v>2132</v>
      </c>
      <c r="H1176" s="822" t="s">
        <v>329</v>
      </c>
      <c r="I1176" s="822" t="s">
        <v>2133</v>
      </c>
      <c r="J1176" s="822" t="s">
        <v>2134</v>
      </c>
      <c r="K1176" s="822" t="s">
        <v>2135</v>
      </c>
      <c r="L1176" s="825">
        <v>75.73</v>
      </c>
      <c r="M1176" s="825">
        <v>75.73</v>
      </c>
      <c r="N1176" s="822">
        <v>1</v>
      </c>
      <c r="O1176" s="826">
        <v>0.5</v>
      </c>
      <c r="P1176" s="825"/>
      <c r="Q1176" s="827">
        <v>0</v>
      </c>
      <c r="R1176" s="822"/>
      <c r="S1176" s="827">
        <v>0</v>
      </c>
      <c r="T1176" s="826"/>
      <c r="U1176" s="828">
        <v>0</v>
      </c>
    </row>
    <row r="1177" spans="1:21" ht="14.45" customHeight="1" x14ac:dyDescent="0.2">
      <c r="A1177" s="821">
        <v>31</v>
      </c>
      <c r="B1177" s="822" t="s">
        <v>1964</v>
      </c>
      <c r="C1177" s="822" t="s">
        <v>1970</v>
      </c>
      <c r="D1177" s="823" t="s">
        <v>3154</v>
      </c>
      <c r="E1177" s="824" t="s">
        <v>1996</v>
      </c>
      <c r="F1177" s="822" t="s">
        <v>1965</v>
      </c>
      <c r="G1177" s="822" t="s">
        <v>2132</v>
      </c>
      <c r="H1177" s="822" t="s">
        <v>329</v>
      </c>
      <c r="I1177" s="822" t="s">
        <v>2136</v>
      </c>
      <c r="J1177" s="822" t="s">
        <v>1201</v>
      </c>
      <c r="K1177" s="822" t="s">
        <v>2137</v>
      </c>
      <c r="L1177" s="825">
        <v>225.06</v>
      </c>
      <c r="M1177" s="825">
        <v>450.12</v>
      </c>
      <c r="N1177" s="822">
        <v>2</v>
      </c>
      <c r="O1177" s="826">
        <v>1</v>
      </c>
      <c r="P1177" s="825"/>
      <c r="Q1177" s="827">
        <v>0</v>
      </c>
      <c r="R1177" s="822"/>
      <c r="S1177" s="827">
        <v>0</v>
      </c>
      <c r="T1177" s="826"/>
      <c r="U1177" s="828">
        <v>0</v>
      </c>
    </row>
    <row r="1178" spans="1:21" ht="14.45" customHeight="1" x14ac:dyDescent="0.2">
      <c r="A1178" s="821">
        <v>31</v>
      </c>
      <c r="B1178" s="822" t="s">
        <v>1964</v>
      </c>
      <c r="C1178" s="822" t="s">
        <v>1970</v>
      </c>
      <c r="D1178" s="823" t="s">
        <v>3154</v>
      </c>
      <c r="E1178" s="824" t="s">
        <v>1996</v>
      </c>
      <c r="F1178" s="822" t="s">
        <v>1965</v>
      </c>
      <c r="G1178" s="822" t="s">
        <v>2132</v>
      </c>
      <c r="H1178" s="822" t="s">
        <v>329</v>
      </c>
      <c r="I1178" s="822" t="s">
        <v>3094</v>
      </c>
      <c r="J1178" s="822" t="s">
        <v>1201</v>
      </c>
      <c r="K1178" s="822" t="s">
        <v>2137</v>
      </c>
      <c r="L1178" s="825">
        <v>225.06</v>
      </c>
      <c r="M1178" s="825">
        <v>225.06</v>
      </c>
      <c r="N1178" s="822">
        <v>1</v>
      </c>
      <c r="O1178" s="826">
        <v>1</v>
      </c>
      <c r="P1178" s="825"/>
      <c r="Q1178" s="827">
        <v>0</v>
      </c>
      <c r="R1178" s="822"/>
      <c r="S1178" s="827">
        <v>0</v>
      </c>
      <c r="T1178" s="826"/>
      <c r="U1178" s="828">
        <v>0</v>
      </c>
    </row>
    <row r="1179" spans="1:21" ht="14.45" customHeight="1" x14ac:dyDescent="0.2">
      <c r="A1179" s="821">
        <v>31</v>
      </c>
      <c r="B1179" s="822" t="s">
        <v>1964</v>
      </c>
      <c r="C1179" s="822" t="s">
        <v>1970</v>
      </c>
      <c r="D1179" s="823" t="s">
        <v>3154</v>
      </c>
      <c r="E1179" s="824" t="s">
        <v>1996</v>
      </c>
      <c r="F1179" s="822" t="s">
        <v>1965</v>
      </c>
      <c r="G1179" s="822" t="s">
        <v>2132</v>
      </c>
      <c r="H1179" s="822" t="s">
        <v>329</v>
      </c>
      <c r="I1179" s="822" t="s">
        <v>3095</v>
      </c>
      <c r="J1179" s="822" t="s">
        <v>2608</v>
      </c>
      <c r="K1179" s="822" t="s">
        <v>2613</v>
      </c>
      <c r="L1179" s="825">
        <v>154.36000000000001</v>
      </c>
      <c r="M1179" s="825">
        <v>154.36000000000001</v>
      </c>
      <c r="N1179" s="822">
        <v>1</v>
      </c>
      <c r="O1179" s="826">
        <v>1</v>
      </c>
      <c r="P1179" s="825"/>
      <c r="Q1179" s="827">
        <v>0</v>
      </c>
      <c r="R1179" s="822"/>
      <c r="S1179" s="827">
        <v>0</v>
      </c>
      <c r="T1179" s="826"/>
      <c r="U1179" s="828">
        <v>0</v>
      </c>
    </row>
    <row r="1180" spans="1:21" ht="14.45" customHeight="1" x14ac:dyDescent="0.2">
      <c r="A1180" s="821">
        <v>31</v>
      </c>
      <c r="B1180" s="822" t="s">
        <v>1964</v>
      </c>
      <c r="C1180" s="822" t="s">
        <v>1970</v>
      </c>
      <c r="D1180" s="823" t="s">
        <v>3154</v>
      </c>
      <c r="E1180" s="824" t="s">
        <v>1996</v>
      </c>
      <c r="F1180" s="822" t="s">
        <v>1965</v>
      </c>
      <c r="G1180" s="822" t="s">
        <v>2139</v>
      </c>
      <c r="H1180" s="822" t="s">
        <v>329</v>
      </c>
      <c r="I1180" s="822" t="s">
        <v>2140</v>
      </c>
      <c r="J1180" s="822" t="s">
        <v>2141</v>
      </c>
      <c r="K1180" s="822" t="s">
        <v>2142</v>
      </c>
      <c r="L1180" s="825">
        <v>0</v>
      </c>
      <c r="M1180" s="825">
        <v>0</v>
      </c>
      <c r="N1180" s="822">
        <v>3</v>
      </c>
      <c r="O1180" s="826">
        <v>3</v>
      </c>
      <c r="P1180" s="825">
        <v>0</v>
      </c>
      <c r="Q1180" s="827"/>
      <c r="R1180" s="822">
        <v>2</v>
      </c>
      <c r="S1180" s="827">
        <v>0.66666666666666663</v>
      </c>
      <c r="T1180" s="826">
        <v>2</v>
      </c>
      <c r="U1180" s="828">
        <v>0.66666666666666663</v>
      </c>
    </row>
    <row r="1181" spans="1:21" ht="14.45" customHeight="1" x14ac:dyDescent="0.2">
      <c r="A1181" s="821">
        <v>31</v>
      </c>
      <c r="B1181" s="822" t="s">
        <v>1964</v>
      </c>
      <c r="C1181" s="822" t="s">
        <v>1970</v>
      </c>
      <c r="D1181" s="823" t="s">
        <v>3154</v>
      </c>
      <c r="E1181" s="824" t="s">
        <v>1996</v>
      </c>
      <c r="F1181" s="822" t="s">
        <v>1966</v>
      </c>
      <c r="G1181" s="822" t="s">
        <v>2012</v>
      </c>
      <c r="H1181" s="822" t="s">
        <v>329</v>
      </c>
      <c r="I1181" s="822" t="s">
        <v>3096</v>
      </c>
      <c r="J1181" s="822" t="s">
        <v>2491</v>
      </c>
      <c r="K1181" s="822"/>
      <c r="L1181" s="825">
        <v>0</v>
      </c>
      <c r="M1181" s="825">
        <v>0</v>
      </c>
      <c r="N1181" s="822">
        <v>1</v>
      </c>
      <c r="O1181" s="826">
        <v>1</v>
      </c>
      <c r="P1181" s="825">
        <v>0</v>
      </c>
      <c r="Q1181" s="827"/>
      <c r="R1181" s="822">
        <v>1</v>
      </c>
      <c r="S1181" s="827">
        <v>1</v>
      </c>
      <c r="T1181" s="826">
        <v>1</v>
      </c>
      <c r="U1181" s="828">
        <v>1</v>
      </c>
    </row>
    <row r="1182" spans="1:21" ht="14.45" customHeight="1" x14ac:dyDescent="0.2">
      <c r="A1182" s="821">
        <v>31</v>
      </c>
      <c r="B1182" s="822" t="s">
        <v>1964</v>
      </c>
      <c r="C1182" s="822" t="s">
        <v>1970</v>
      </c>
      <c r="D1182" s="823" t="s">
        <v>3154</v>
      </c>
      <c r="E1182" s="824" t="s">
        <v>1996</v>
      </c>
      <c r="F1182" s="822" t="s">
        <v>1966</v>
      </c>
      <c r="G1182" s="822" t="s">
        <v>2012</v>
      </c>
      <c r="H1182" s="822" t="s">
        <v>329</v>
      </c>
      <c r="I1182" s="822" t="s">
        <v>3097</v>
      </c>
      <c r="J1182" s="822" t="s">
        <v>2491</v>
      </c>
      <c r="K1182" s="822"/>
      <c r="L1182" s="825">
        <v>0</v>
      </c>
      <c r="M1182" s="825">
        <v>0</v>
      </c>
      <c r="N1182" s="822">
        <v>1</v>
      </c>
      <c r="O1182" s="826">
        <v>1</v>
      </c>
      <c r="P1182" s="825">
        <v>0</v>
      </c>
      <c r="Q1182" s="827"/>
      <c r="R1182" s="822">
        <v>1</v>
      </c>
      <c r="S1182" s="827">
        <v>1</v>
      </c>
      <c r="T1182" s="826">
        <v>1</v>
      </c>
      <c r="U1182" s="828">
        <v>1</v>
      </c>
    </row>
    <row r="1183" spans="1:21" ht="14.45" customHeight="1" x14ac:dyDescent="0.2">
      <c r="A1183" s="821">
        <v>31</v>
      </c>
      <c r="B1183" s="822" t="s">
        <v>1964</v>
      </c>
      <c r="C1183" s="822" t="s">
        <v>1970</v>
      </c>
      <c r="D1183" s="823" t="s">
        <v>3154</v>
      </c>
      <c r="E1183" s="824" t="s">
        <v>1996</v>
      </c>
      <c r="F1183" s="822" t="s">
        <v>1966</v>
      </c>
      <c r="G1183" s="822" t="s">
        <v>2012</v>
      </c>
      <c r="H1183" s="822" t="s">
        <v>329</v>
      </c>
      <c r="I1183" s="822" t="s">
        <v>2128</v>
      </c>
      <c r="J1183" s="822" t="s">
        <v>2491</v>
      </c>
      <c r="K1183" s="822"/>
      <c r="L1183" s="825">
        <v>99.94</v>
      </c>
      <c r="M1183" s="825">
        <v>99.94</v>
      </c>
      <c r="N1183" s="822">
        <v>1</v>
      </c>
      <c r="O1183" s="826">
        <v>1</v>
      </c>
      <c r="P1183" s="825"/>
      <c r="Q1183" s="827">
        <v>0</v>
      </c>
      <c r="R1183" s="822"/>
      <c r="S1183" s="827">
        <v>0</v>
      </c>
      <c r="T1183" s="826"/>
      <c r="U1183" s="828">
        <v>0</v>
      </c>
    </row>
    <row r="1184" spans="1:21" ht="14.45" customHeight="1" x14ac:dyDescent="0.2">
      <c r="A1184" s="821">
        <v>31</v>
      </c>
      <c r="B1184" s="822" t="s">
        <v>1964</v>
      </c>
      <c r="C1184" s="822" t="s">
        <v>1970</v>
      </c>
      <c r="D1184" s="823" t="s">
        <v>3154</v>
      </c>
      <c r="E1184" s="824" t="s">
        <v>1996</v>
      </c>
      <c r="F1184" s="822" t="s">
        <v>1966</v>
      </c>
      <c r="G1184" s="822" t="s">
        <v>2012</v>
      </c>
      <c r="H1184" s="822" t="s">
        <v>329</v>
      </c>
      <c r="I1184" s="822" t="s">
        <v>3098</v>
      </c>
      <c r="J1184" s="822" t="s">
        <v>2491</v>
      </c>
      <c r="K1184" s="822"/>
      <c r="L1184" s="825">
        <v>0</v>
      </c>
      <c r="M1184" s="825">
        <v>0</v>
      </c>
      <c r="N1184" s="822">
        <v>1</v>
      </c>
      <c r="O1184" s="826">
        <v>1</v>
      </c>
      <c r="P1184" s="825">
        <v>0</v>
      </c>
      <c r="Q1184" s="827"/>
      <c r="R1184" s="822">
        <v>1</v>
      </c>
      <c r="S1184" s="827">
        <v>1</v>
      </c>
      <c r="T1184" s="826">
        <v>1</v>
      </c>
      <c r="U1184" s="828">
        <v>1</v>
      </c>
    </row>
    <row r="1185" spans="1:21" ht="14.45" customHeight="1" x14ac:dyDescent="0.2">
      <c r="A1185" s="821">
        <v>31</v>
      </c>
      <c r="B1185" s="822" t="s">
        <v>1964</v>
      </c>
      <c r="C1185" s="822" t="s">
        <v>1970</v>
      </c>
      <c r="D1185" s="823" t="s">
        <v>3154</v>
      </c>
      <c r="E1185" s="824" t="s">
        <v>1996</v>
      </c>
      <c r="F1185" s="822" t="s">
        <v>1966</v>
      </c>
      <c r="G1185" s="822" t="s">
        <v>2012</v>
      </c>
      <c r="H1185" s="822" t="s">
        <v>329</v>
      </c>
      <c r="I1185" s="822" t="s">
        <v>3099</v>
      </c>
      <c r="J1185" s="822" t="s">
        <v>2491</v>
      </c>
      <c r="K1185" s="822"/>
      <c r="L1185" s="825">
        <v>0</v>
      </c>
      <c r="M1185" s="825">
        <v>0</v>
      </c>
      <c r="N1185" s="822">
        <v>1</v>
      </c>
      <c r="O1185" s="826">
        <v>1</v>
      </c>
      <c r="P1185" s="825">
        <v>0</v>
      </c>
      <c r="Q1185" s="827"/>
      <c r="R1185" s="822">
        <v>1</v>
      </c>
      <c r="S1185" s="827">
        <v>1</v>
      </c>
      <c r="T1185" s="826">
        <v>1</v>
      </c>
      <c r="U1185" s="828">
        <v>1</v>
      </c>
    </row>
    <row r="1186" spans="1:21" ht="14.45" customHeight="1" x14ac:dyDescent="0.2">
      <c r="A1186" s="821">
        <v>31</v>
      </c>
      <c r="B1186" s="822" t="s">
        <v>1964</v>
      </c>
      <c r="C1186" s="822" t="s">
        <v>1970</v>
      </c>
      <c r="D1186" s="823" t="s">
        <v>3154</v>
      </c>
      <c r="E1186" s="824" t="s">
        <v>1996</v>
      </c>
      <c r="F1186" s="822" t="s">
        <v>1967</v>
      </c>
      <c r="G1186" s="822" t="s">
        <v>2012</v>
      </c>
      <c r="H1186" s="822" t="s">
        <v>329</v>
      </c>
      <c r="I1186" s="822" t="s">
        <v>2356</v>
      </c>
      <c r="J1186" s="822" t="s">
        <v>2357</v>
      </c>
      <c r="K1186" s="822" t="s">
        <v>2358</v>
      </c>
      <c r="L1186" s="825">
        <v>1493.46</v>
      </c>
      <c r="M1186" s="825">
        <v>1493.46</v>
      </c>
      <c r="N1186" s="822">
        <v>1</v>
      </c>
      <c r="O1186" s="826">
        <v>1</v>
      </c>
      <c r="P1186" s="825">
        <v>1493.46</v>
      </c>
      <c r="Q1186" s="827">
        <v>1</v>
      </c>
      <c r="R1186" s="822">
        <v>1</v>
      </c>
      <c r="S1186" s="827">
        <v>1</v>
      </c>
      <c r="T1186" s="826">
        <v>1</v>
      </c>
      <c r="U1186" s="828">
        <v>1</v>
      </c>
    </row>
    <row r="1187" spans="1:21" ht="14.45" customHeight="1" x14ac:dyDescent="0.2">
      <c r="A1187" s="821">
        <v>31</v>
      </c>
      <c r="B1187" s="822" t="s">
        <v>1964</v>
      </c>
      <c r="C1187" s="822" t="s">
        <v>1970</v>
      </c>
      <c r="D1187" s="823" t="s">
        <v>3154</v>
      </c>
      <c r="E1187" s="824" t="s">
        <v>1996</v>
      </c>
      <c r="F1187" s="822" t="s">
        <v>1967</v>
      </c>
      <c r="G1187" s="822" t="s">
        <v>2012</v>
      </c>
      <c r="H1187" s="822" t="s">
        <v>329</v>
      </c>
      <c r="I1187" s="822" t="s">
        <v>2153</v>
      </c>
      <c r="J1187" s="822" t="s">
        <v>2154</v>
      </c>
      <c r="K1187" s="822" t="s">
        <v>2155</v>
      </c>
      <c r="L1187" s="825">
        <v>492.19</v>
      </c>
      <c r="M1187" s="825">
        <v>4921.8999999999996</v>
      </c>
      <c r="N1187" s="822">
        <v>10</v>
      </c>
      <c r="O1187" s="826">
        <v>10</v>
      </c>
      <c r="P1187" s="825">
        <v>4921.8999999999996</v>
      </c>
      <c r="Q1187" s="827">
        <v>1</v>
      </c>
      <c r="R1187" s="822">
        <v>10</v>
      </c>
      <c r="S1187" s="827">
        <v>1</v>
      </c>
      <c r="T1187" s="826">
        <v>10</v>
      </c>
      <c r="U1187" s="828">
        <v>1</v>
      </c>
    </row>
    <row r="1188" spans="1:21" ht="14.45" customHeight="1" x14ac:dyDescent="0.2">
      <c r="A1188" s="821">
        <v>31</v>
      </c>
      <c r="B1188" s="822" t="s">
        <v>1964</v>
      </c>
      <c r="C1188" s="822" t="s">
        <v>1970</v>
      </c>
      <c r="D1188" s="823" t="s">
        <v>3154</v>
      </c>
      <c r="E1188" s="824" t="s">
        <v>1996</v>
      </c>
      <c r="F1188" s="822" t="s">
        <v>1967</v>
      </c>
      <c r="G1188" s="822" t="s">
        <v>2012</v>
      </c>
      <c r="H1188" s="822" t="s">
        <v>329</v>
      </c>
      <c r="I1188" s="822" t="s">
        <v>2029</v>
      </c>
      <c r="J1188" s="822" t="s">
        <v>2030</v>
      </c>
      <c r="K1188" s="822" t="s">
        <v>2031</v>
      </c>
      <c r="L1188" s="825">
        <v>971.25</v>
      </c>
      <c r="M1188" s="825">
        <v>6798.75</v>
      </c>
      <c r="N1188" s="822">
        <v>7</v>
      </c>
      <c r="O1188" s="826">
        <v>7</v>
      </c>
      <c r="P1188" s="825">
        <v>6798.75</v>
      </c>
      <c r="Q1188" s="827">
        <v>1</v>
      </c>
      <c r="R1188" s="822">
        <v>7</v>
      </c>
      <c r="S1188" s="827">
        <v>1</v>
      </c>
      <c r="T1188" s="826">
        <v>7</v>
      </c>
      <c r="U1188" s="828">
        <v>1</v>
      </c>
    </row>
    <row r="1189" spans="1:21" ht="14.45" customHeight="1" x14ac:dyDescent="0.2">
      <c r="A1189" s="821">
        <v>31</v>
      </c>
      <c r="B1189" s="822" t="s">
        <v>1964</v>
      </c>
      <c r="C1189" s="822" t="s">
        <v>1970</v>
      </c>
      <c r="D1189" s="823" t="s">
        <v>3154</v>
      </c>
      <c r="E1189" s="824" t="s">
        <v>1996</v>
      </c>
      <c r="F1189" s="822" t="s">
        <v>1967</v>
      </c>
      <c r="G1189" s="822" t="s">
        <v>2012</v>
      </c>
      <c r="H1189" s="822" t="s">
        <v>329</v>
      </c>
      <c r="I1189" s="822" t="s">
        <v>2869</v>
      </c>
      <c r="J1189" s="822" t="s">
        <v>2870</v>
      </c>
      <c r="K1189" s="822" t="s">
        <v>2871</v>
      </c>
      <c r="L1189" s="825">
        <v>341.25</v>
      </c>
      <c r="M1189" s="825">
        <v>1023.75</v>
      </c>
      <c r="N1189" s="822">
        <v>3</v>
      </c>
      <c r="O1189" s="826">
        <v>3</v>
      </c>
      <c r="P1189" s="825">
        <v>682.5</v>
      </c>
      <c r="Q1189" s="827">
        <v>0.66666666666666663</v>
      </c>
      <c r="R1189" s="822">
        <v>2</v>
      </c>
      <c r="S1189" s="827">
        <v>0.66666666666666663</v>
      </c>
      <c r="T1189" s="826">
        <v>2</v>
      </c>
      <c r="U1189" s="828">
        <v>0.66666666666666663</v>
      </c>
    </row>
    <row r="1190" spans="1:21" ht="14.45" customHeight="1" x14ac:dyDescent="0.2">
      <c r="A1190" s="821">
        <v>31</v>
      </c>
      <c r="B1190" s="822" t="s">
        <v>1964</v>
      </c>
      <c r="C1190" s="822" t="s">
        <v>1970</v>
      </c>
      <c r="D1190" s="823" t="s">
        <v>3154</v>
      </c>
      <c r="E1190" s="824" t="s">
        <v>1996</v>
      </c>
      <c r="F1190" s="822" t="s">
        <v>1967</v>
      </c>
      <c r="G1190" s="822" t="s">
        <v>2012</v>
      </c>
      <c r="H1190" s="822" t="s">
        <v>329</v>
      </c>
      <c r="I1190" s="822" t="s">
        <v>2454</v>
      </c>
      <c r="J1190" s="822" t="s">
        <v>2392</v>
      </c>
      <c r="K1190" s="822" t="s">
        <v>2455</v>
      </c>
      <c r="L1190" s="825">
        <v>400.2</v>
      </c>
      <c r="M1190" s="825">
        <v>1200.5999999999999</v>
      </c>
      <c r="N1190" s="822">
        <v>3</v>
      </c>
      <c r="O1190" s="826">
        <v>3</v>
      </c>
      <c r="P1190" s="825">
        <v>400.2</v>
      </c>
      <c r="Q1190" s="827">
        <v>0.33333333333333337</v>
      </c>
      <c r="R1190" s="822">
        <v>1</v>
      </c>
      <c r="S1190" s="827">
        <v>0.33333333333333331</v>
      </c>
      <c r="T1190" s="826">
        <v>1</v>
      </c>
      <c r="U1190" s="828">
        <v>0.33333333333333331</v>
      </c>
    </row>
    <row r="1191" spans="1:21" ht="14.45" customHeight="1" x14ac:dyDescent="0.2">
      <c r="A1191" s="821">
        <v>31</v>
      </c>
      <c r="B1191" s="822" t="s">
        <v>1964</v>
      </c>
      <c r="C1191" s="822" t="s">
        <v>1970</v>
      </c>
      <c r="D1191" s="823" t="s">
        <v>3154</v>
      </c>
      <c r="E1191" s="824" t="s">
        <v>1996</v>
      </c>
      <c r="F1191" s="822" t="s">
        <v>1967</v>
      </c>
      <c r="G1191" s="822" t="s">
        <v>2012</v>
      </c>
      <c r="H1191" s="822" t="s">
        <v>329</v>
      </c>
      <c r="I1191" s="822" t="s">
        <v>2159</v>
      </c>
      <c r="J1191" s="822" t="s">
        <v>2160</v>
      </c>
      <c r="K1191" s="822" t="s">
        <v>2161</v>
      </c>
      <c r="L1191" s="825">
        <v>60.23</v>
      </c>
      <c r="M1191" s="825">
        <v>60.23</v>
      </c>
      <c r="N1191" s="822">
        <v>1</v>
      </c>
      <c r="O1191" s="826">
        <v>1</v>
      </c>
      <c r="P1191" s="825">
        <v>60.23</v>
      </c>
      <c r="Q1191" s="827">
        <v>1</v>
      </c>
      <c r="R1191" s="822">
        <v>1</v>
      </c>
      <c r="S1191" s="827">
        <v>1</v>
      </c>
      <c r="T1191" s="826">
        <v>1</v>
      </c>
      <c r="U1191" s="828">
        <v>1</v>
      </c>
    </row>
    <row r="1192" spans="1:21" ht="14.45" customHeight="1" x14ac:dyDescent="0.2">
      <c r="A1192" s="821">
        <v>31</v>
      </c>
      <c r="B1192" s="822" t="s">
        <v>1964</v>
      </c>
      <c r="C1192" s="822" t="s">
        <v>1970</v>
      </c>
      <c r="D1192" s="823" t="s">
        <v>3154</v>
      </c>
      <c r="E1192" s="824" t="s">
        <v>1996</v>
      </c>
      <c r="F1192" s="822" t="s">
        <v>1967</v>
      </c>
      <c r="G1192" s="822" t="s">
        <v>2012</v>
      </c>
      <c r="H1192" s="822" t="s">
        <v>329</v>
      </c>
      <c r="I1192" s="822" t="s">
        <v>2165</v>
      </c>
      <c r="J1192" s="822" t="s">
        <v>2166</v>
      </c>
      <c r="K1192" s="822" t="s">
        <v>2167</v>
      </c>
      <c r="L1192" s="825">
        <v>36.18</v>
      </c>
      <c r="M1192" s="825">
        <v>8864.0999999999876</v>
      </c>
      <c r="N1192" s="822">
        <v>245</v>
      </c>
      <c r="O1192" s="826">
        <v>120</v>
      </c>
      <c r="P1192" s="825">
        <v>8502.2999999999884</v>
      </c>
      <c r="Q1192" s="827">
        <v>0.95918367346938782</v>
      </c>
      <c r="R1192" s="822">
        <v>235</v>
      </c>
      <c r="S1192" s="827">
        <v>0.95918367346938771</v>
      </c>
      <c r="T1192" s="826">
        <v>115</v>
      </c>
      <c r="U1192" s="828">
        <v>0.95833333333333337</v>
      </c>
    </row>
    <row r="1193" spans="1:21" ht="14.45" customHeight="1" x14ac:dyDescent="0.2">
      <c r="A1193" s="821">
        <v>31</v>
      </c>
      <c r="B1193" s="822" t="s">
        <v>1964</v>
      </c>
      <c r="C1193" s="822" t="s">
        <v>1970</v>
      </c>
      <c r="D1193" s="823" t="s">
        <v>3154</v>
      </c>
      <c r="E1193" s="824" t="s">
        <v>1996</v>
      </c>
      <c r="F1193" s="822" t="s">
        <v>1967</v>
      </c>
      <c r="G1193" s="822" t="s">
        <v>2012</v>
      </c>
      <c r="H1193" s="822" t="s">
        <v>329</v>
      </c>
      <c r="I1193" s="822" t="s">
        <v>2171</v>
      </c>
      <c r="J1193" s="822" t="s">
        <v>2172</v>
      </c>
      <c r="K1193" s="822" t="s">
        <v>2173</v>
      </c>
      <c r="L1193" s="825">
        <v>949.9</v>
      </c>
      <c r="M1193" s="825">
        <v>949.9</v>
      </c>
      <c r="N1193" s="822">
        <v>1</v>
      </c>
      <c r="O1193" s="826">
        <v>1</v>
      </c>
      <c r="P1193" s="825">
        <v>949.9</v>
      </c>
      <c r="Q1193" s="827">
        <v>1</v>
      </c>
      <c r="R1193" s="822">
        <v>1</v>
      </c>
      <c r="S1193" s="827">
        <v>1</v>
      </c>
      <c r="T1193" s="826">
        <v>1</v>
      </c>
      <c r="U1193" s="828">
        <v>1</v>
      </c>
    </row>
    <row r="1194" spans="1:21" ht="14.45" customHeight="1" x14ac:dyDescent="0.2">
      <c r="A1194" s="821">
        <v>31</v>
      </c>
      <c r="B1194" s="822" t="s">
        <v>1964</v>
      </c>
      <c r="C1194" s="822" t="s">
        <v>1970</v>
      </c>
      <c r="D1194" s="823" t="s">
        <v>3154</v>
      </c>
      <c r="E1194" s="824" t="s">
        <v>1996</v>
      </c>
      <c r="F1194" s="822" t="s">
        <v>1967</v>
      </c>
      <c r="G1194" s="822" t="s">
        <v>2012</v>
      </c>
      <c r="H1194" s="822" t="s">
        <v>329</v>
      </c>
      <c r="I1194" s="822" t="s">
        <v>2174</v>
      </c>
      <c r="J1194" s="822" t="s">
        <v>2175</v>
      </c>
      <c r="K1194" s="822" t="s">
        <v>2176</v>
      </c>
      <c r="L1194" s="825">
        <v>399.63</v>
      </c>
      <c r="M1194" s="825">
        <v>10790.009999999997</v>
      </c>
      <c r="N1194" s="822">
        <v>27</v>
      </c>
      <c r="O1194" s="826">
        <v>27</v>
      </c>
      <c r="P1194" s="825">
        <v>10390.379999999997</v>
      </c>
      <c r="Q1194" s="827">
        <v>0.96296296296296302</v>
      </c>
      <c r="R1194" s="822">
        <v>26</v>
      </c>
      <c r="S1194" s="827">
        <v>0.96296296296296291</v>
      </c>
      <c r="T1194" s="826">
        <v>26</v>
      </c>
      <c r="U1194" s="828">
        <v>0.96296296296296291</v>
      </c>
    </row>
    <row r="1195" spans="1:21" ht="14.45" customHeight="1" x14ac:dyDescent="0.2">
      <c r="A1195" s="821">
        <v>31</v>
      </c>
      <c r="B1195" s="822" t="s">
        <v>1964</v>
      </c>
      <c r="C1195" s="822" t="s">
        <v>1970</v>
      </c>
      <c r="D1195" s="823" t="s">
        <v>3154</v>
      </c>
      <c r="E1195" s="824" t="s">
        <v>1996</v>
      </c>
      <c r="F1195" s="822" t="s">
        <v>1967</v>
      </c>
      <c r="G1195" s="822" t="s">
        <v>2012</v>
      </c>
      <c r="H1195" s="822" t="s">
        <v>329</v>
      </c>
      <c r="I1195" s="822" t="s">
        <v>2542</v>
      </c>
      <c r="J1195" s="822" t="s">
        <v>2543</v>
      </c>
      <c r="K1195" s="822" t="s">
        <v>2544</v>
      </c>
      <c r="L1195" s="825">
        <v>336.5</v>
      </c>
      <c r="M1195" s="825">
        <v>336.5</v>
      </c>
      <c r="N1195" s="822">
        <v>1</v>
      </c>
      <c r="O1195" s="826">
        <v>1</v>
      </c>
      <c r="P1195" s="825">
        <v>336.5</v>
      </c>
      <c r="Q1195" s="827">
        <v>1</v>
      </c>
      <c r="R1195" s="822">
        <v>1</v>
      </c>
      <c r="S1195" s="827">
        <v>1</v>
      </c>
      <c r="T1195" s="826">
        <v>1</v>
      </c>
      <c r="U1195" s="828">
        <v>1</v>
      </c>
    </row>
    <row r="1196" spans="1:21" ht="14.45" customHeight="1" x14ac:dyDescent="0.2">
      <c r="A1196" s="821">
        <v>31</v>
      </c>
      <c r="B1196" s="822" t="s">
        <v>1964</v>
      </c>
      <c r="C1196" s="822" t="s">
        <v>1970</v>
      </c>
      <c r="D1196" s="823" t="s">
        <v>3154</v>
      </c>
      <c r="E1196" s="824" t="s">
        <v>1996</v>
      </c>
      <c r="F1196" s="822" t="s">
        <v>1967</v>
      </c>
      <c r="G1196" s="822" t="s">
        <v>2012</v>
      </c>
      <c r="H1196" s="822" t="s">
        <v>329</v>
      </c>
      <c r="I1196" s="822" t="s">
        <v>2177</v>
      </c>
      <c r="J1196" s="822" t="s">
        <v>2178</v>
      </c>
      <c r="K1196" s="822" t="s">
        <v>2179</v>
      </c>
      <c r="L1196" s="825">
        <v>80.36</v>
      </c>
      <c r="M1196" s="825">
        <v>80.36</v>
      </c>
      <c r="N1196" s="822">
        <v>1</v>
      </c>
      <c r="O1196" s="826">
        <v>1</v>
      </c>
      <c r="P1196" s="825">
        <v>80.36</v>
      </c>
      <c r="Q1196" s="827">
        <v>1</v>
      </c>
      <c r="R1196" s="822">
        <v>1</v>
      </c>
      <c r="S1196" s="827">
        <v>1</v>
      </c>
      <c r="T1196" s="826">
        <v>1</v>
      </c>
      <c r="U1196" s="828">
        <v>1</v>
      </c>
    </row>
    <row r="1197" spans="1:21" ht="14.45" customHeight="1" x14ac:dyDescent="0.2">
      <c r="A1197" s="821">
        <v>31</v>
      </c>
      <c r="B1197" s="822" t="s">
        <v>1964</v>
      </c>
      <c r="C1197" s="822" t="s">
        <v>1970</v>
      </c>
      <c r="D1197" s="823" t="s">
        <v>3154</v>
      </c>
      <c r="E1197" s="824" t="s">
        <v>1996</v>
      </c>
      <c r="F1197" s="822" t="s">
        <v>1967</v>
      </c>
      <c r="G1197" s="822" t="s">
        <v>2012</v>
      </c>
      <c r="H1197" s="822" t="s">
        <v>329</v>
      </c>
      <c r="I1197" s="822" t="s">
        <v>2186</v>
      </c>
      <c r="J1197" s="822" t="s">
        <v>2187</v>
      </c>
      <c r="K1197" s="822" t="s">
        <v>2188</v>
      </c>
      <c r="L1197" s="825">
        <v>749.8</v>
      </c>
      <c r="M1197" s="825">
        <v>5248.6</v>
      </c>
      <c r="N1197" s="822">
        <v>7</v>
      </c>
      <c r="O1197" s="826">
        <v>7</v>
      </c>
      <c r="P1197" s="825">
        <v>5248.6</v>
      </c>
      <c r="Q1197" s="827">
        <v>1</v>
      </c>
      <c r="R1197" s="822">
        <v>7</v>
      </c>
      <c r="S1197" s="827">
        <v>1</v>
      </c>
      <c r="T1197" s="826">
        <v>7</v>
      </c>
      <c r="U1197" s="828">
        <v>1</v>
      </c>
    </row>
    <row r="1198" spans="1:21" ht="14.45" customHeight="1" x14ac:dyDescent="0.2">
      <c r="A1198" s="821">
        <v>31</v>
      </c>
      <c r="B1198" s="822" t="s">
        <v>1964</v>
      </c>
      <c r="C1198" s="822" t="s">
        <v>1970</v>
      </c>
      <c r="D1198" s="823" t="s">
        <v>3154</v>
      </c>
      <c r="E1198" s="824" t="s">
        <v>1996</v>
      </c>
      <c r="F1198" s="822" t="s">
        <v>1967</v>
      </c>
      <c r="G1198" s="822" t="s">
        <v>2012</v>
      </c>
      <c r="H1198" s="822" t="s">
        <v>329</v>
      </c>
      <c r="I1198" s="822" t="s">
        <v>2189</v>
      </c>
      <c r="J1198" s="822" t="s">
        <v>2190</v>
      </c>
      <c r="K1198" s="822" t="s">
        <v>2191</v>
      </c>
      <c r="L1198" s="825">
        <v>199.5</v>
      </c>
      <c r="M1198" s="825">
        <v>798</v>
      </c>
      <c r="N1198" s="822">
        <v>4</v>
      </c>
      <c r="O1198" s="826">
        <v>4</v>
      </c>
      <c r="P1198" s="825">
        <v>798</v>
      </c>
      <c r="Q1198" s="827">
        <v>1</v>
      </c>
      <c r="R1198" s="822">
        <v>4</v>
      </c>
      <c r="S1198" s="827">
        <v>1</v>
      </c>
      <c r="T1198" s="826">
        <v>4</v>
      </c>
      <c r="U1198" s="828">
        <v>1</v>
      </c>
    </row>
    <row r="1199" spans="1:21" ht="14.45" customHeight="1" x14ac:dyDescent="0.2">
      <c r="A1199" s="821">
        <v>31</v>
      </c>
      <c r="B1199" s="822" t="s">
        <v>1964</v>
      </c>
      <c r="C1199" s="822" t="s">
        <v>1970</v>
      </c>
      <c r="D1199" s="823" t="s">
        <v>3154</v>
      </c>
      <c r="E1199" s="824" t="s">
        <v>1996</v>
      </c>
      <c r="F1199" s="822" t="s">
        <v>1967</v>
      </c>
      <c r="G1199" s="822" t="s">
        <v>2012</v>
      </c>
      <c r="H1199" s="822" t="s">
        <v>329</v>
      </c>
      <c r="I1199" s="822" t="s">
        <v>2192</v>
      </c>
      <c r="J1199" s="822" t="s">
        <v>2193</v>
      </c>
      <c r="K1199" s="822" t="s">
        <v>2194</v>
      </c>
      <c r="L1199" s="825">
        <v>249.55</v>
      </c>
      <c r="M1199" s="825">
        <v>2245.9499999999998</v>
      </c>
      <c r="N1199" s="822">
        <v>9</v>
      </c>
      <c r="O1199" s="826">
        <v>5</v>
      </c>
      <c r="P1199" s="825">
        <v>2245.9499999999998</v>
      </c>
      <c r="Q1199" s="827">
        <v>1</v>
      </c>
      <c r="R1199" s="822">
        <v>9</v>
      </c>
      <c r="S1199" s="827">
        <v>1</v>
      </c>
      <c r="T1199" s="826">
        <v>5</v>
      </c>
      <c r="U1199" s="828">
        <v>1</v>
      </c>
    </row>
    <row r="1200" spans="1:21" ht="14.45" customHeight="1" x14ac:dyDescent="0.2">
      <c r="A1200" s="821">
        <v>31</v>
      </c>
      <c r="B1200" s="822" t="s">
        <v>1964</v>
      </c>
      <c r="C1200" s="822" t="s">
        <v>1970</v>
      </c>
      <c r="D1200" s="823" t="s">
        <v>3154</v>
      </c>
      <c r="E1200" s="824" t="s">
        <v>1996</v>
      </c>
      <c r="F1200" s="822" t="s">
        <v>1967</v>
      </c>
      <c r="G1200" s="822" t="s">
        <v>2012</v>
      </c>
      <c r="H1200" s="822" t="s">
        <v>329</v>
      </c>
      <c r="I1200" s="822" t="s">
        <v>2198</v>
      </c>
      <c r="J1200" s="822" t="s">
        <v>2199</v>
      </c>
      <c r="K1200" s="822" t="s">
        <v>2200</v>
      </c>
      <c r="L1200" s="825">
        <v>320.25</v>
      </c>
      <c r="M1200" s="825">
        <v>3202.5</v>
      </c>
      <c r="N1200" s="822">
        <v>10</v>
      </c>
      <c r="O1200" s="826">
        <v>10</v>
      </c>
      <c r="P1200" s="825">
        <v>3202.5</v>
      </c>
      <c r="Q1200" s="827">
        <v>1</v>
      </c>
      <c r="R1200" s="822">
        <v>10</v>
      </c>
      <c r="S1200" s="827">
        <v>1</v>
      </c>
      <c r="T1200" s="826">
        <v>10</v>
      </c>
      <c r="U1200" s="828">
        <v>1</v>
      </c>
    </row>
    <row r="1201" spans="1:21" ht="14.45" customHeight="1" x14ac:dyDescent="0.2">
      <c r="A1201" s="821">
        <v>31</v>
      </c>
      <c r="B1201" s="822" t="s">
        <v>1964</v>
      </c>
      <c r="C1201" s="822" t="s">
        <v>1970</v>
      </c>
      <c r="D1201" s="823" t="s">
        <v>3154</v>
      </c>
      <c r="E1201" s="824" t="s">
        <v>1996</v>
      </c>
      <c r="F1201" s="822" t="s">
        <v>1967</v>
      </c>
      <c r="G1201" s="822" t="s">
        <v>2012</v>
      </c>
      <c r="H1201" s="822" t="s">
        <v>329</v>
      </c>
      <c r="I1201" s="822" t="s">
        <v>2201</v>
      </c>
      <c r="J1201" s="822" t="s">
        <v>2202</v>
      </c>
      <c r="K1201" s="822" t="s">
        <v>2203</v>
      </c>
      <c r="L1201" s="825">
        <v>349.13</v>
      </c>
      <c r="M1201" s="825">
        <v>349.13</v>
      </c>
      <c r="N1201" s="822">
        <v>1</v>
      </c>
      <c r="O1201" s="826">
        <v>1</v>
      </c>
      <c r="P1201" s="825">
        <v>349.13</v>
      </c>
      <c r="Q1201" s="827">
        <v>1</v>
      </c>
      <c r="R1201" s="822">
        <v>1</v>
      </c>
      <c r="S1201" s="827">
        <v>1</v>
      </c>
      <c r="T1201" s="826">
        <v>1</v>
      </c>
      <c r="U1201" s="828">
        <v>1</v>
      </c>
    </row>
    <row r="1202" spans="1:21" ht="14.45" customHeight="1" x14ac:dyDescent="0.2">
      <c r="A1202" s="821">
        <v>31</v>
      </c>
      <c r="B1202" s="822" t="s">
        <v>1964</v>
      </c>
      <c r="C1202" s="822" t="s">
        <v>1970</v>
      </c>
      <c r="D1202" s="823" t="s">
        <v>3154</v>
      </c>
      <c r="E1202" s="824" t="s">
        <v>1996</v>
      </c>
      <c r="F1202" s="822" t="s">
        <v>1967</v>
      </c>
      <c r="G1202" s="822" t="s">
        <v>2012</v>
      </c>
      <c r="H1202" s="822" t="s">
        <v>329</v>
      </c>
      <c r="I1202" s="822" t="s">
        <v>2372</v>
      </c>
      <c r="J1202" s="822" t="s">
        <v>2373</v>
      </c>
      <c r="K1202" s="822" t="s">
        <v>2374</v>
      </c>
      <c r="L1202" s="825">
        <v>1575</v>
      </c>
      <c r="M1202" s="825">
        <v>6300</v>
      </c>
      <c r="N1202" s="822">
        <v>4</v>
      </c>
      <c r="O1202" s="826">
        <v>4</v>
      </c>
      <c r="P1202" s="825">
        <v>6300</v>
      </c>
      <c r="Q1202" s="827">
        <v>1</v>
      </c>
      <c r="R1202" s="822">
        <v>4</v>
      </c>
      <c r="S1202" s="827">
        <v>1</v>
      </c>
      <c r="T1202" s="826">
        <v>4</v>
      </c>
      <c r="U1202" s="828">
        <v>1</v>
      </c>
    </row>
    <row r="1203" spans="1:21" ht="14.45" customHeight="1" x14ac:dyDescent="0.2">
      <c r="A1203" s="821">
        <v>31</v>
      </c>
      <c r="B1203" s="822" t="s">
        <v>1964</v>
      </c>
      <c r="C1203" s="822" t="s">
        <v>1970</v>
      </c>
      <c r="D1203" s="823" t="s">
        <v>3154</v>
      </c>
      <c r="E1203" s="824" t="s">
        <v>1996</v>
      </c>
      <c r="F1203" s="822" t="s">
        <v>1967</v>
      </c>
      <c r="G1203" s="822" t="s">
        <v>2012</v>
      </c>
      <c r="H1203" s="822" t="s">
        <v>329</v>
      </c>
      <c r="I1203" s="822" t="s">
        <v>2456</v>
      </c>
      <c r="J1203" s="822" t="s">
        <v>2166</v>
      </c>
      <c r="K1203" s="822" t="s">
        <v>2457</v>
      </c>
      <c r="L1203" s="825">
        <v>31.91</v>
      </c>
      <c r="M1203" s="825">
        <v>127.64</v>
      </c>
      <c r="N1203" s="822">
        <v>4</v>
      </c>
      <c r="O1203" s="826">
        <v>4</v>
      </c>
      <c r="P1203" s="825">
        <v>127.64</v>
      </c>
      <c r="Q1203" s="827">
        <v>1</v>
      </c>
      <c r="R1203" s="822">
        <v>4</v>
      </c>
      <c r="S1203" s="827">
        <v>1</v>
      </c>
      <c r="T1203" s="826">
        <v>4</v>
      </c>
      <c r="U1203" s="828">
        <v>1</v>
      </c>
    </row>
    <row r="1204" spans="1:21" ht="14.45" customHeight="1" x14ac:dyDescent="0.2">
      <c r="A1204" s="821">
        <v>31</v>
      </c>
      <c r="B1204" s="822" t="s">
        <v>1964</v>
      </c>
      <c r="C1204" s="822" t="s">
        <v>1970</v>
      </c>
      <c r="D1204" s="823" t="s">
        <v>3154</v>
      </c>
      <c r="E1204" s="824" t="s">
        <v>1996</v>
      </c>
      <c r="F1204" s="822" t="s">
        <v>1967</v>
      </c>
      <c r="G1204" s="822" t="s">
        <v>2012</v>
      </c>
      <c r="H1204" s="822" t="s">
        <v>329</v>
      </c>
      <c r="I1204" s="822" t="s">
        <v>2204</v>
      </c>
      <c r="J1204" s="822" t="s">
        <v>2166</v>
      </c>
      <c r="K1204" s="822" t="s">
        <v>2205</v>
      </c>
      <c r="L1204" s="825">
        <v>25.5</v>
      </c>
      <c r="M1204" s="825">
        <v>765</v>
      </c>
      <c r="N1204" s="822">
        <v>30</v>
      </c>
      <c r="O1204" s="826">
        <v>29</v>
      </c>
      <c r="P1204" s="825">
        <v>739.5</v>
      </c>
      <c r="Q1204" s="827">
        <v>0.96666666666666667</v>
      </c>
      <c r="R1204" s="822">
        <v>29</v>
      </c>
      <c r="S1204" s="827">
        <v>0.96666666666666667</v>
      </c>
      <c r="T1204" s="826">
        <v>28</v>
      </c>
      <c r="U1204" s="828">
        <v>0.96551724137931039</v>
      </c>
    </row>
    <row r="1205" spans="1:21" ht="14.45" customHeight="1" x14ac:dyDescent="0.2">
      <c r="A1205" s="821">
        <v>31</v>
      </c>
      <c r="B1205" s="822" t="s">
        <v>1964</v>
      </c>
      <c r="C1205" s="822" t="s">
        <v>1970</v>
      </c>
      <c r="D1205" s="823" t="s">
        <v>3154</v>
      </c>
      <c r="E1205" s="824" t="s">
        <v>1996</v>
      </c>
      <c r="F1205" s="822" t="s">
        <v>1967</v>
      </c>
      <c r="G1205" s="822" t="s">
        <v>2012</v>
      </c>
      <c r="H1205" s="822" t="s">
        <v>329</v>
      </c>
      <c r="I1205" s="822" t="s">
        <v>2206</v>
      </c>
      <c r="J1205" s="822" t="s">
        <v>2166</v>
      </c>
      <c r="K1205" s="822" t="s">
        <v>2207</v>
      </c>
      <c r="L1205" s="825">
        <v>39.369999999999997</v>
      </c>
      <c r="M1205" s="825">
        <v>39.369999999999997</v>
      </c>
      <c r="N1205" s="822">
        <v>1</v>
      </c>
      <c r="O1205" s="826">
        <v>1</v>
      </c>
      <c r="P1205" s="825">
        <v>39.369999999999997</v>
      </c>
      <c r="Q1205" s="827">
        <v>1</v>
      </c>
      <c r="R1205" s="822">
        <v>1</v>
      </c>
      <c r="S1205" s="827">
        <v>1</v>
      </c>
      <c r="T1205" s="826">
        <v>1</v>
      </c>
      <c r="U1205" s="828">
        <v>1</v>
      </c>
    </row>
    <row r="1206" spans="1:21" ht="14.45" customHeight="1" x14ac:dyDescent="0.2">
      <c r="A1206" s="821">
        <v>31</v>
      </c>
      <c r="B1206" s="822" t="s">
        <v>1964</v>
      </c>
      <c r="C1206" s="822" t="s">
        <v>1970</v>
      </c>
      <c r="D1206" s="823" t="s">
        <v>3154</v>
      </c>
      <c r="E1206" s="824" t="s">
        <v>1996</v>
      </c>
      <c r="F1206" s="822" t="s">
        <v>1967</v>
      </c>
      <c r="G1206" s="822" t="s">
        <v>2012</v>
      </c>
      <c r="H1206" s="822" t="s">
        <v>329</v>
      </c>
      <c r="I1206" s="822" t="s">
        <v>2208</v>
      </c>
      <c r="J1206" s="822" t="s">
        <v>2209</v>
      </c>
      <c r="K1206" s="822" t="s">
        <v>2210</v>
      </c>
      <c r="L1206" s="825">
        <v>249.55</v>
      </c>
      <c r="M1206" s="825">
        <v>249.55</v>
      </c>
      <c r="N1206" s="822">
        <v>1</v>
      </c>
      <c r="O1206" s="826">
        <v>1</v>
      </c>
      <c r="P1206" s="825">
        <v>249.55</v>
      </c>
      <c r="Q1206" s="827">
        <v>1</v>
      </c>
      <c r="R1206" s="822">
        <v>1</v>
      </c>
      <c r="S1206" s="827">
        <v>1</v>
      </c>
      <c r="T1206" s="826">
        <v>1</v>
      </c>
      <c r="U1206" s="828">
        <v>1</v>
      </c>
    </row>
    <row r="1207" spans="1:21" ht="14.45" customHeight="1" x14ac:dyDescent="0.2">
      <c r="A1207" s="821">
        <v>31</v>
      </c>
      <c r="B1207" s="822" t="s">
        <v>1964</v>
      </c>
      <c r="C1207" s="822" t="s">
        <v>1970</v>
      </c>
      <c r="D1207" s="823" t="s">
        <v>3154</v>
      </c>
      <c r="E1207" s="824" t="s">
        <v>1996</v>
      </c>
      <c r="F1207" s="822" t="s">
        <v>1967</v>
      </c>
      <c r="G1207" s="822" t="s">
        <v>2012</v>
      </c>
      <c r="H1207" s="822" t="s">
        <v>329</v>
      </c>
      <c r="I1207" s="822" t="s">
        <v>2013</v>
      </c>
      <c r="J1207" s="822" t="s">
        <v>2014</v>
      </c>
      <c r="K1207" s="822" t="s">
        <v>2015</v>
      </c>
      <c r="L1207" s="825">
        <v>2892.69</v>
      </c>
      <c r="M1207" s="825">
        <v>2892.69</v>
      </c>
      <c r="N1207" s="822">
        <v>1</v>
      </c>
      <c r="O1207" s="826">
        <v>1</v>
      </c>
      <c r="P1207" s="825">
        <v>2892.69</v>
      </c>
      <c r="Q1207" s="827">
        <v>1</v>
      </c>
      <c r="R1207" s="822">
        <v>1</v>
      </c>
      <c r="S1207" s="827">
        <v>1</v>
      </c>
      <c r="T1207" s="826">
        <v>1</v>
      </c>
      <c r="U1207" s="828">
        <v>1</v>
      </c>
    </row>
    <row r="1208" spans="1:21" ht="14.45" customHeight="1" x14ac:dyDescent="0.2">
      <c r="A1208" s="821">
        <v>31</v>
      </c>
      <c r="B1208" s="822" t="s">
        <v>1964</v>
      </c>
      <c r="C1208" s="822" t="s">
        <v>1970</v>
      </c>
      <c r="D1208" s="823" t="s">
        <v>3154</v>
      </c>
      <c r="E1208" s="824" t="s">
        <v>1996</v>
      </c>
      <c r="F1208" s="822" t="s">
        <v>1967</v>
      </c>
      <c r="G1208" s="822" t="s">
        <v>2012</v>
      </c>
      <c r="H1208" s="822" t="s">
        <v>329</v>
      </c>
      <c r="I1208" s="822" t="s">
        <v>2391</v>
      </c>
      <c r="J1208" s="822" t="s">
        <v>2392</v>
      </c>
      <c r="K1208" s="822" t="s">
        <v>2393</v>
      </c>
      <c r="L1208" s="825">
        <v>2400.0500000000002</v>
      </c>
      <c r="M1208" s="825">
        <v>7200.1500000000005</v>
      </c>
      <c r="N1208" s="822">
        <v>3</v>
      </c>
      <c r="O1208" s="826">
        <v>3</v>
      </c>
      <c r="P1208" s="825">
        <v>4800.1000000000004</v>
      </c>
      <c r="Q1208" s="827">
        <v>0.66666666666666663</v>
      </c>
      <c r="R1208" s="822">
        <v>2</v>
      </c>
      <c r="S1208" s="827">
        <v>0.66666666666666663</v>
      </c>
      <c r="T1208" s="826">
        <v>2</v>
      </c>
      <c r="U1208" s="828">
        <v>0.66666666666666663</v>
      </c>
    </row>
    <row r="1209" spans="1:21" ht="14.45" customHeight="1" x14ac:dyDescent="0.2">
      <c r="A1209" s="821">
        <v>31</v>
      </c>
      <c r="B1209" s="822" t="s">
        <v>1964</v>
      </c>
      <c r="C1209" s="822" t="s">
        <v>1970</v>
      </c>
      <c r="D1209" s="823" t="s">
        <v>3154</v>
      </c>
      <c r="E1209" s="824" t="s">
        <v>1993</v>
      </c>
      <c r="F1209" s="822" t="s">
        <v>1965</v>
      </c>
      <c r="G1209" s="822" t="s">
        <v>2006</v>
      </c>
      <c r="H1209" s="822" t="s">
        <v>619</v>
      </c>
      <c r="I1209" s="822" t="s">
        <v>1814</v>
      </c>
      <c r="J1209" s="822" t="s">
        <v>1005</v>
      </c>
      <c r="K1209" s="822" t="s">
        <v>1006</v>
      </c>
      <c r="L1209" s="825">
        <v>0</v>
      </c>
      <c r="M1209" s="825">
        <v>0</v>
      </c>
      <c r="N1209" s="822">
        <v>1</v>
      </c>
      <c r="O1209" s="826">
        <v>0.5</v>
      </c>
      <c r="P1209" s="825">
        <v>0</v>
      </c>
      <c r="Q1209" s="827"/>
      <c r="R1209" s="822">
        <v>1</v>
      </c>
      <c r="S1209" s="827">
        <v>1</v>
      </c>
      <c r="T1209" s="826">
        <v>0.5</v>
      </c>
      <c r="U1209" s="828">
        <v>1</v>
      </c>
    </row>
    <row r="1210" spans="1:21" ht="14.45" customHeight="1" x14ac:dyDescent="0.2">
      <c r="A1210" s="821">
        <v>31</v>
      </c>
      <c r="B1210" s="822" t="s">
        <v>1964</v>
      </c>
      <c r="C1210" s="822" t="s">
        <v>1970</v>
      </c>
      <c r="D1210" s="823" t="s">
        <v>3154</v>
      </c>
      <c r="E1210" s="824" t="s">
        <v>1993</v>
      </c>
      <c r="F1210" s="822" t="s">
        <v>1965</v>
      </c>
      <c r="G1210" s="822" t="s">
        <v>2106</v>
      </c>
      <c r="H1210" s="822" t="s">
        <v>329</v>
      </c>
      <c r="I1210" s="822" t="s">
        <v>2107</v>
      </c>
      <c r="J1210" s="822" t="s">
        <v>1301</v>
      </c>
      <c r="K1210" s="822" t="s">
        <v>2108</v>
      </c>
      <c r="L1210" s="825">
        <v>219.37</v>
      </c>
      <c r="M1210" s="825">
        <v>438.74</v>
      </c>
      <c r="N1210" s="822">
        <v>2</v>
      </c>
      <c r="O1210" s="826">
        <v>0.5</v>
      </c>
      <c r="P1210" s="825">
        <v>438.74</v>
      </c>
      <c r="Q1210" s="827">
        <v>1</v>
      </c>
      <c r="R1210" s="822">
        <v>2</v>
      </c>
      <c r="S1210" s="827">
        <v>1</v>
      </c>
      <c r="T1210" s="826">
        <v>0.5</v>
      </c>
      <c r="U1210" s="828">
        <v>1</v>
      </c>
    </row>
    <row r="1211" spans="1:21" ht="14.45" customHeight="1" x14ac:dyDescent="0.2">
      <c r="A1211" s="821">
        <v>31</v>
      </c>
      <c r="B1211" s="822" t="s">
        <v>1964</v>
      </c>
      <c r="C1211" s="822" t="s">
        <v>1970</v>
      </c>
      <c r="D1211" s="823" t="s">
        <v>3154</v>
      </c>
      <c r="E1211" s="824" t="s">
        <v>1977</v>
      </c>
      <c r="F1211" s="822" t="s">
        <v>1965</v>
      </c>
      <c r="G1211" s="822" t="s">
        <v>2036</v>
      </c>
      <c r="H1211" s="822" t="s">
        <v>329</v>
      </c>
      <c r="I1211" s="822" t="s">
        <v>3100</v>
      </c>
      <c r="J1211" s="822" t="s">
        <v>3101</v>
      </c>
      <c r="K1211" s="822" t="s">
        <v>2038</v>
      </c>
      <c r="L1211" s="825">
        <v>176.32</v>
      </c>
      <c r="M1211" s="825">
        <v>176.32</v>
      </c>
      <c r="N1211" s="822">
        <v>1</v>
      </c>
      <c r="O1211" s="826">
        <v>1</v>
      </c>
      <c r="P1211" s="825"/>
      <c r="Q1211" s="827">
        <v>0</v>
      </c>
      <c r="R1211" s="822"/>
      <c r="S1211" s="827">
        <v>0</v>
      </c>
      <c r="T1211" s="826"/>
      <c r="U1211" s="828">
        <v>0</v>
      </c>
    </row>
    <row r="1212" spans="1:21" ht="14.45" customHeight="1" x14ac:dyDescent="0.2">
      <c r="A1212" s="821">
        <v>31</v>
      </c>
      <c r="B1212" s="822" t="s">
        <v>1964</v>
      </c>
      <c r="C1212" s="822" t="s">
        <v>1970</v>
      </c>
      <c r="D1212" s="823" t="s">
        <v>3154</v>
      </c>
      <c r="E1212" s="824" t="s">
        <v>1977</v>
      </c>
      <c r="F1212" s="822" t="s">
        <v>1965</v>
      </c>
      <c r="G1212" s="822" t="s">
        <v>2036</v>
      </c>
      <c r="H1212" s="822" t="s">
        <v>329</v>
      </c>
      <c r="I1212" s="822" t="s">
        <v>3102</v>
      </c>
      <c r="J1212" s="822" t="s">
        <v>3101</v>
      </c>
      <c r="K1212" s="822" t="s">
        <v>1107</v>
      </c>
      <c r="L1212" s="825">
        <v>97.96</v>
      </c>
      <c r="M1212" s="825">
        <v>97.96</v>
      </c>
      <c r="N1212" s="822">
        <v>1</v>
      </c>
      <c r="O1212" s="826">
        <v>1</v>
      </c>
      <c r="P1212" s="825"/>
      <c r="Q1212" s="827">
        <v>0</v>
      </c>
      <c r="R1212" s="822"/>
      <c r="S1212" s="827">
        <v>0</v>
      </c>
      <c r="T1212" s="826"/>
      <c r="U1212" s="828">
        <v>0</v>
      </c>
    </row>
    <row r="1213" spans="1:21" ht="14.45" customHeight="1" x14ac:dyDescent="0.2">
      <c r="A1213" s="821">
        <v>31</v>
      </c>
      <c r="B1213" s="822" t="s">
        <v>1964</v>
      </c>
      <c r="C1213" s="822" t="s">
        <v>1970</v>
      </c>
      <c r="D1213" s="823" t="s">
        <v>3154</v>
      </c>
      <c r="E1213" s="824" t="s">
        <v>1977</v>
      </c>
      <c r="F1213" s="822" t="s">
        <v>1965</v>
      </c>
      <c r="G1213" s="822" t="s">
        <v>2002</v>
      </c>
      <c r="H1213" s="822" t="s">
        <v>329</v>
      </c>
      <c r="I1213" s="822" t="s">
        <v>3103</v>
      </c>
      <c r="J1213" s="822" t="s">
        <v>3104</v>
      </c>
      <c r="K1213" s="822" t="s">
        <v>3066</v>
      </c>
      <c r="L1213" s="825">
        <v>0</v>
      </c>
      <c r="M1213" s="825">
        <v>0</v>
      </c>
      <c r="N1213" s="822">
        <v>1</v>
      </c>
      <c r="O1213" s="826">
        <v>1</v>
      </c>
      <c r="P1213" s="825"/>
      <c r="Q1213" s="827"/>
      <c r="R1213" s="822"/>
      <c r="S1213" s="827">
        <v>0</v>
      </c>
      <c r="T1213" s="826"/>
      <c r="U1213" s="828">
        <v>0</v>
      </c>
    </row>
    <row r="1214" spans="1:21" ht="14.45" customHeight="1" x14ac:dyDescent="0.2">
      <c r="A1214" s="821">
        <v>31</v>
      </c>
      <c r="B1214" s="822" t="s">
        <v>1964</v>
      </c>
      <c r="C1214" s="822" t="s">
        <v>1970</v>
      </c>
      <c r="D1214" s="823" t="s">
        <v>3154</v>
      </c>
      <c r="E1214" s="824" t="s">
        <v>1977</v>
      </c>
      <c r="F1214" s="822" t="s">
        <v>1965</v>
      </c>
      <c r="G1214" s="822" t="s">
        <v>2002</v>
      </c>
      <c r="H1214" s="822" t="s">
        <v>329</v>
      </c>
      <c r="I1214" s="822" t="s">
        <v>3105</v>
      </c>
      <c r="J1214" s="822" t="s">
        <v>3104</v>
      </c>
      <c r="K1214" s="822" t="s">
        <v>691</v>
      </c>
      <c r="L1214" s="825">
        <v>0</v>
      </c>
      <c r="M1214" s="825">
        <v>0</v>
      </c>
      <c r="N1214" s="822">
        <v>1</v>
      </c>
      <c r="O1214" s="826">
        <v>1</v>
      </c>
      <c r="P1214" s="825"/>
      <c r="Q1214" s="827"/>
      <c r="R1214" s="822"/>
      <c r="S1214" s="827">
        <v>0</v>
      </c>
      <c r="T1214" s="826"/>
      <c r="U1214" s="828">
        <v>0</v>
      </c>
    </row>
    <row r="1215" spans="1:21" ht="14.45" customHeight="1" x14ac:dyDescent="0.2">
      <c r="A1215" s="821">
        <v>31</v>
      </c>
      <c r="B1215" s="822" t="s">
        <v>1964</v>
      </c>
      <c r="C1215" s="822" t="s">
        <v>1970</v>
      </c>
      <c r="D1215" s="823" t="s">
        <v>3154</v>
      </c>
      <c r="E1215" s="824" t="s">
        <v>1977</v>
      </c>
      <c r="F1215" s="822" t="s">
        <v>1965</v>
      </c>
      <c r="G1215" s="822" t="s">
        <v>2002</v>
      </c>
      <c r="H1215" s="822" t="s">
        <v>329</v>
      </c>
      <c r="I1215" s="822" t="s">
        <v>3065</v>
      </c>
      <c r="J1215" s="822" t="s">
        <v>2004</v>
      </c>
      <c r="K1215" s="822" t="s">
        <v>3066</v>
      </c>
      <c r="L1215" s="825">
        <v>0</v>
      </c>
      <c r="M1215" s="825">
        <v>0</v>
      </c>
      <c r="N1215" s="822">
        <v>1</v>
      </c>
      <c r="O1215" s="826">
        <v>1</v>
      </c>
      <c r="P1215" s="825"/>
      <c r="Q1215" s="827"/>
      <c r="R1215" s="822"/>
      <c r="S1215" s="827">
        <v>0</v>
      </c>
      <c r="T1215" s="826"/>
      <c r="U1215" s="828">
        <v>0</v>
      </c>
    </row>
    <row r="1216" spans="1:21" ht="14.45" customHeight="1" x14ac:dyDescent="0.2">
      <c r="A1216" s="821">
        <v>31</v>
      </c>
      <c r="B1216" s="822" t="s">
        <v>1964</v>
      </c>
      <c r="C1216" s="822" t="s">
        <v>1970</v>
      </c>
      <c r="D1216" s="823" t="s">
        <v>3154</v>
      </c>
      <c r="E1216" s="824" t="s">
        <v>1977</v>
      </c>
      <c r="F1216" s="822" t="s">
        <v>1965</v>
      </c>
      <c r="G1216" s="822" t="s">
        <v>2012</v>
      </c>
      <c r="H1216" s="822" t="s">
        <v>329</v>
      </c>
      <c r="I1216" s="822" t="s">
        <v>3106</v>
      </c>
      <c r="J1216" s="822" t="s">
        <v>2491</v>
      </c>
      <c r="K1216" s="822"/>
      <c r="L1216" s="825">
        <v>0</v>
      </c>
      <c r="M1216" s="825">
        <v>0</v>
      </c>
      <c r="N1216" s="822">
        <v>1</v>
      </c>
      <c r="O1216" s="826">
        <v>1</v>
      </c>
      <c r="P1216" s="825"/>
      <c r="Q1216" s="827"/>
      <c r="R1216" s="822"/>
      <c r="S1216" s="827">
        <v>0</v>
      </c>
      <c r="T1216" s="826"/>
      <c r="U1216" s="828">
        <v>0</v>
      </c>
    </row>
    <row r="1217" spans="1:21" ht="14.45" customHeight="1" x14ac:dyDescent="0.2">
      <c r="A1217" s="821">
        <v>31</v>
      </c>
      <c r="B1217" s="822" t="s">
        <v>1964</v>
      </c>
      <c r="C1217" s="822" t="s">
        <v>1970</v>
      </c>
      <c r="D1217" s="823" t="s">
        <v>3154</v>
      </c>
      <c r="E1217" s="824" t="s">
        <v>1984</v>
      </c>
      <c r="F1217" s="822" t="s">
        <v>1967</v>
      </c>
      <c r="G1217" s="822" t="s">
        <v>2012</v>
      </c>
      <c r="H1217" s="822" t="s">
        <v>329</v>
      </c>
      <c r="I1217" s="822" t="s">
        <v>2192</v>
      </c>
      <c r="J1217" s="822" t="s">
        <v>2193</v>
      </c>
      <c r="K1217" s="822" t="s">
        <v>2194</v>
      </c>
      <c r="L1217" s="825">
        <v>249.55</v>
      </c>
      <c r="M1217" s="825">
        <v>499.1</v>
      </c>
      <c r="N1217" s="822">
        <v>2</v>
      </c>
      <c r="O1217" s="826">
        <v>1</v>
      </c>
      <c r="P1217" s="825">
        <v>499.1</v>
      </c>
      <c r="Q1217" s="827">
        <v>1</v>
      </c>
      <c r="R1217" s="822">
        <v>2</v>
      </c>
      <c r="S1217" s="827">
        <v>1</v>
      </c>
      <c r="T1217" s="826">
        <v>1</v>
      </c>
      <c r="U1217" s="828">
        <v>1</v>
      </c>
    </row>
    <row r="1218" spans="1:21" ht="14.45" customHeight="1" x14ac:dyDescent="0.2">
      <c r="A1218" s="821">
        <v>31</v>
      </c>
      <c r="B1218" s="822" t="s">
        <v>1964</v>
      </c>
      <c r="C1218" s="822" t="s">
        <v>1970</v>
      </c>
      <c r="D1218" s="823" t="s">
        <v>3154</v>
      </c>
      <c r="E1218" s="824" t="s">
        <v>1994</v>
      </c>
      <c r="F1218" s="822" t="s">
        <v>1965</v>
      </c>
      <c r="G1218" s="822" t="s">
        <v>2812</v>
      </c>
      <c r="H1218" s="822" t="s">
        <v>329</v>
      </c>
      <c r="I1218" s="822" t="s">
        <v>3107</v>
      </c>
      <c r="J1218" s="822" t="s">
        <v>2814</v>
      </c>
      <c r="K1218" s="822" t="s">
        <v>1696</v>
      </c>
      <c r="L1218" s="825">
        <v>130.51</v>
      </c>
      <c r="M1218" s="825">
        <v>130.51</v>
      </c>
      <c r="N1218" s="822">
        <v>1</v>
      </c>
      <c r="O1218" s="826">
        <v>1</v>
      </c>
      <c r="P1218" s="825"/>
      <c r="Q1218" s="827">
        <v>0</v>
      </c>
      <c r="R1218" s="822"/>
      <c r="S1218" s="827">
        <v>0</v>
      </c>
      <c r="T1218" s="826"/>
      <c r="U1218" s="828">
        <v>0</v>
      </c>
    </row>
    <row r="1219" spans="1:21" ht="14.45" customHeight="1" x14ac:dyDescent="0.2">
      <c r="A1219" s="821">
        <v>31</v>
      </c>
      <c r="B1219" s="822" t="s">
        <v>1964</v>
      </c>
      <c r="C1219" s="822" t="s">
        <v>1970</v>
      </c>
      <c r="D1219" s="823" t="s">
        <v>3154</v>
      </c>
      <c r="E1219" s="824" t="s">
        <v>1994</v>
      </c>
      <c r="F1219" s="822" t="s">
        <v>1965</v>
      </c>
      <c r="G1219" s="822" t="s">
        <v>2234</v>
      </c>
      <c r="H1219" s="822" t="s">
        <v>329</v>
      </c>
      <c r="I1219" s="822" t="s">
        <v>2646</v>
      </c>
      <c r="J1219" s="822" t="s">
        <v>2236</v>
      </c>
      <c r="K1219" s="822" t="s">
        <v>2647</v>
      </c>
      <c r="L1219" s="825">
        <v>0</v>
      </c>
      <c r="M1219" s="825">
        <v>0</v>
      </c>
      <c r="N1219" s="822">
        <v>1</v>
      </c>
      <c r="O1219" s="826">
        <v>1</v>
      </c>
      <c r="P1219" s="825"/>
      <c r="Q1219" s="827"/>
      <c r="R1219" s="822"/>
      <c r="S1219" s="827">
        <v>0</v>
      </c>
      <c r="T1219" s="826"/>
      <c r="U1219" s="828">
        <v>0</v>
      </c>
    </row>
    <row r="1220" spans="1:21" ht="14.45" customHeight="1" x14ac:dyDescent="0.2">
      <c r="A1220" s="821">
        <v>31</v>
      </c>
      <c r="B1220" s="822" t="s">
        <v>1964</v>
      </c>
      <c r="C1220" s="822" t="s">
        <v>1970</v>
      </c>
      <c r="D1220" s="823" t="s">
        <v>3154</v>
      </c>
      <c r="E1220" s="824" t="s">
        <v>1994</v>
      </c>
      <c r="F1220" s="822" t="s">
        <v>1965</v>
      </c>
      <c r="G1220" s="822" t="s">
        <v>2036</v>
      </c>
      <c r="H1220" s="822" t="s">
        <v>619</v>
      </c>
      <c r="I1220" s="822" t="s">
        <v>2037</v>
      </c>
      <c r="J1220" s="822" t="s">
        <v>1168</v>
      </c>
      <c r="K1220" s="822" t="s">
        <v>2038</v>
      </c>
      <c r="L1220" s="825">
        <v>176.32</v>
      </c>
      <c r="M1220" s="825">
        <v>176.32</v>
      </c>
      <c r="N1220" s="822">
        <v>1</v>
      </c>
      <c r="O1220" s="826">
        <v>1</v>
      </c>
      <c r="P1220" s="825">
        <v>176.32</v>
      </c>
      <c r="Q1220" s="827">
        <v>1</v>
      </c>
      <c r="R1220" s="822">
        <v>1</v>
      </c>
      <c r="S1220" s="827">
        <v>1</v>
      </c>
      <c r="T1220" s="826">
        <v>1</v>
      </c>
      <c r="U1220" s="828">
        <v>1</v>
      </c>
    </row>
    <row r="1221" spans="1:21" ht="14.45" customHeight="1" x14ac:dyDescent="0.2">
      <c r="A1221" s="821">
        <v>31</v>
      </c>
      <c r="B1221" s="822" t="s">
        <v>1964</v>
      </c>
      <c r="C1221" s="822" t="s">
        <v>1970</v>
      </c>
      <c r="D1221" s="823" t="s">
        <v>3154</v>
      </c>
      <c r="E1221" s="824" t="s">
        <v>1994</v>
      </c>
      <c r="F1221" s="822" t="s">
        <v>1965</v>
      </c>
      <c r="G1221" s="822" t="s">
        <v>2039</v>
      </c>
      <c r="H1221" s="822" t="s">
        <v>329</v>
      </c>
      <c r="I1221" s="822" t="s">
        <v>2040</v>
      </c>
      <c r="J1221" s="822" t="s">
        <v>2041</v>
      </c>
      <c r="K1221" s="822" t="s">
        <v>716</v>
      </c>
      <c r="L1221" s="825">
        <v>78.33</v>
      </c>
      <c r="M1221" s="825">
        <v>234.99</v>
      </c>
      <c r="N1221" s="822">
        <v>3</v>
      </c>
      <c r="O1221" s="826">
        <v>2</v>
      </c>
      <c r="P1221" s="825">
        <v>234.99</v>
      </c>
      <c r="Q1221" s="827">
        <v>1</v>
      </c>
      <c r="R1221" s="822">
        <v>3</v>
      </c>
      <c r="S1221" s="827">
        <v>1</v>
      </c>
      <c r="T1221" s="826">
        <v>2</v>
      </c>
      <c r="U1221" s="828">
        <v>1</v>
      </c>
    </row>
    <row r="1222" spans="1:21" ht="14.45" customHeight="1" x14ac:dyDescent="0.2">
      <c r="A1222" s="821">
        <v>31</v>
      </c>
      <c r="B1222" s="822" t="s">
        <v>1964</v>
      </c>
      <c r="C1222" s="822" t="s">
        <v>1970</v>
      </c>
      <c r="D1222" s="823" t="s">
        <v>3154</v>
      </c>
      <c r="E1222" s="824" t="s">
        <v>1994</v>
      </c>
      <c r="F1222" s="822" t="s">
        <v>1965</v>
      </c>
      <c r="G1222" s="822" t="s">
        <v>2039</v>
      </c>
      <c r="H1222" s="822" t="s">
        <v>329</v>
      </c>
      <c r="I1222" s="822" t="s">
        <v>3108</v>
      </c>
      <c r="J1222" s="822" t="s">
        <v>2041</v>
      </c>
      <c r="K1222" s="822" t="s">
        <v>1759</v>
      </c>
      <c r="L1222" s="825">
        <v>39.17</v>
      </c>
      <c r="M1222" s="825">
        <v>117.51</v>
      </c>
      <c r="N1222" s="822">
        <v>3</v>
      </c>
      <c r="O1222" s="826">
        <v>2</v>
      </c>
      <c r="P1222" s="825">
        <v>117.51</v>
      </c>
      <c r="Q1222" s="827">
        <v>1</v>
      </c>
      <c r="R1222" s="822">
        <v>3</v>
      </c>
      <c r="S1222" s="827">
        <v>1</v>
      </c>
      <c r="T1222" s="826">
        <v>2</v>
      </c>
      <c r="U1222" s="828">
        <v>1</v>
      </c>
    </row>
    <row r="1223" spans="1:21" ht="14.45" customHeight="1" x14ac:dyDescent="0.2">
      <c r="A1223" s="821">
        <v>31</v>
      </c>
      <c r="B1223" s="822" t="s">
        <v>1964</v>
      </c>
      <c r="C1223" s="822" t="s">
        <v>1970</v>
      </c>
      <c r="D1223" s="823" t="s">
        <v>3154</v>
      </c>
      <c r="E1223" s="824" t="s">
        <v>1994</v>
      </c>
      <c r="F1223" s="822" t="s">
        <v>1965</v>
      </c>
      <c r="G1223" s="822" t="s">
        <v>2922</v>
      </c>
      <c r="H1223" s="822" t="s">
        <v>329</v>
      </c>
      <c r="I1223" s="822" t="s">
        <v>3109</v>
      </c>
      <c r="J1223" s="822" t="s">
        <v>3110</v>
      </c>
      <c r="K1223" s="822" t="s">
        <v>3111</v>
      </c>
      <c r="L1223" s="825">
        <v>93.98</v>
      </c>
      <c r="M1223" s="825">
        <v>93.98</v>
      </c>
      <c r="N1223" s="822">
        <v>1</v>
      </c>
      <c r="O1223" s="826">
        <v>1</v>
      </c>
      <c r="P1223" s="825"/>
      <c r="Q1223" s="827">
        <v>0</v>
      </c>
      <c r="R1223" s="822"/>
      <c r="S1223" s="827">
        <v>0</v>
      </c>
      <c r="T1223" s="826"/>
      <c r="U1223" s="828">
        <v>0</v>
      </c>
    </row>
    <row r="1224" spans="1:21" ht="14.45" customHeight="1" x14ac:dyDescent="0.2">
      <c r="A1224" s="821">
        <v>31</v>
      </c>
      <c r="B1224" s="822" t="s">
        <v>1964</v>
      </c>
      <c r="C1224" s="822" t="s">
        <v>1970</v>
      </c>
      <c r="D1224" s="823" t="s">
        <v>3154</v>
      </c>
      <c r="E1224" s="824" t="s">
        <v>1994</v>
      </c>
      <c r="F1224" s="822" t="s">
        <v>1965</v>
      </c>
      <c r="G1224" s="822" t="s">
        <v>2263</v>
      </c>
      <c r="H1224" s="822" t="s">
        <v>329</v>
      </c>
      <c r="I1224" s="822" t="s">
        <v>2264</v>
      </c>
      <c r="J1224" s="822" t="s">
        <v>2265</v>
      </c>
      <c r="K1224" s="822" t="s">
        <v>2266</v>
      </c>
      <c r="L1224" s="825">
        <v>0</v>
      </c>
      <c r="M1224" s="825">
        <v>0</v>
      </c>
      <c r="N1224" s="822">
        <v>1</v>
      </c>
      <c r="O1224" s="826">
        <v>1</v>
      </c>
      <c r="P1224" s="825">
        <v>0</v>
      </c>
      <c r="Q1224" s="827"/>
      <c r="R1224" s="822">
        <v>1</v>
      </c>
      <c r="S1224" s="827">
        <v>1</v>
      </c>
      <c r="T1224" s="826">
        <v>1</v>
      </c>
      <c r="U1224" s="828">
        <v>1</v>
      </c>
    </row>
    <row r="1225" spans="1:21" ht="14.45" customHeight="1" x14ac:dyDescent="0.2">
      <c r="A1225" s="821">
        <v>31</v>
      </c>
      <c r="B1225" s="822" t="s">
        <v>1964</v>
      </c>
      <c r="C1225" s="822" t="s">
        <v>1970</v>
      </c>
      <c r="D1225" s="823" t="s">
        <v>3154</v>
      </c>
      <c r="E1225" s="824" t="s">
        <v>1994</v>
      </c>
      <c r="F1225" s="822" t="s">
        <v>1965</v>
      </c>
      <c r="G1225" s="822" t="s">
        <v>2079</v>
      </c>
      <c r="H1225" s="822" t="s">
        <v>329</v>
      </c>
      <c r="I1225" s="822" t="s">
        <v>2080</v>
      </c>
      <c r="J1225" s="822" t="s">
        <v>2081</v>
      </c>
      <c r="K1225" s="822" t="s">
        <v>2082</v>
      </c>
      <c r="L1225" s="825">
        <v>132.97999999999999</v>
      </c>
      <c r="M1225" s="825">
        <v>531.91999999999996</v>
      </c>
      <c r="N1225" s="822">
        <v>4</v>
      </c>
      <c r="O1225" s="826">
        <v>4</v>
      </c>
      <c r="P1225" s="825">
        <v>531.91999999999996</v>
      </c>
      <c r="Q1225" s="827">
        <v>1</v>
      </c>
      <c r="R1225" s="822">
        <v>4</v>
      </c>
      <c r="S1225" s="827">
        <v>1</v>
      </c>
      <c r="T1225" s="826">
        <v>4</v>
      </c>
      <c r="U1225" s="828">
        <v>1</v>
      </c>
    </row>
    <row r="1226" spans="1:21" ht="14.45" customHeight="1" x14ac:dyDescent="0.2">
      <c r="A1226" s="821">
        <v>31</v>
      </c>
      <c r="B1226" s="822" t="s">
        <v>1964</v>
      </c>
      <c r="C1226" s="822" t="s">
        <v>1970</v>
      </c>
      <c r="D1226" s="823" t="s">
        <v>3154</v>
      </c>
      <c r="E1226" s="824" t="s">
        <v>1994</v>
      </c>
      <c r="F1226" s="822" t="s">
        <v>1965</v>
      </c>
      <c r="G1226" s="822" t="s">
        <v>2579</v>
      </c>
      <c r="H1226" s="822" t="s">
        <v>329</v>
      </c>
      <c r="I1226" s="822" t="s">
        <v>2583</v>
      </c>
      <c r="J1226" s="822" t="s">
        <v>2584</v>
      </c>
      <c r="K1226" s="822" t="s">
        <v>2582</v>
      </c>
      <c r="L1226" s="825">
        <v>7119.15</v>
      </c>
      <c r="M1226" s="825">
        <v>14238.3</v>
      </c>
      <c r="N1226" s="822">
        <v>2</v>
      </c>
      <c r="O1226" s="826">
        <v>1</v>
      </c>
      <c r="P1226" s="825">
        <v>14238.3</v>
      </c>
      <c r="Q1226" s="827">
        <v>1</v>
      </c>
      <c r="R1226" s="822">
        <v>2</v>
      </c>
      <c r="S1226" s="827">
        <v>1</v>
      </c>
      <c r="T1226" s="826">
        <v>1</v>
      </c>
      <c r="U1226" s="828">
        <v>1</v>
      </c>
    </row>
    <row r="1227" spans="1:21" ht="14.45" customHeight="1" x14ac:dyDescent="0.2">
      <c r="A1227" s="821">
        <v>31</v>
      </c>
      <c r="B1227" s="822" t="s">
        <v>1964</v>
      </c>
      <c r="C1227" s="822" t="s">
        <v>1970</v>
      </c>
      <c r="D1227" s="823" t="s">
        <v>3154</v>
      </c>
      <c r="E1227" s="824" t="s">
        <v>1994</v>
      </c>
      <c r="F1227" s="822" t="s">
        <v>1965</v>
      </c>
      <c r="G1227" s="822" t="s">
        <v>3112</v>
      </c>
      <c r="H1227" s="822" t="s">
        <v>329</v>
      </c>
      <c r="I1227" s="822" t="s">
        <v>3113</v>
      </c>
      <c r="J1227" s="822" t="s">
        <v>3114</v>
      </c>
      <c r="K1227" s="822" t="s">
        <v>3115</v>
      </c>
      <c r="L1227" s="825">
        <v>117.55</v>
      </c>
      <c r="M1227" s="825">
        <v>117.55</v>
      </c>
      <c r="N1227" s="822">
        <v>1</v>
      </c>
      <c r="O1227" s="826">
        <v>1</v>
      </c>
      <c r="P1227" s="825">
        <v>117.55</v>
      </c>
      <c r="Q1227" s="827">
        <v>1</v>
      </c>
      <c r="R1227" s="822">
        <v>1</v>
      </c>
      <c r="S1227" s="827">
        <v>1</v>
      </c>
      <c r="T1227" s="826">
        <v>1</v>
      </c>
      <c r="U1227" s="828">
        <v>1</v>
      </c>
    </row>
    <row r="1228" spans="1:21" ht="14.45" customHeight="1" x14ac:dyDescent="0.2">
      <c r="A1228" s="821">
        <v>31</v>
      </c>
      <c r="B1228" s="822" t="s">
        <v>1964</v>
      </c>
      <c r="C1228" s="822" t="s">
        <v>1970</v>
      </c>
      <c r="D1228" s="823" t="s">
        <v>3154</v>
      </c>
      <c r="E1228" s="824" t="s">
        <v>1994</v>
      </c>
      <c r="F1228" s="822" t="s">
        <v>1965</v>
      </c>
      <c r="G1228" s="822" t="s">
        <v>2736</v>
      </c>
      <c r="H1228" s="822" t="s">
        <v>329</v>
      </c>
      <c r="I1228" s="822" t="s">
        <v>2737</v>
      </c>
      <c r="J1228" s="822" t="s">
        <v>757</v>
      </c>
      <c r="K1228" s="822" t="s">
        <v>1899</v>
      </c>
      <c r="L1228" s="825">
        <v>38.56</v>
      </c>
      <c r="M1228" s="825">
        <v>38.56</v>
      </c>
      <c r="N1228" s="822">
        <v>1</v>
      </c>
      <c r="O1228" s="826">
        <v>0.5</v>
      </c>
      <c r="P1228" s="825"/>
      <c r="Q1228" s="827">
        <v>0</v>
      </c>
      <c r="R1228" s="822"/>
      <c r="S1228" s="827">
        <v>0</v>
      </c>
      <c r="T1228" s="826"/>
      <c r="U1228" s="828">
        <v>0</v>
      </c>
    </row>
    <row r="1229" spans="1:21" ht="14.45" customHeight="1" x14ac:dyDescent="0.2">
      <c r="A1229" s="821">
        <v>31</v>
      </c>
      <c r="B1229" s="822" t="s">
        <v>1964</v>
      </c>
      <c r="C1229" s="822" t="s">
        <v>1970</v>
      </c>
      <c r="D1229" s="823" t="s">
        <v>3154</v>
      </c>
      <c r="E1229" s="824" t="s">
        <v>1994</v>
      </c>
      <c r="F1229" s="822" t="s">
        <v>1965</v>
      </c>
      <c r="G1229" s="822" t="s">
        <v>2938</v>
      </c>
      <c r="H1229" s="822" t="s">
        <v>619</v>
      </c>
      <c r="I1229" s="822" t="s">
        <v>1602</v>
      </c>
      <c r="J1229" s="822" t="s">
        <v>1600</v>
      </c>
      <c r="K1229" s="822" t="s">
        <v>1603</v>
      </c>
      <c r="L1229" s="825">
        <v>43.21</v>
      </c>
      <c r="M1229" s="825">
        <v>43.21</v>
      </c>
      <c r="N1229" s="822">
        <v>1</v>
      </c>
      <c r="O1229" s="826">
        <v>1</v>
      </c>
      <c r="P1229" s="825"/>
      <c r="Q1229" s="827">
        <v>0</v>
      </c>
      <c r="R1229" s="822"/>
      <c r="S1229" s="827">
        <v>0</v>
      </c>
      <c r="T1229" s="826"/>
      <c r="U1229" s="828">
        <v>0</v>
      </c>
    </row>
    <row r="1230" spans="1:21" ht="14.45" customHeight="1" x14ac:dyDescent="0.2">
      <c r="A1230" s="821">
        <v>31</v>
      </c>
      <c r="B1230" s="822" t="s">
        <v>1964</v>
      </c>
      <c r="C1230" s="822" t="s">
        <v>1970</v>
      </c>
      <c r="D1230" s="823" t="s">
        <v>3154</v>
      </c>
      <c r="E1230" s="824" t="s">
        <v>1994</v>
      </c>
      <c r="F1230" s="822" t="s">
        <v>1965</v>
      </c>
      <c r="G1230" s="822" t="s">
        <v>2738</v>
      </c>
      <c r="H1230" s="822" t="s">
        <v>329</v>
      </c>
      <c r="I1230" s="822" t="s">
        <v>3116</v>
      </c>
      <c r="J1230" s="822" t="s">
        <v>1247</v>
      </c>
      <c r="K1230" s="822" t="s">
        <v>3117</v>
      </c>
      <c r="L1230" s="825">
        <v>34.19</v>
      </c>
      <c r="M1230" s="825">
        <v>34.19</v>
      </c>
      <c r="N1230" s="822">
        <v>1</v>
      </c>
      <c r="O1230" s="826">
        <v>1</v>
      </c>
      <c r="P1230" s="825">
        <v>34.19</v>
      </c>
      <c r="Q1230" s="827">
        <v>1</v>
      </c>
      <c r="R1230" s="822">
        <v>1</v>
      </c>
      <c r="S1230" s="827">
        <v>1</v>
      </c>
      <c r="T1230" s="826">
        <v>1</v>
      </c>
      <c r="U1230" s="828">
        <v>1</v>
      </c>
    </row>
    <row r="1231" spans="1:21" ht="14.45" customHeight="1" x14ac:dyDescent="0.2">
      <c r="A1231" s="821">
        <v>31</v>
      </c>
      <c r="B1231" s="822" t="s">
        <v>1964</v>
      </c>
      <c r="C1231" s="822" t="s">
        <v>1970</v>
      </c>
      <c r="D1231" s="823" t="s">
        <v>3154</v>
      </c>
      <c r="E1231" s="824" t="s">
        <v>1994</v>
      </c>
      <c r="F1231" s="822" t="s">
        <v>1965</v>
      </c>
      <c r="G1231" s="822" t="s">
        <v>2678</v>
      </c>
      <c r="H1231" s="822" t="s">
        <v>329</v>
      </c>
      <c r="I1231" s="822" t="s">
        <v>2679</v>
      </c>
      <c r="J1231" s="822" t="s">
        <v>1215</v>
      </c>
      <c r="K1231" s="822" t="s">
        <v>1216</v>
      </c>
      <c r="L1231" s="825">
        <v>69.59</v>
      </c>
      <c r="M1231" s="825">
        <v>69.59</v>
      </c>
      <c r="N1231" s="822">
        <v>1</v>
      </c>
      <c r="O1231" s="826">
        <v>1</v>
      </c>
      <c r="P1231" s="825">
        <v>69.59</v>
      </c>
      <c r="Q1231" s="827">
        <v>1</v>
      </c>
      <c r="R1231" s="822">
        <v>1</v>
      </c>
      <c r="S1231" s="827">
        <v>1</v>
      </c>
      <c r="T1231" s="826">
        <v>1</v>
      </c>
      <c r="U1231" s="828">
        <v>1</v>
      </c>
    </row>
    <row r="1232" spans="1:21" ht="14.45" customHeight="1" x14ac:dyDescent="0.2">
      <c r="A1232" s="821">
        <v>31</v>
      </c>
      <c r="B1232" s="822" t="s">
        <v>1964</v>
      </c>
      <c r="C1232" s="822" t="s">
        <v>1970</v>
      </c>
      <c r="D1232" s="823" t="s">
        <v>3154</v>
      </c>
      <c r="E1232" s="824" t="s">
        <v>1994</v>
      </c>
      <c r="F1232" s="822" t="s">
        <v>1965</v>
      </c>
      <c r="G1232" s="822" t="s">
        <v>1997</v>
      </c>
      <c r="H1232" s="822" t="s">
        <v>619</v>
      </c>
      <c r="I1232" s="822" t="s">
        <v>1613</v>
      </c>
      <c r="J1232" s="822" t="s">
        <v>825</v>
      </c>
      <c r="K1232" s="822" t="s">
        <v>1614</v>
      </c>
      <c r="L1232" s="825">
        <v>736.33</v>
      </c>
      <c r="M1232" s="825">
        <v>38289.160000000003</v>
      </c>
      <c r="N1232" s="822">
        <v>52</v>
      </c>
      <c r="O1232" s="826">
        <v>16.5</v>
      </c>
      <c r="P1232" s="825">
        <v>27980.540000000005</v>
      </c>
      <c r="Q1232" s="827">
        <v>0.73076923076923084</v>
      </c>
      <c r="R1232" s="822">
        <v>38</v>
      </c>
      <c r="S1232" s="827">
        <v>0.73076923076923073</v>
      </c>
      <c r="T1232" s="826">
        <v>11</v>
      </c>
      <c r="U1232" s="828">
        <v>0.66666666666666663</v>
      </c>
    </row>
    <row r="1233" spans="1:21" ht="14.45" customHeight="1" x14ac:dyDescent="0.2">
      <c r="A1233" s="821">
        <v>31</v>
      </c>
      <c r="B1233" s="822" t="s">
        <v>1964</v>
      </c>
      <c r="C1233" s="822" t="s">
        <v>1970</v>
      </c>
      <c r="D1233" s="823" t="s">
        <v>3154</v>
      </c>
      <c r="E1233" s="824" t="s">
        <v>1994</v>
      </c>
      <c r="F1233" s="822" t="s">
        <v>1965</v>
      </c>
      <c r="G1233" s="822" t="s">
        <v>1997</v>
      </c>
      <c r="H1233" s="822" t="s">
        <v>619</v>
      </c>
      <c r="I1233" s="822" t="s">
        <v>1615</v>
      </c>
      <c r="J1233" s="822" t="s">
        <v>825</v>
      </c>
      <c r="K1233" s="822" t="s">
        <v>1616</v>
      </c>
      <c r="L1233" s="825">
        <v>490.89</v>
      </c>
      <c r="M1233" s="825">
        <v>4418.01</v>
      </c>
      <c r="N1233" s="822">
        <v>9</v>
      </c>
      <c r="O1233" s="826">
        <v>2</v>
      </c>
      <c r="P1233" s="825">
        <v>2945.34</v>
      </c>
      <c r="Q1233" s="827">
        <v>0.66666666666666663</v>
      </c>
      <c r="R1233" s="822">
        <v>6</v>
      </c>
      <c r="S1233" s="827">
        <v>0.66666666666666663</v>
      </c>
      <c r="T1233" s="826">
        <v>1.5</v>
      </c>
      <c r="U1233" s="828">
        <v>0.75</v>
      </c>
    </row>
    <row r="1234" spans="1:21" ht="14.45" customHeight="1" x14ac:dyDescent="0.2">
      <c r="A1234" s="821">
        <v>31</v>
      </c>
      <c r="B1234" s="822" t="s">
        <v>1964</v>
      </c>
      <c r="C1234" s="822" t="s">
        <v>1970</v>
      </c>
      <c r="D1234" s="823" t="s">
        <v>3154</v>
      </c>
      <c r="E1234" s="824" t="s">
        <v>1994</v>
      </c>
      <c r="F1234" s="822" t="s">
        <v>1965</v>
      </c>
      <c r="G1234" s="822" t="s">
        <v>1997</v>
      </c>
      <c r="H1234" s="822" t="s">
        <v>619</v>
      </c>
      <c r="I1234" s="822" t="s">
        <v>2291</v>
      </c>
      <c r="J1234" s="822" t="s">
        <v>825</v>
      </c>
      <c r="K1234" s="822" t="s">
        <v>2292</v>
      </c>
      <c r="L1234" s="825">
        <v>1154.68</v>
      </c>
      <c r="M1234" s="825">
        <v>6928.08</v>
      </c>
      <c r="N1234" s="822">
        <v>6</v>
      </c>
      <c r="O1234" s="826">
        <v>2</v>
      </c>
      <c r="P1234" s="825">
        <v>6928.08</v>
      </c>
      <c r="Q1234" s="827">
        <v>1</v>
      </c>
      <c r="R1234" s="822">
        <v>6</v>
      </c>
      <c r="S1234" s="827">
        <v>1</v>
      </c>
      <c r="T1234" s="826">
        <v>2</v>
      </c>
      <c r="U1234" s="828">
        <v>1</v>
      </c>
    </row>
    <row r="1235" spans="1:21" ht="14.45" customHeight="1" x14ac:dyDescent="0.2">
      <c r="A1235" s="821">
        <v>31</v>
      </c>
      <c r="B1235" s="822" t="s">
        <v>1964</v>
      </c>
      <c r="C1235" s="822" t="s">
        <v>1970</v>
      </c>
      <c r="D1235" s="823" t="s">
        <v>3154</v>
      </c>
      <c r="E1235" s="824" t="s">
        <v>1994</v>
      </c>
      <c r="F1235" s="822" t="s">
        <v>1965</v>
      </c>
      <c r="G1235" s="822" t="s">
        <v>1997</v>
      </c>
      <c r="H1235" s="822" t="s">
        <v>619</v>
      </c>
      <c r="I1235" s="822" t="s">
        <v>1998</v>
      </c>
      <c r="J1235" s="822" t="s">
        <v>825</v>
      </c>
      <c r="K1235" s="822" t="s">
        <v>1999</v>
      </c>
      <c r="L1235" s="825">
        <v>923.74</v>
      </c>
      <c r="M1235" s="825">
        <v>3694.96</v>
      </c>
      <c r="N1235" s="822">
        <v>4</v>
      </c>
      <c r="O1235" s="826">
        <v>0.5</v>
      </c>
      <c r="P1235" s="825"/>
      <c r="Q1235" s="827">
        <v>0</v>
      </c>
      <c r="R1235" s="822"/>
      <c r="S1235" s="827">
        <v>0</v>
      </c>
      <c r="T1235" s="826"/>
      <c r="U1235" s="828">
        <v>0</v>
      </c>
    </row>
    <row r="1236" spans="1:21" ht="14.45" customHeight="1" x14ac:dyDescent="0.2">
      <c r="A1236" s="821">
        <v>31</v>
      </c>
      <c r="B1236" s="822" t="s">
        <v>1964</v>
      </c>
      <c r="C1236" s="822" t="s">
        <v>1970</v>
      </c>
      <c r="D1236" s="823" t="s">
        <v>3154</v>
      </c>
      <c r="E1236" s="824" t="s">
        <v>1994</v>
      </c>
      <c r="F1236" s="822" t="s">
        <v>1965</v>
      </c>
      <c r="G1236" s="822" t="s">
        <v>3118</v>
      </c>
      <c r="H1236" s="822" t="s">
        <v>329</v>
      </c>
      <c r="I1236" s="822" t="s">
        <v>3119</v>
      </c>
      <c r="J1236" s="822" t="s">
        <v>723</v>
      </c>
      <c r="K1236" s="822" t="s">
        <v>724</v>
      </c>
      <c r="L1236" s="825">
        <v>97.76</v>
      </c>
      <c r="M1236" s="825">
        <v>97.76</v>
      </c>
      <c r="N1236" s="822">
        <v>1</v>
      </c>
      <c r="O1236" s="826">
        <v>1</v>
      </c>
      <c r="P1236" s="825"/>
      <c r="Q1236" s="827">
        <v>0</v>
      </c>
      <c r="R1236" s="822"/>
      <c r="S1236" s="827">
        <v>0</v>
      </c>
      <c r="T1236" s="826"/>
      <c r="U1236" s="828">
        <v>0</v>
      </c>
    </row>
    <row r="1237" spans="1:21" ht="14.45" customHeight="1" x14ac:dyDescent="0.2">
      <c r="A1237" s="821">
        <v>31</v>
      </c>
      <c r="B1237" s="822" t="s">
        <v>1964</v>
      </c>
      <c r="C1237" s="822" t="s">
        <v>1970</v>
      </c>
      <c r="D1237" s="823" t="s">
        <v>3154</v>
      </c>
      <c r="E1237" s="824" t="s">
        <v>1994</v>
      </c>
      <c r="F1237" s="822" t="s">
        <v>1965</v>
      </c>
      <c r="G1237" s="822" t="s">
        <v>2304</v>
      </c>
      <c r="H1237" s="822" t="s">
        <v>329</v>
      </c>
      <c r="I1237" s="822" t="s">
        <v>2305</v>
      </c>
      <c r="J1237" s="822" t="s">
        <v>626</v>
      </c>
      <c r="K1237" s="822" t="s">
        <v>627</v>
      </c>
      <c r="L1237" s="825">
        <v>173.31</v>
      </c>
      <c r="M1237" s="825">
        <v>346.62</v>
      </c>
      <c r="N1237" s="822">
        <v>2</v>
      </c>
      <c r="O1237" s="826">
        <v>1.5</v>
      </c>
      <c r="P1237" s="825">
        <v>173.31</v>
      </c>
      <c r="Q1237" s="827">
        <v>0.5</v>
      </c>
      <c r="R1237" s="822">
        <v>1</v>
      </c>
      <c r="S1237" s="827">
        <v>0.5</v>
      </c>
      <c r="T1237" s="826">
        <v>0.5</v>
      </c>
      <c r="U1237" s="828">
        <v>0.33333333333333331</v>
      </c>
    </row>
    <row r="1238" spans="1:21" ht="14.45" customHeight="1" x14ac:dyDescent="0.2">
      <c r="A1238" s="821">
        <v>31</v>
      </c>
      <c r="B1238" s="822" t="s">
        <v>1964</v>
      </c>
      <c r="C1238" s="822" t="s">
        <v>1970</v>
      </c>
      <c r="D1238" s="823" t="s">
        <v>3154</v>
      </c>
      <c r="E1238" s="824" t="s">
        <v>1994</v>
      </c>
      <c r="F1238" s="822" t="s">
        <v>1965</v>
      </c>
      <c r="G1238" s="822" t="s">
        <v>2592</v>
      </c>
      <c r="H1238" s="822" t="s">
        <v>619</v>
      </c>
      <c r="I1238" s="822" t="s">
        <v>1659</v>
      </c>
      <c r="J1238" s="822" t="s">
        <v>1045</v>
      </c>
      <c r="K1238" s="822" t="s">
        <v>688</v>
      </c>
      <c r="L1238" s="825">
        <v>34.47</v>
      </c>
      <c r="M1238" s="825">
        <v>34.47</v>
      </c>
      <c r="N1238" s="822">
        <v>1</v>
      </c>
      <c r="O1238" s="826">
        <v>1</v>
      </c>
      <c r="P1238" s="825"/>
      <c r="Q1238" s="827">
        <v>0</v>
      </c>
      <c r="R1238" s="822"/>
      <c r="S1238" s="827">
        <v>0</v>
      </c>
      <c r="T1238" s="826"/>
      <c r="U1238" s="828">
        <v>0</v>
      </c>
    </row>
    <row r="1239" spans="1:21" ht="14.45" customHeight="1" x14ac:dyDescent="0.2">
      <c r="A1239" s="821">
        <v>31</v>
      </c>
      <c r="B1239" s="822" t="s">
        <v>1964</v>
      </c>
      <c r="C1239" s="822" t="s">
        <v>1970</v>
      </c>
      <c r="D1239" s="823" t="s">
        <v>3154</v>
      </c>
      <c r="E1239" s="824" t="s">
        <v>1994</v>
      </c>
      <c r="F1239" s="822" t="s">
        <v>1965</v>
      </c>
      <c r="G1239" s="822" t="s">
        <v>3120</v>
      </c>
      <c r="H1239" s="822" t="s">
        <v>619</v>
      </c>
      <c r="I1239" s="822" t="s">
        <v>3121</v>
      </c>
      <c r="J1239" s="822" t="s">
        <v>3122</v>
      </c>
      <c r="K1239" s="822" t="s">
        <v>3123</v>
      </c>
      <c r="L1239" s="825">
        <v>245.91</v>
      </c>
      <c r="M1239" s="825">
        <v>983.64</v>
      </c>
      <c r="N1239" s="822">
        <v>4</v>
      </c>
      <c r="O1239" s="826">
        <v>2</v>
      </c>
      <c r="P1239" s="825">
        <v>983.64</v>
      </c>
      <c r="Q1239" s="827">
        <v>1</v>
      </c>
      <c r="R1239" s="822">
        <v>4</v>
      </c>
      <c r="S1239" s="827">
        <v>1</v>
      </c>
      <c r="T1239" s="826">
        <v>2</v>
      </c>
      <c r="U1239" s="828">
        <v>1</v>
      </c>
    </row>
    <row r="1240" spans="1:21" ht="14.45" customHeight="1" x14ac:dyDescent="0.2">
      <c r="A1240" s="821">
        <v>31</v>
      </c>
      <c r="B1240" s="822" t="s">
        <v>1964</v>
      </c>
      <c r="C1240" s="822" t="s">
        <v>1970</v>
      </c>
      <c r="D1240" s="823" t="s">
        <v>3154</v>
      </c>
      <c r="E1240" s="824" t="s">
        <v>1994</v>
      </c>
      <c r="F1240" s="822" t="s">
        <v>1965</v>
      </c>
      <c r="G1240" s="822" t="s">
        <v>2006</v>
      </c>
      <c r="H1240" s="822" t="s">
        <v>619</v>
      </c>
      <c r="I1240" s="822" t="s">
        <v>1814</v>
      </c>
      <c r="J1240" s="822" t="s">
        <v>1005</v>
      </c>
      <c r="K1240" s="822" t="s">
        <v>1006</v>
      </c>
      <c r="L1240" s="825">
        <v>0</v>
      </c>
      <c r="M1240" s="825">
        <v>0</v>
      </c>
      <c r="N1240" s="822">
        <v>52</v>
      </c>
      <c r="O1240" s="826">
        <v>29.5</v>
      </c>
      <c r="P1240" s="825">
        <v>0</v>
      </c>
      <c r="Q1240" s="827"/>
      <c r="R1240" s="822">
        <v>34</v>
      </c>
      <c r="S1240" s="827">
        <v>0.65384615384615385</v>
      </c>
      <c r="T1240" s="826">
        <v>20.5</v>
      </c>
      <c r="U1240" s="828">
        <v>0.69491525423728817</v>
      </c>
    </row>
    <row r="1241" spans="1:21" ht="14.45" customHeight="1" x14ac:dyDescent="0.2">
      <c r="A1241" s="821">
        <v>31</v>
      </c>
      <c r="B1241" s="822" t="s">
        <v>1964</v>
      </c>
      <c r="C1241" s="822" t="s">
        <v>1970</v>
      </c>
      <c r="D1241" s="823" t="s">
        <v>3154</v>
      </c>
      <c r="E1241" s="824" t="s">
        <v>1994</v>
      </c>
      <c r="F1241" s="822" t="s">
        <v>1965</v>
      </c>
      <c r="G1241" s="822" t="s">
        <v>2102</v>
      </c>
      <c r="H1241" s="822" t="s">
        <v>329</v>
      </c>
      <c r="I1241" s="822" t="s">
        <v>2105</v>
      </c>
      <c r="J1241" s="822" t="s">
        <v>683</v>
      </c>
      <c r="K1241" s="822" t="s">
        <v>684</v>
      </c>
      <c r="L1241" s="825">
        <v>59.56</v>
      </c>
      <c r="M1241" s="825">
        <v>119.12</v>
      </c>
      <c r="N1241" s="822">
        <v>2</v>
      </c>
      <c r="O1241" s="826">
        <v>1.5</v>
      </c>
      <c r="P1241" s="825">
        <v>59.56</v>
      </c>
      <c r="Q1241" s="827">
        <v>0.5</v>
      </c>
      <c r="R1241" s="822">
        <v>1</v>
      </c>
      <c r="S1241" s="827">
        <v>0.5</v>
      </c>
      <c r="T1241" s="826">
        <v>0.5</v>
      </c>
      <c r="U1241" s="828">
        <v>0.33333333333333331</v>
      </c>
    </row>
    <row r="1242" spans="1:21" ht="14.45" customHeight="1" x14ac:dyDescent="0.2">
      <c r="A1242" s="821">
        <v>31</v>
      </c>
      <c r="B1242" s="822" t="s">
        <v>1964</v>
      </c>
      <c r="C1242" s="822" t="s">
        <v>1970</v>
      </c>
      <c r="D1242" s="823" t="s">
        <v>3154</v>
      </c>
      <c r="E1242" s="824" t="s">
        <v>1994</v>
      </c>
      <c r="F1242" s="822" t="s">
        <v>1965</v>
      </c>
      <c r="G1242" s="822" t="s">
        <v>2106</v>
      </c>
      <c r="H1242" s="822" t="s">
        <v>329</v>
      </c>
      <c r="I1242" s="822" t="s">
        <v>2107</v>
      </c>
      <c r="J1242" s="822" t="s">
        <v>1301</v>
      </c>
      <c r="K1242" s="822" t="s">
        <v>2108</v>
      </c>
      <c r="L1242" s="825">
        <v>219.37</v>
      </c>
      <c r="M1242" s="825">
        <v>438.74</v>
      </c>
      <c r="N1242" s="822">
        <v>2</v>
      </c>
      <c r="O1242" s="826">
        <v>0.5</v>
      </c>
      <c r="P1242" s="825">
        <v>438.74</v>
      </c>
      <c r="Q1242" s="827">
        <v>1</v>
      </c>
      <c r="R1242" s="822">
        <v>2</v>
      </c>
      <c r="S1242" s="827">
        <v>1</v>
      </c>
      <c r="T1242" s="826">
        <v>0.5</v>
      </c>
      <c r="U1242" s="828">
        <v>1</v>
      </c>
    </row>
    <row r="1243" spans="1:21" ht="14.45" customHeight="1" x14ac:dyDescent="0.2">
      <c r="A1243" s="821">
        <v>31</v>
      </c>
      <c r="B1243" s="822" t="s">
        <v>1964</v>
      </c>
      <c r="C1243" s="822" t="s">
        <v>1970</v>
      </c>
      <c r="D1243" s="823" t="s">
        <v>3154</v>
      </c>
      <c r="E1243" s="824" t="s">
        <v>1994</v>
      </c>
      <c r="F1243" s="822" t="s">
        <v>1965</v>
      </c>
      <c r="G1243" s="822" t="s">
        <v>2441</v>
      </c>
      <c r="H1243" s="822" t="s">
        <v>329</v>
      </c>
      <c r="I1243" s="822" t="s">
        <v>2442</v>
      </c>
      <c r="J1243" s="822" t="s">
        <v>2443</v>
      </c>
      <c r="K1243" s="822" t="s">
        <v>2444</v>
      </c>
      <c r="L1243" s="825">
        <v>60.39</v>
      </c>
      <c r="M1243" s="825">
        <v>60.39</v>
      </c>
      <c r="N1243" s="822">
        <v>1</v>
      </c>
      <c r="O1243" s="826">
        <v>1</v>
      </c>
      <c r="P1243" s="825">
        <v>60.39</v>
      </c>
      <c r="Q1243" s="827">
        <v>1</v>
      </c>
      <c r="R1243" s="822">
        <v>1</v>
      </c>
      <c r="S1243" s="827">
        <v>1</v>
      </c>
      <c r="T1243" s="826">
        <v>1</v>
      </c>
      <c r="U1243" s="828">
        <v>1</v>
      </c>
    </row>
    <row r="1244" spans="1:21" ht="14.45" customHeight="1" x14ac:dyDescent="0.2">
      <c r="A1244" s="821">
        <v>31</v>
      </c>
      <c r="B1244" s="822" t="s">
        <v>1964</v>
      </c>
      <c r="C1244" s="822" t="s">
        <v>1970</v>
      </c>
      <c r="D1244" s="823" t="s">
        <v>3154</v>
      </c>
      <c r="E1244" s="824" t="s">
        <v>1994</v>
      </c>
      <c r="F1244" s="822" t="s">
        <v>1965</v>
      </c>
      <c r="G1244" s="822" t="s">
        <v>2113</v>
      </c>
      <c r="H1244" s="822" t="s">
        <v>329</v>
      </c>
      <c r="I1244" s="822" t="s">
        <v>3048</v>
      </c>
      <c r="J1244" s="822" t="s">
        <v>698</v>
      </c>
      <c r="K1244" s="822" t="s">
        <v>3049</v>
      </c>
      <c r="L1244" s="825">
        <v>0</v>
      </c>
      <c r="M1244" s="825">
        <v>0</v>
      </c>
      <c r="N1244" s="822">
        <v>1</v>
      </c>
      <c r="O1244" s="826">
        <v>1</v>
      </c>
      <c r="P1244" s="825"/>
      <c r="Q1244" s="827"/>
      <c r="R1244" s="822"/>
      <c r="S1244" s="827">
        <v>0</v>
      </c>
      <c r="T1244" s="826"/>
      <c r="U1244" s="828">
        <v>0</v>
      </c>
    </row>
    <row r="1245" spans="1:21" ht="14.45" customHeight="1" x14ac:dyDescent="0.2">
      <c r="A1245" s="821">
        <v>31</v>
      </c>
      <c r="B1245" s="822" t="s">
        <v>1964</v>
      </c>
      <c r="C1245" s="822" t="s">
        <v>1970</v>
      </c>
      <c r="D1245" s="823" t="s">
        <v>3154</v>
      </c>
      <c r="E1245" s="824" t="s">
        <v>1994</v>
      </c>
      <c r="F1245" s="822" t="s">
        <v>1965</v>
      </c>
      <c r="G1245" s="822" t="s">
        <v>2113</v>
      </c>
      <c r="H1245" s="822" t="s">
        <v>329</v>
      </c>
      <c r="I1245" s="822" t="s">
        <v>2329</v>
      </c>
      <c r="J1245" s="822" t="s">
        <v>2330</v>
      </c>
      <c r="K1245" s="822" t="s">
        <v>2326</v>
      </c>
      <c r="L1245" s="825">
        <v>177.92</v>
      </c>
      <c r="M1245" s="825">
        <v>177.92</v>
      </c>
      <c r="N1245" s="822">
        <v>1</v>
      </c>
      <c r="O1245" s="826">
        <v>1</v>
      </c>
      <c r="P1245" s="825">
        <v>177.92</v>
      </c>
      <c r="Q1245" s="827">
        <v>1</v>
      </c>
      <c r="R1245" s="822">
        <v>1</v>
      </c>
      <c r="S1245" s="827">
        <v>1</v>
      </c>
      <c r="T1245" s="826">
        <v>1</v>
      </c>
      <c r="U1245" s="828">
        <v>1</v>
      </c>
    </row>
    <row r="1246" spans="1:21" ht="14.45" customHeight="1" x14ac:dyDescent="0.2">
      <c r="A1246" s="821">
        <v>31</v>
      </c>
      <c r="B1246" s="822" t="s">
        <v>1964</v>
      </c>
      <c r="C1246" s="822" t="s">
        <v>1970</v>
      </c>
      <c r="D1246" s="823" t="s">
        <v>3154</v>
      </c>
      <c r="E1246" s="824" t="s">
        <v>1994</v>
      </c>
      <c r="F1246" s="822" t="s">
        <v>1965</v>
      </c>
      <c r="G1246" s="822" t="s">
        <v>2113</v>
      </c>
      <c r="H1246" s="822" t="s">
        <v>329</v>
      </c>
      <c r="I1246" s="822" t="s">
        <v>2600</v>
      </c>
      <c r="J1246" s="822" t="s">
        <v>2115</v>
      </c>
      <c r="K1246" s="822" t="s">
        <v>2601</v>
      </c>
      <c r="L1246" s="825">
        <v>318.07</v>
      </c>
      <c r="M1246" s="825">
        <v>318.07</v>
      </c>
      <c r="N1246" s="822">
        <v>1</v>
      </c>
      <c r="O1246" s="826">
        <v>1</v>
      </c>
      <c r="P1246" s="825">
        <v>318.07</v>
      </c>
      <c r="Q1246" s="827">
        <v>1</v>
      </c>
      <c r="R1246" s="822">
        <v>1</v>
      </c>
      <c r="S1246" s="827">
        <v>1</v>
      </c>
      <c r="T1246" s="826">
        <v>1</v>
      </c>
      <c r="U1246" s="828">
        <v>1</v>
      </c>
    </row>
    <row r="1247" spans="1:21" ht="14.45" customHeight="1" x14ac:dyDescent="0.2">
      <c r="A1247" s="821">
        <v>31</v>
      </c>
      <c r="B1247" s="822" t="s">
        <v>1964</v>
      </c>
      <c r="C1247" s="822" t="s">
        <v>1970</v>
      </c>
      <c r="D1247" s="823" t="s">
        <v>3154</v>
      </c>
      <c r="E1247" s="824" t="s">
        <v>1994</v>
      </c>
      <c r="F1247" s="822" t="s">
        <v>1965</v>
      </c>
      <c r="G1247" s="822" t="s">
        <v>2333</v>
      </c>
      <c r="H1247" s="822" t="s">
        <v>619</v>
      </c>
      <c r="I1247" s="822" t="s">
        <v>1841</v>
      </c>
      <c r="J1247" s="822" t="s">
        <v>1171</v>
      </c>
      <c r="K1247" s="822" t="s">
        <v>1842</v>
      </c>
      <c r="L1247" s="825">
        <v>0</v>
      </c>
      <c r="M1247" s="825">
        <v>0</v>
      </c>
      <c r="N1247" s="822">
        <v>1</v>
      </c>
      <c r="O1247" s="826">
        <v>1</v>
      </c>
      <c r="P1247" s="825"/>
      <c r="Q1247" s="827"/>
      <c r="R1247" s="822"/>
      <c r="S1247" s="827">
        <v>0</v>
      </c>
      <c r="T1247" s="826"/>
      <c r="U1247" s="828">
        <v>0</v>
      </c>
    </row>
    <row r="1248" spans="1:21" ht="14.45" customHeight="1" x14ac:dyDescent="0.2">
      <c r="A1248" s="821">
        <v>31</v>
      </c>
      <c r="B1248" s="822" t="s">
        <v>1964</v>
      </c>
      <c r="C1248" s="822" t="s">
        <v>1970</v>
      </c>
      <c r="D1248" s="823" t="s">
        <v>3154</v>
      </c>
      <c r="E1248" s="824" t="s">
        <v>1994</v>
      </c>
      <c r="F1248" s="822" t="s">
        <v>1965</v>
      </c>
      <c r="G1248" s="822" t="s">
        <v>2942</v>
      </c>
      <c r="H1248" s="822" t="s">
        <v>329</v>
      </c>
      <c r="I1248" s="822" t="s">
        <v>3124</v>
      </c>
      <c r="J1248" s="822" t="s">
        <v>3125</v>
      </c>
      <c r="K1248" s="822" t="s">
        <v>3126</v>
      </c>
      <c r="L1248" s="825">
        <v>544.38</v>
      </c>
      <c r="M1248" s="825">
        <v>1633.1399999999999</v>
      </c>
      <c r="N1248" s="822">
        <v>3</v>
      </c>
      <c r="O1248" s="826">
        <v>3</v>
      </c>
      <c r="P1248" s="825"/>
      <c r="Q1248" s="827">
        <v>0</v>
      </c>
      <c r="R1248" s="822"/>
      <c r="S1248" s="827">
        <v>0</v>
      </c>
      <c r="T1248" s="826"/>
      <c r="U1248" s="828">
        <v>0</v>
      </c>
    </row>
    <row r="1249" spans="1:21" ht="14.45" customHeight="1" x14ac:dyDescent="0.2">
      <c r="A1249" s="821">
        <v>31</v>
      </c>
      <c r="B1249" s="822" t="s">
        <v>1964</v>
      </c>
      <c r="C1249" s="822" t="s">
        <v>1970</v>
      </c>
      <c r="D1249" s="823" t="s">
        <v>3154</v>
      </c>
      <c r="E1249" s="824" t="s">
        <v>1994</v>
      </c>
      <c r="F1249" s="822" t="s">
        <v>1965</v>
      </c>
      <c r="G1249" s="822" t="s">
        <v>2000</v>
      </c>
      <c r="H1249" s="822" t="s">
        <v>329</v>
      </c>
      <c r="I1249" s="822" t="s">
        <v>2128</v>
      </c>
      <c r="J1249" s="822" t="s">
        <v>2008</v>
      </c>
      <c r="K1249" s="822" t="s">
        <v>2129</v>
      </c>
      <c r="L1249" s="825">
        <v>99.94</v>
      </c>
      <c r="M1249" s="825">
        <v>99.94</v>
      </c>
      <c r="N1249" s="822">
        <v>1</v>
      </c>
      <c r="O1249" s="826">
        <v>1</v>
      </c>
      <c r="P1249" s="825">
        <v>99.94</v>
      </c>
      <c r="Q1249" s="827">
        <v>1</v>
      </c>
      <c r="R1249" s="822">
        <v>1</v>
      </c>
      <c r="S1249" s="827">
        <v>1</v>
      </c>
      <c r="T1249" s="826">
        <v>1</v>
      </c>
      <c r="U1249" s="828">
        <v>1</v>
      </c>
    </row>
    <row r="1250" spans="1:21" ht="14.45" customHeight="1" x14ac:dyDescent="0.2">
      <c r="A1250" s="821">
        <v>31</v>
      </c>
      <c r="B1250" s="822" t="s">
        <v>1964</v>
      </c>
      <c r="C1250" s="822" t="s">
        <v>1970</v>
      </c>
      <c r="D1250" s="823" t="s">
        <v>3154</v>
      </c>
      <c r="E1250" s="824" t="s">
        <v>1994</v>
      </c>
      <c r="F1250" s="822" t="s">
        <v>1965</v>
      </c>
      <c r="G1250" s="822" t="s">
        <v>2000</v>
      </c>
      <c r="H1250" s="822" t="s">
        <v>329</v>
      </c>
      <c r="I1250" s="822" t="s">
        <v>2001</v>
      </c>
      <c r="J1250" s="822" t="s">
        <v>1161</v>
      </c>
      <c r="K1250" s="822" t="s">
        <v>1163</v>
      </c>
      <c r="L1250" s="825">
        <v>50.32</v>
      </c>
      <c r="M1250" s="825">
        <v>50.32</v>
      </c>
      <c r="N1250" s="822">
        <v>1</v>
      </c>
      <c r="O1250" s="826">
        <v>1</v>
      </c>
      <c r="P1250" s="825">
        <v>50.32</v>
      </c>
      <c r="Q1250" s="827">
        <v>1</v>
      </c>
      <c r="R1250" s="822">
        <v>1</v>
      </c>
      <c r="S1250" s="827">
        <v>1</v>
      </c>
      <c r="T1250" s="826">
        <v>1</v>
      </c>
      <c r="U1250" s="828">
        <v>1</v>
      </c>
    </row>
    <row r="1251" spans="1:21" ht="14.45" customHeight="1" x14ac:dyDescent="0.2">
      <c r="A1251" s="821">
        <v>31</v>
      </c>
      <c r="B1251" s="822" t="s">
        <v>1964</v>
      </c>
      <c r="C1251" s="822" t="s">
        <v>1970</v>
      </c>
      <c r="D1251" s="823" t="s">
        <v>3154</v>
      </c>
      <c r="E1251" s="824" t="s">
        <v>1994</v>
      </c>
      <c r="F1251" s="822" t="s">
        <v>1965</v>
      </c>
      <c r="G1251" s="822" t="s">
        <v>2000</v>
      </c>
      <c r="H1251" s="822" t="s">
        <v>329</v>
      </c>
      <c r="I1251" s="822" t="s">
        <v>2023</v>
      </c>
      <c r="J1251" s="822" t="s">
        <v>1161</v>
      </c>
      <c r="K1251" s="822" t="s">
        <v>2024</v>
      </c>
      <c r="L1251" s="825">
        <v>50.32</v>
      </c>
      <c r="M1251" s="825">
        <v>805.12</v>
      </c>
      <c r="N1251" s="822">
        <v>16</v>
      </c>
      <c r="O1251" s="826">
        <v>13.5</v>
      </c>
      <c r="P1251" s="825">
        <v>452.88</v>
      </c>
      <c r="Q1251" s="827">
        <v>0.5625</v>
      </c>
      <c r="R1251" s="822">
        <v>9</v>
      </c>
      <c r="S1251" s="827">
        <v>0.5625</v>
      </c>
      <c r="T1251" s="826">
        <v>7</v>
      </c>
      <c r="U1251" s="828">
        <v>0.51851851851851849</v>
      </c>
    </row>
    <row r="1252" spans="1:21" ht="14.45" customHeight="1" x14ac:dyDescent="0.2">
      <c r="A1252" s="821">
        <v>31</v>
      </c>
      <c r="B1252" s="822" t="s">
        <v>1964</v>
      </c>
      <c r="C1252" s="822" t="s">
        <v>1970</v>
      </c>
      <c r="D1252" s="823" t="s">
        <v>3154</v>
      </c>
      <c r="E1252" s="824" t="s">
        <v>1994</v>
      </c>
      <c r="F1252" s="822" t="s">
        <v>1965</v>
      </c>
      <c r="G1252" s="822" t="s">
        <v>2000</v>
      </c>
      <c r="H1252" s="822" t="s">
        <v>329</v>
      </c>
      <c r="I1252" s="822" t="s">
        <v>2344</v>
      </c>
      <c r="J1252" s="822" t="s">
        <v>1161</v>
      </c>
      <c r="K1252" s="822" t="s">
        <v>2345</v>
      </c>
      <c r="L1252" s="825">
        <v>16.77</v>
      </c>
      <c r="M1252" s="825">
        <v>16.77</v>
      </c>
      <c r="N1252" s="822">
        <v>1</v>
      </c>
      <c r="O1252" s="826">
        <v>0.5</v>
      </c>
      <c r="P1252" s="825"/>
      <c r="Q1252" s="827">
        <v>0</v>
      </c>
      <c r="R1252" s="822"/>
      <c r="S1252" s="827">
        <v>0</v>
      </c>
      <c r="T1252" s="826"/>
      <c r="U1252" s="828">
        <v>0</v>
      </c>
    </row>
    <row r="1253" spans="1:21" ht="14.45" customHeight="1" x14ac:dyDescent="0.2">
      <c r="A1253" s="821">
        <v>31</v>
      </c>
      <c r="B1253" s="822" t="s">
        <v>1964</v>
      </c>
      <c r="C1253" s="822" t="s">
        <v>1970</v>
      </c>
      <c r="D1253" s="823" t="s">
        <v>3154</v>
      </c>
      <c r="E1253" s="824" t="s">
        <v>1994</v>
      </c>
      <c r="F1253" s="822" t="s">
        <v>1965</v>
      </c>
      <c r="G1253" s="822" t="s">
        <v>2132</v>
      </c>
      <c r="H1253" s="822" t="s">
        <v>619</v>
      </c>
      <c r="I1253" s="822" t="s">
        <v>1747</v>
      </c>
      <c r="J1253" s="822" t="s">
        <v>1201</v>
      </c>
      <c r="K1253" s="822" t="s">
        <v>1748</v>
      </c>
      <c r="L1253" s="825">
        <v>154.36000000000001</v>
      </c>
      <c r="M1253" s="825">
        <v>926.16000000000008</v>
      </c>
      <c r="N1253" s="822">
        <v>6</v>
      </c>
      <c r="O1253" s="826">
        <v>4.5</v>
      </c>
      <c r="P1253" s="825">
        <v>308.72000000000003</v>
      </c>
      <c r="Q1253" s="827">
        <v>0.33333333333333331</v>
      </c>
      <c r="R1253" s="822">
        <v>2</v>
      </c>
      <c r="S1253" s="827">
        <v>0.33333333333333331</v>
      </c>
      <c r="T1253" s="826">
        <v>2</v>
      </c>
      <c r="U1253" s="828">
        <v>0.44444444444444442</v>
      </c>
    </row>
    <row r="1254" spans="1:21" ht="14.45" customHeight="1" x14ac:dyDescent="0.2">
      <c r="A1254" s="821">
        <v>31</v>
      </c>
      <c r="B1254" s="822" t="s">
        <v>1964</v>
      </c>
      <c r="C1254" s="822" t="s">
        <v>1970</v>
      </c>
      <c r="D1254" s="823" t="s">
        <v>3154</v>
      </c>
      <c r="E1254" s="824" t="s">
        <v>1994</v>
      </c>
      <c r="F1254" s="822" t="s">
        <v>1965</v>
      </c>
      <c r="G1254" s="822" t="s">
        <v>2132</v>
      </c>
      <c r="H1254" s="822" t="s">
        <v>619</v>
      </c>
      <c r="I1254" s="822" t="s">
        <v>1749</v>
      </c>
      <c r="J1254" s="822" t="s">
        <v>1750</v>
      </c>
      <c r="K1254" s="822" t="s">
        <v>1751</v>
      </c>
      <c r="L1254" s="825">
        <v>149.52000000000001</v>
      </c>
      <c r="M1254" s="825">
        <v>149.52000000000001</v>
      </c>
      <c r="N1254" s="822">
        <v>1</v>
      </c>
      <c r="O1254" s="826">
        <v>0.5</v>
      </c>
      <c r="P1254" s="825">
        <v>149.52000000000001</v>
      </c>
      <c r="Q1254" s="827">
        <v>1</v>
      </c>
      <c r="R1254" s="822">
        <v>1</v>
      </c>
      <c r="S1254" s="827">
        <v>1</v>
      </c>
      <c r="T1254" s="826">
        <v>0.5</v>
      </c>
      <c r="U1254" s="828">
        <v>1</v>
      </c>
    </row>
    <row r="1255" spans="1:21" ht="14.45" customHeight="1" x14ac:dyDescent="0.2">
      <c r="A1255" s="821">
        <v>31</v>
      </c>
      <c r="B1255" s="822" t="s">
        <v>1964</v>
      </c>
      <c r="C1255" s="822" t="s">
        <v>1970</v>
      </c>
      <c r="D1255" s="823" t="s">
        <v>3154</v>
      </c>
      <c r="E1255" s="824" t="s">
        <v>1994</v>
      </c>
      <c r="F1255" s="822" t="s">
        <v>1965</v>
      </c>
      <c r="G1255" s="822" t="s">
        <v>2139</v>
      </c>
      <c r="H1255" s="822" t="s">
        <v>329</v>
      </c>
      <c r="I1255" s="822" t="s">
        <v>2140</v>
      </c>
      <c r="J1255" s="822" t="s">
        <v>2141</v>
      </c>
      <c r="K1255" s="822" t="s">
        <v>2142</v>
      </c>
      <c r="L1255" s="825">
        <v>0</v>
      </c>
      <c r="M1255" s="825">
        <v>0</v>
      </c>
      <c r="N1255" s="822">
        <v>4</v>
      </c>
      <c r="O1255" s="826">
        <v>2.5</v>
      </c>
      <c r="P1255" s="825">
        <v>0</v>
      </c>
      <c r="Q1255" s="827"/>
      <c r="R1255" s="822">
        <v>3</v>
      </c>
      <c r="S1255" s="827">
        <v>0.75</v>
      </c>
      <c r="T1255" s="826">
        <v>2</v>
      </c>
      <c r="U1255" s="828">
        <v>0.8</v>
      </c>
    </row>
    <row r="1256" spans="1:21" ht="14.45" customHeight="1" x14ac:dyDescent="0.2">
      <c r="A1256" s="821">
        <v>31</v>
      </c>
      <c r="B1256" s="822" t="s">
        <v>1964</v>
      </c>
      <c r="C1256" s="822" t="s">
        <v>1970</v>
      </c>
      <c r="D1256" s="823" t="s">
        <v>3154</v>
      </c>
      <c r="E1256" s="824" t="s">
        <v>1994</v>
      </c>
      <c r="F1256" s="822" t="s">
        <v>1966</v>
      </c>
      <c r="G1256" s="822" t="s">
        <v>2012</v>
      </c>
      <c r="H1256" s="822" t="s">
        <v>329</v>
      </c>
      <c r="I1256" s="822" t="s">
        <v>2538</v>
      </c>
      <c r="J1256" s="822" t="s">
        <v>2491</v>
      </c>
      <c r="K1256" s="822"/>
      <c r="L1256" s="825">
        <v>0</v>
      </c>
      <c r="M1256" s="825">
        <v>0</v>
      </c>
      <c r="N1256" s="822">
        <v>1</v>
      </c>
      <c r="O1256" s="826">
        <v>1</v>
      </c>
      <c r="P1256" s="825">
        <v>0</v>
      </c>
      <c r="Q1256" s="827"/>
      <c r="R1256" s="822">
        <v>1</v>
      </c>
      <c r="S1256" s="827">
        <v>1</v>
      </c>
      <c r="T1256" s="826">
        <v>1</v>
      </c>
      <c r="U1256" s="828">
        <v>1</v>
      </c>
    </row>
    <row r="1257" spans="1:21" ht="14.45" customHeight="1" x14ac:dyDescent="0.2">
      <c r="A1257" s="821">
        <v>31</v>
      </c>
      <c r="B1257" s="822" t="s">
        <v>1964</v>
      </c>
      <c r="C1257" s="822" t="s">
        <v>1970</v>
      </c>
      <c r="D1257" s="823" t="s">
        <v>3154</v>
      </c>
      <c r="E1257" s="824" t="s">
        <v>1994</v>
      </c>
      <c r="F1257" s="822" t="s">
        <v>1967</v>
      </c>
      <c r="G1257" s="822" t="s">
        <v>2012</v>
      </c>
      <c r="H1257" s="822" t="s">
        <v>329</v>
      </c>
      <c r="I1257" s="822" t="s">
        <v>2153</v>
      </c>
      <c r="J1257" s="822" t="s">
        <v>2154</v>
      </c>
      <c r="K1257" s="822" t="s">
        <v>2155</v>
      </c>
      <c r="L1257" s="825">
        <v>492.19</v>
      </c>
      <c r="M1257" s="825">
        <v>3937.52</v>
      </c>
      <c r="N1257" s="822">
        <v>8</v>
      </c>
      <c r="O1257" s="826">
        <v>8</v>
      </c>
      <c r="P1257" s="825">
        <v>3937.52</v>
      </c>
      <c r="Q1257" s="827">
        <v>1</v>
      </c>
      <c r="R1257" s="822">
        <v>8</v>
      </c>
      <c r="S1257" s="827">
        <v>1</v>
      </c>
      <c r="T1257" s="826">
        <v>8</v>
      </c>
      <c r="U1257" s="828">
        <v>1</v>
      </c>
    </row>
    <row r="1258" spans="1:21" ht="14.45" customHeight="1" x14ac:dyDescent="0.2">
      <c r="A1258" s="821">
        <v>31</v>
      </c>
      <c r="B1258" s="822" t="s">
        <v>1964</v>
      </c>
      <c r="C1258" s="822" t="s">
        <v>1970</v>
      </c>
      <c r="D1258" s="823" t="s">
        <v>3154</v>
      </c>
      <c r="E1258" s="824" t="s">
        <v>1994</v>
      </c>
      <c r="F1258" s="822" t="s">
        <v>1967</v>
      </c>
      <c r="G1258" s="822" t="s">
        <v>2012</v>
      </c>
      <c r="H1258" s="822" t="s">
        <v>329</v>
      </c>
      <c r="I1258" s="822" t="s">
        <v>2029</v>
      </c>
      <c r="J1258" s="822" t="s">
        <v>2030</v>
      </c>
      <c r="K1258" s="822" t="s">
        <v>2031</v>
      </c>
      <c r="L1258" s="825">
        <v>971.25</v>
      </c>
      <c r="M1258" s="825">
        <v>3885</v>
      </c>
      <c r="N1258" s="822">
        <v>4</v>
      </c>
      <c r="O1258" s="826">
        <v>4</v>
      </c>
      <c r="P1258" s="825">
        <v>3885</v>
      </c>
      <c r="Q1258" s="827">
        <v>1</v>
      </c>
      <c r="R1258" s="822">
        <v>4</v>
      </c>
      <c r="S1258" s="827">
        <v>1</v>
      </c>
      <c r="T1258" s="826">
        <v>4</v>
      </c>
      <c r="U1258" s="828">
        <v>1</v>
      </c>
    </row>
    <row r="1259" spans="1:21" ht="14.45" customHeight="1" x14ac:dyDescent="0.2">
      <c r="A1259" s="821">
        <v>31</v>
      </c>
      <c r="B1259" s="822" t="s">
        <v>1964</v>
      </c>
      <c r="C1259" s="822" t="s">
        <v>1970</v>
      </c>
      <c r="D1259" s="823" t="s">
        <v>3154</v>
      </c>
      <c r="E1259" s="824" t="s">
        <v>1994</v>
      </c>
      <c r="F1259" s="822" t="s">
        <v>1967</v>
      </c>
      <c r="G1259" s="822" t="s">
        <v>2012</v>
      </c>
      <c r="H1259" s="822" t="s">
        <v>329</v>
      </c>
      <c r="I1259" s="822" t="s">
        <v>2159</v>
      </c>
      <c r="J1259" s="822" t="s">
        <v>2160</v>
      </c>
      <c r="K1259" s="822" t="s">
        <v>2161</v>
      </c>
      <c r="L1259" s="825">
        <v>60.23</v>
      </c>
      <c r="M1259" s="825">
        <v>120.46</v>
      </c>
      <c r="N1259" s="822">
        <v>2</v>
      </c>
      <c r="O1259" s="826">
        <v>2</v>
      </c>
      <c r="P1259" s="825">
        <v>120.46</v>
      </c>
      <c r="Q1259" s="827">
        <v>1</v>
      </c>
      <c r="R1259" s="822">
        <v>2</v>
      </c>
      <c r="S1259" s="827">
        <v>1</v>
      </c>
      <c r="T1259" s="826">
        <v>2</v>
      </c>
      <c r="U1259" s="828">
        <v>1</v>
      </c>
    </row>
    <row r="1260" spans="1:21" ht="14.45" customHeight="1" x14ac:dyDescent="0.2">
      <c r="A1260" s="821">
        <v>31</v>
      </c>
      <c r="B1260" s="822" t="s">
        <v>1964</v>
      </c>
      <c r="C1260" s="822" t="s">
        <v>1970</v>
      </c>
      <c r="D1260" s="823" t="s">
        <v>3154</v>
      </c>
      <c r="E1260" s="824" t="s">
        <v>1994</v>
      </c>
      <c r="F1260" s="822" t="s">
        <v>1967</v>
      </c>
      <c r="G1260" s="822" t="s">
        <v>2012</v>
      </c>
      <c r="H1260" s="822" t="s">
        <v>329</v>
      </c>
      <c r="I1260" s="822" t="s">
        <v>2162</v>
      </c>
      <c r="J1260" s="822" t="s">
        <v>2163</v>
      </c>
      <c r="K1260" s="822" t="s">
        <v>2164</v>
      </c>
      <c r="L1260" s="825">
        <v>245.42</v>
      </c>
      <c r="M1260" s="825">
        <v>245.42</v>
      </c>
      <c r="N1260" s="822">
        <v>1</v>
      </c>
      <c r="O1260" s="826">
        <v>1</v>
      </c>
      <c r="P1260" s="825">
        <v>245.42</v>
      </c>
      <c r="Q1260" s="827">
        <v>1</v>
      </c>
      <c r="R1260" s="822">
        <v>1</v>
      </c>
      <c r="S1260" s="827">
        <v>1</v>
      </c>
      <c r="T1260" s="826">
        <v>1</v>
      </c>
      <c r="U1260" s="828">
        <v>1</v>
      </c>
    </row>
    <row r="1261" spans="1:21" ht="14.45" customHeight="1" x14ac:dyDescent="0.2">
      <c r="A1261" s="821">
        <v>31</v>
      </c>
      <c r="B1261" s="822" t="s">
        <v>1964</v>
      </c>
      <c r="C1261" s="822" t="s">
        <v>1970</v>
      </c>
      <c r="D1261" s="823" t="s">
        <v>3154</v>
      </c>
      <c r="E1261" s="824" t="s">
        <v>1994</v>
      </c>
      <c r="F1261" s="822" t="s">
        <v>1967</v>
      </c>
      <c r="G1261" s="822" t="s">
        <v>2012</v>
      </c>
      <c r="H1261" s="822" t="s">
        <v>329</v>
      </c>
      <c r="I1261" s="822" t="s">
        <v>2165</v>
      </c>
      <c r="J1261" s="822" t="s">
        <v>2166</v>
      </c>
      <c r="K1261" s="822" t="s">
        <v>2167</v>
      </c>
      <c r="L1261" s="825">
        <v>36.18</v>
      </c>
      <c r="M1261" s="825">
        <v>4884.2999999999993</v>
      </c>
      <c r="N1261" s="822">
        <v>135</v>
      </c>
      <c r="O1261" s="826">
        <v>66</v>
      </c>
      <c r="P1261" s="825">
        <v>4811.9399999999996</v>
      </c>
      <c r="Q1261" s="827">
        <v>0.98518518518518527</v>
      </c>
      <c r="R1261" s="822">
        <v>133</v>
      </c>
      <c r="S1261" s="827">
        <v>0.98518518518518516</v>
      </c>
      <c r="T1261" s="826">
        <v>65</v>
      </c>
      <c r="U1261" s="828">
        <v>0.98484848484848486</v>
      </c>
    </row>
    <row r="1262" spans="1:21" ht="14.45" customHeight="1" x14ac:dyDescent="0.2">
      <c r="A1262" s="821">
        <v>31</v>
      </c>
      <c r="B1262" s="822" t="s">
        <v>1964</v>
      </c>
      <c r="C1262" s="822" t="s">
        <v>1970</v>
      </c>
      <c r="D1262" s="823" t="s">
        <v>3154</v>
      </c>
      <c r="E1262" s="824" t="s">
        <v>1994</v>
      </c>
      <c r="F1262" s="822" t="s">
        <v>1967</v>
      </c>
      <c r="G1262" s="822" t="s">
        <v>2012</v>
      </c>
      <c r="H1262" s="822" t="s">
        <v>329</v>
      </c>
      <c r="I1262" s="822" t="s">
        <v>2174</v>
      </c>
      <c r="J1262" s="822" t="s">
        <v>2175</v>
      </c>
      <c r="K1262" s="822" t="s">
        <v>2176</v>
      </c>
      <c r="L1262" s="825">
        <v>399.63</v>
      </c>
      <c r="M1262" s="825">
        <v>3596.6700000000005</v>
      </c>
      <c r="N1262" s="822">
        <v>9</v>
      </c>
      <c r="O1262" s="826">
        <v>9</v>
      </c>
      <c r="P1262" s="825">
        <v>3596.6700000000005</v>
      </c>
      <c r="Q1262" s="827">
        <v>1</v>
      </c>
      <c r="R1262" s="822">
        <v>9</v>
      </c>
      <c r="S1262" s="827">
        <v>1</v>
      </c>
      <c r="T1262" s="826">
        <v>9</v>
      </c>
      <c r="U1262" s="828">
        <v>1</v>
      </c>
    </row>
    <row r="1263" spans="1:21" ht="14.45" customHeight="1" x14ac:dyDescent="0.2">
      <c r="A1263" s="821">
        <v>31</v>
      </c>
      <c r="B1263" s="822" t="s">
        <v>1964</v>
      </c>
      <c r="C1263" s="822" t="s">
        <v>1970</v>
      </c>
      <c r="D1263" s="823" t="s">
        <v>3154</v>
      </c>
      <c r="E1263" s="824" t="s">
        <v>1994</v>
      </c>
      <c r="F1263" s="822" t="s">
        <v>1967</v>
      </c>
      <c r="G1263" s="822" t="s">
        <v>2012</v>
      </c>
      <c r="H1263" s="822" t="s">
        <v>329</v>
      </c>
      <c r="I1263" s="822" t="s">
        <v>2364</v>
      </c>
      <c r="J1263" s="822" t="s">
        <v>2160</v>
      </c>
      <c r="K1263" s="822" t="s">
        <v>2365</v>
      </c>
      <c r="L1263" s="825">
        <v>60.23</v>
      </c>
      <c r="M1263" s="825">
        <v>60.23</v>
      </c>
      <c r="N1263" s="822">
        <v>1</v>
      </c>
      <c r="O1263" s="826">
        <v>1</v>
      </c>
      <c r="P1263" s="825">
        <v>60.23</v>
      </c>
      <c r="Q1263" s="827">
        <v>1</v>
      </c>
      <c r="R1263" s="822">
        <v>1</v>
      </c>
      <c r="S1263" s="827">
        <v>1</v>
      </c>
      <c r="T1263" s="826">
        <v>1</v>
      </c>
      <c r="U1263" s="828">
        <v>1</v>
      </c>
    </row>
    <row r="1264" spans="1:21" ht="14.45" customHeight="1" x14ac:dyDescent="0.2">
      <c r="A1264" s="821">
        <v>31</v>
      </c>
      <c r="B1264" s="822" t="s">
        <v>1964</v>
      </c>
      <c r="C1264" s="822" t="s">
        <v>1970</v>
      </c>
      <c r="D1264" s="823" t="s">
        <v>3154</v>
      </c>
      <c r="E1264" s="824" t="s">
        <v>1994</v>
      </c>
      <c r="F1264" s="822" t="s">
        <v>1967</v>
      </c>
      <c r="G1264" s="822" t="s">
        <v>2012</v>
      </c>
      <c r="H1264" s="822" t="s">
        <v>329</v>
      </c>
      <c r="I1264" s="822" t="s">
        <v>2183</v>
      </c>
      <c r="J1264" s="822" t="s">
        <v>2184</v>
      </c>
      <c r="K1264" s="822" t="s">
        <v>2185</v>
      </c>
      <c r="L1264" s="825">
        <v>1392.62</v>
      </c>
      <c r="M1264" s="825">
        <v>2785.24</v>
      </c>
      <c r="N1264" s="822">
        <v>2</v>
      </c>
      <c r="O1264" s="826">
        <v>2</v>
      </c>
      <c r="P1264" s="825"/>
      <c r="Q1264" s="827">
        <v>0</v>
      </c>
      <c r="R1264" s="822"/>
      <c r="S1264" s="827">
        <v>0</v>
      </c>
      <c r="T1264" s="826"/>
      <c r="U1264" s="828">
        <v>0</v>
      </c>
    </row>
    <row r="1265" spans="1:21" ht="14.45" customHeight="1" x14ac:dyDescent="0.2">
      <c r="A1265" s="821">
        <v>31</v>
      </c>
      <c r="B1265" s="822" t="s">
        <v>1964</v>
      </c>
      <c r="C1265" s="822" t="s">
        <v>1970</v>
      </c>
      <c r="D1265" s="823" t="s">
        <v>3154</v>
      </c>
      <c r="E1265" s="824" t="s">
        <v>1994</v>
      </c>
      <c r="F1265" s="822" t="s">
        <v>1967</v>
      </c>
      <c r="G1265" s="822" t="s">
        <v>2012</v>
      </c>
      <c r="H1265" s="822" t="s">
        <v>329</v>
      </c>
      <c r="I1265" s="822" t="s">
        <v>2186</v>
      </c>
      <c r="J1265" s="822" t="s">
        <v>2187</v>
      </c>
      <c r="K1265" s="822" t="s">
        <v>2188</v>
      </c>
      <c r="L1265" s="825">
        <v>749.8</v>
      </c>
      <c r="M1265" s="825">
        <v>749.8</v>
      </c>
      <c r="N1265" s="822">
        <v>1</v>
      </c>
      <c r="O1265" s="826">
        <v>1</v>
      </c>
      <c r="P1265" s="825">
        <v>749.8</v>
      </c>
      <c r="Q1265" s="827">
        <v>1</v>
      </c>
      <c r="R1265" s="822">
        <v>1</v>
      </c>
      <c r="S1265" s="827">
        <v>1</v>
      </c>
      <c r="T1265" s="826">
        <v>1</v>
      </c>
      <c r="U1265" s="828">
        <v>1</v>
      </c>
    </row>
    <row r="1266" spans="1:21" ht="14.45" customHeight="1" x14ac:dyDescent="0.2">
      <c r="A1266" s="821">
        <v>31</v>
      </c>
      <c r="B1266" s="822" t="s">
        <v>1964</v>
      </c>
      <c r="C1266" s="822" t="s">
        <v>1970</v>
      </c>
      <c r="D1266" s="823" t="s">
        <v>3154</v>
      </c>
      <c r="E1266" s="824" t="s">
        <v>1994</v>
      </c>
      <c r="F1266" s="822" t="s">
        <v>1967</v>
      </c>
      <c r="G1266" s="822" t="s">
        <v>2012</v>
      </c>
      <c r="H1266" s="822" t="s">
        <v>329</v>
      </c>
      <c r="I1266" s="822" t="s">
        <v>2189</v>
      </c>
      <c r="J1266" s="822" t="s">
        <v>2190</v>
      </c>
      <c r="K1266" s="822" t="s">
        <v>2191</v>
      </c>
      <c r="L1266" s="825">
        <v>199.5</v>
      </c>
      <c r="M1266" s="825">
        <v>399</v>
      </c>
      <c r="N1266" s="822">
        <v>2</v>
      </c>
      <c r="O1266" s="826">
        <v>2</v>
      </c>
      <c r="P1266" s="825">
        <v>399</v>
      </c>
      <c r="Q1266" s="827">
        <v>1</v>
      </c>
      <c r="R1266" s="822">
        <v>2</v>
      </c>
      <c r="S1266" s="827">
        <v>1</v>
      </c>
      <c r="T1266" s="826">
        <v>2</v>
      </c>
      <c r="U1266" s="828">
        <v>1</v>
      </c>
    </row>
    <row r="1267" spans="1:21" ht="14.45" customHeight="1" x14ac:dyDescent="0.2">
      <c r="A1267" s="821">
        <v>31</v>
      </c>
      <c r="B1267" s="822" t="s">
        <v>1964</v>
      </c>
      <c r="C1267" s="822" t="s">
        <v>1970</v>
      </c>
      <c r="D1267" s="823" t="s">
        <v>3154</v>
      </c>
      <c r="E1267" s="824" t="s">
        <v>1994</v>
      </c>
      <c r="F1267" s="822" t="s">
        <v>1967</v>
      </c>
      <c r="G1267" s="822" t="s">
        <v>2012</v>
      </c>
      <c r="H1267" s="822" t="s">
        <v>329</v>
      </c>
      <c r="I1267" s="822" t="s">
        <v>2192</v>
      </c>
      <c r="J1267" s="822" t="s">
        <v>2193</v>
      </c>
      <c r="K1267" s="822" t="s">
        <v>2194</v>
      </c>
      <c r="L1267" s="825">
        <v>249.55</v>
      </c>
      <c r="M1267" s="825">
        <v>499.1</v>
      </c>
      <c r="N1267" s="822">
        <v>2</v>
      </c>
      <c r="O1267" s="826">
        <v>1</v>
      </c>
      <c r="P1267" s="825">
        <v>499.1</v>
      </c>
      <c r="Q1267" s="827">
        <v>1</v>
      </c>
      <c r="R1267" s="822">
        <v>2</v>
      </c>
      <c r="S1267" s="827">
        <v>1</v>
      </c>
      <c r="T1267" s="826">
        <v>1</v>
      </c>
      <c r="U1267" s="828">
        <v>1</v>
      </c>
    </row>
    <row r="1268" spans="1:21" ht="14.45" customHeight="1" x14ac:dyDescent="0.2">
      <c r="A1268" s="821">
        <v>31</v>
      </c>
      <c r="B1268" s="822" t="s">
        <v>1964</v>
      </c>
      <c r="C1268" s="822" t="s">
        <v>1970</v>
      </c>
      <c r="D1268" s="823" t="s">
        <v>3154</v>
      </c>
      <c r="E1268" s="824" t="s">
        <v>1994</v>
      </c>
      <c r="F1268" s="822" t="s">
        <v>1967</v>
      </c>
      <c r="G1268" s="822" t="s">
        <v>2012</v>
      </c>
      <c r="H1268" s="822" t="s">
        <v>329</v>
      </c>
      <c r="I1268" s="822" t="s">
        <v>2198</v>
      </c>
      <c r="J1268" s="822" t="s">
        <v>2199</v>
      </c>
      <c r="K1268" s="822" t="s">
        <v>2200</v>
      </c>
      <c r="L1268" s="825">
        <v>320.25</v>
      </c>
      <c r="M1268" s="825">
        <v>320.25</v>
      </c>
      <c r="N1268" s="822">
        <v>1</v>
      </c>
      <c r="O1268" s="826">
        <v>1</v>
      </c>
      <c r="P1268" s="825">
        <v>320.25</v>
      </c>
      <c r="Q1268" s="827">
        <v>1</v>
      </c>
      <c r="R1268" s="822">
        <v>1</v>
      </c>
      <c r="S1268" s="827">
        <v>1</v>
      </c>
      <c r="T1268" s="826">
        <v>1</v>
      </c>
      <c r="U1268" s="828">
        <v>1</v>
      </c>
    </row>
    <row r="1269" spans="1:21" ht="14.45" customHeight="1" x14ac:dyDescent="0.2">
      <c r="A1269" s="821">
        <v>31</v>
      </c>
      <c r="B1269" s="822" t="s">
        <v>1964</v>
      </c>
      <c r="C1269" s="822" t="s">
        <v>1970</v>
      </c>
      <c r="D1269" s="823" t="s">
        <v>3154</v>
      </c>
      <c r="E1269" s="824" t="s">
        <v>1994</v>
      </c>
      <c r="F1269" s="822" t="s">
        <v>1967</v>
      </c>
      <c r="G1269" s="822" t="s">
        <v>2012</v>
      </c>
      <c r="H1269" s="822" t="s">
        <v>329</v>
      </c>
      <c r="I1269" s="822" t="s">
        <v>2201</v>
      </c>
      <c r="J1269" s="822" t="s">
        <v>2202</v>
      </c>
      <c r="K1269" s="822" t="s">
        <v>2203</v>
      </c>
      <c r="L1269" s="825">
        <v>349.13</v>
      </c>
      <c r="M1269" s="825">
        <v>349.13</v>
      </c>
      <c r="N1269" s="822">
        <v>1</v>
      </c>
      <c r="O1269" s="826">
        <v>1</v>
      </c>
      <c r="P1269" s="825">
        <v>349.13</v>
      </c>
      <c r="Q1269" s="827">
        <v>1</v>
      </c>
      <c r="R1269" s="822">
        <v>1</v>
      </c>
      <c r="S1269" s="827">
        <v>1</v>
      </c>
      <c r="T1269" s="826">
        <v>1</v>
      </c>
      <c r="U1269" s="828">
        <v>1</v>
      </c>
    </row>
    <row r="1270" spans="1:21" ht="14.45" customHeight="1" x14ac:dyDescent="0.2">
      <c r="A1270" s="821">
        <v>31</v>
      </c>
      <c r="B1270" s="822" t="s">
        <v>1964</v>
      </c>
      <c r="C1270" s="822" t="s">
        <v>1970</v>
      </c>
      <c r="D1270" s="823" t="s">
        <v>3154</v>
      </c>
      <c r="E1270" s="824" t="s">
        <v>1994</v>
      </c>
      <c r="F1270" s="822" t="s">
        <v>1967</v>
      </c>
      <c r="G1270" s="822" t="s">
        <v>2012</v>
      </c>
      <c r="H1270" s="822" t="s">
        <v>329</v>
      </c>
      <c r="I1270" s="822" t="s">
        <v>2217</v>
      </c>
      <c r="J1270" s="822" t="s">
        <v>2218</v>
      </c>
      <c r="K1270" s="822" t="s">
        <v>2219</v>
      </c>
      <c r="L1270" s="825">
        <v>349.6</v>
      </c>
      <c r="M1270" s="825">
        <v>349.6</v>
      </c>
      <c r="N1270" s="822">
        <v>1</v>
      </c>
      <c r="O1270" s="826">
        <v>1</v>
      </c>
      <c r="P1270" s="825">
        <v>349.6</v>
      </c>
      <c r="Q1270" s="827">
        <v>1</v>
      </c>
      <c r="R1270" s="822">
        <v>1</v>
      </c>
      <c r="S1270" s="827">
        <v>1</v>
      </c>
      <c r="T1270" s="826">
        <v>1</v>
      </c>
      <c r="U1270" s="828">
        <v>1</v>
      </c>
    </row>
    <row r="1271" spans="1:21" ht="14.45" customHeight="1" x14ac:dyDescent="0.2">
      <c r="A1271" s="821">
        <v>31</v>
      </c>
      <c r="B1271" s="822" t="s">
        <v>1964</v>
      </c>
      <c r="C1271" s="822" t="s">
        <v>1970</v>
      </c>
      <c r="D1271" s="823" t="s">
        <v>3154</v>
      </c>
      <c r="E1271" s="824" t="s">
        <v>1988</v>
      </c>
      <c r="F1271" s="822" t="s">
        <v>1965</v>
      </c>
      <c r="G1271" s="822" t="s">
        <v>2233</v>
      </c>
      <c r="H1271" s="822" t="s">
        <v>329</v>
      </c>
      <c r="I1271" s="822" t="s">
        <v>3127</v>
      </c>
      <c r="J1271" s="822" t="s">
        <v>640</v>
      </c>
      <c r="K1271" s="822" t="s">
        <v>3128</v>
      </c>
      <c r="L1271" s="825">
        <v>0</v>
      </c>
      <c r="M1271" s="825">
        <v>0</v>
      </c>
      <c r="N1271" s="822">
        <v>1</v>
      </c>
      <c r="O1271" s="826">
        <v>1</v>
      </c>
      <c r="P1271" s="825"/>
      <c r="Q1271" s="827"/>
      <c r="R1271" s="822"/>
      <c r="S1271" s="827">
        <v>0</v>
      </c>
      <c r="T1271" s="826"/>
      <c r="U1271" s="828">
        <v>0</v>
      </c>
    </row>
    <row r="1272" spans="1:21" ht="14.45" customHeight="1" x14ac:dyDescent="0.2">
      <c r="A1272" s="821">
        <v>31</v>
      </c>
      <c r="B1272" s="822" t="s">
        <v>1964</v>
      </c>
      <c r="C1272" s="822" t="s">
        <v>1970</v>
      </c>
      <c r="D1272" s="823" t="s">
        <v>3154</v>
      </c>
      <c r="E1272" s="824" t="s">
        <v>1988</v>
      </c>
      <c r="F1272" s="822" t="s">
        <v>1965</v>
      </c>
      <c r="G1272" s="822" t="s">
        <v>2234</v>
      </c>
      <c r="H1272" s="822" t="s">
        <v>329</v>
      </c>
      <c r="I1272" s="822" t="s">
        <v>2646</v>
      </c>
      <c r="J1272" s="822" t="s">
        <v>2236</v>
      </c>
      <c r="K1272" s="822" t="s">
        <v>2647</v>
      </c>
      <c r="L1272" s="825">
        <v>0</v>
      </c>
      <c r="M1272" s="825">
        <v>0</v>
      </c>
      <c r="N1272" s="822">
        <v>1</v>
      </c>
      <c r="O1272" s="826">
        <v>1</v>
      </c>
      <c r="P1272" s="825">
        <v>0</v>
      </c>
      <c r="Q1272" s="827"/>
      <c r="R1272" s="822">
        <v>1</v>
      </c>
      <c r="S1272" s="827">
        <v>1</v>
      </c>
      <c r="T1272" s="826">
        <v>1</v>
      </c>
      <c r="U1272" s="828">
        <v>1</v>
      </c>
    </row>
    <row r="1273" spans="1:21" ht="14.45" customHeight="1" x14ac:dyDescent="0.2">
      <c r="A1273" s="821">
        <v>31</v>
      </c>
      <c r="B1273" s="822" t="s">
        <v>1964</v>
      </c>
      <c r="C1273" s="822" t="s">
        <v>1970</v>
      </c>
      <c r="D1273" s="823" t="s">
        <v>3154</v>
      </c>
      <c r="E1273" s="824" t="s">
        <v>1988</v>
      </c>
      <c r="F1273" s="822" t="s">
        <v>1965</v>
      </c>
      <c r="G1273" s="822" t="s">
        <v>2234</v>
      </c>
      <c r="H1273" s="822" t="s">
        <v>329</v>
      </c>
      <c r="I1273" s="822" t="s">
        <v>2235</v>
      </c>
      <c r="J1273" s="822" t="s">
        <v>2236</v>
      </c>
      <c r="K1273" s="822" t="s">
        <v>934</v>
      </c>
      <c r="L1273" s="825">
        <v>0</v>
      </c>
      <c r="M1273" s="825">
        <v>0</v>
      </c>
      <c r="N1273" s="822">
        <v>1</v>
      </c>
      <c r="O1273" s="826">
        <v>1</v>
      </c>
      <c r="P1273" s="825">
        <v>0</v>
      </c>
      <c r="Q1273" s="827"/>
      <c r="R1273" s="822">
        <v>1</v>
      </c>
      <c r="S1273" s="827">
        <v>1</v>
      </c>
      <c r="T1273" s="826">
        <v>1</v>
      </c>
      <c r="U1273" s="828">
        <v>1</v>
      </c>
    </row>
    <row r="1274" spans="1:21" ht="14.45" customHeight="1" x14ac:dyDescent="0.2">
      <c r="A1274" s="821">
        <v>31</v>
      </c>
      <c r="B1274" s="822" t="s">
        <v>1964</v>
      </c>
      <c r="C1274" s="822" t="s">
        <v>1970</v>
      </c>
      <c r="D1274" s="823" t="s">
        <v>3154</v>
      </c>
      <c r="E1274" s="824" t="s">
        <v>1988</v>
      </c>
      <c r="F1274" s="822" t="s">
        <v>1965</v>
      </c>
      <c r="G1274" s="822" t="s">
        <v>2016</v>
      </c>
      <c r="H1274" s="822" t="s">
        <v>329</v>
      </c>
      <c r="I1274" s="822" t="s">
        <v>2719</v>
      </c>
      <c r="J1274" s="822" t="s">
        <v>2720</v>
      </c>
      <c r="K1274" s="822" t="s">
        <v>2721</v>
      </c>
      <c r="L1274" s="825">
        <v>0</v>
      </c>
      <c r="M1274" s="825">
        <v>0</v>
      </c>
      <c r="N1274" s="822">
        <v>2</v>
      </c>
      <c r="O1274" s="826">
        <v>1</v>
      </c>
      <c r="P1274" s="825"/>
      <c r="Q1274" s="827"/>
      <c r="R1274" s="822"/>
      <c r="S1274" s="827">
        <v>0</v>
      </c>
      <c r="T1274" s="826"/>
      <c r="U1274" s="828">
        <v>0</v>
      </c>
    </row>
    <row r="1275" spans="1:21" ht="14.45" customHeight="1" x14ac:dyDescent="0.2">
      <c r="A1275" s="821">
        <v>31</v>
      </c>
      <c r="B1275" s="822" t="s">
        <v>1964</v>
      </c>
      <c r="C1275" s="822" t="s">
        <v>1970</v>
      </c>
      <c r="D1275" s="823" t="s">
        <v>3154</v>
      </c>
      <c r="E1275" s="824" t="s">
        <v>1988</v>
      </c>
      <c r="F1275" s="822" t="s">
        <v>1965</v>
      </c>
      <c r="G1275" s="822" t="s">
        <v>2048</v>
      </c>
      <c r="H1275" s="822" t="s">
        <v>329</v>
      </c>
      <c r="I1275" s="822" t="s">
        <v>3129</v>
      </c>
      <c r="J1275" s="822" t="s">
        <v>3130</v>
      </c>
      <c r="K1275" s="822" t="s">
        <v>3131</v>
      </c>
      <c r="L1275" s="825">
        <v>35.25</v>
      </c>
      <c r="M1275" s="825">
        <v>105.75</v>
      </c>
      <c r="N1275" s="822">
        <v>3</v>
      </c>
      <c r="O1275" s="826">
        <v>3</v>
      </c>
      <c r="P1275" s="825">
        <v>35.25</v>
      </c>
      <c r="Q1275" s="827">
        <v>0.33333333333333331</v>
      </c>
      <c r="R1275" s="822">
        <v>1</v>
      </c>
      <c r="S1275" s="827">
        <v>0.33333333333333331</v>
      </c>
      <c r="T1275" s="826">
        <v>1</v>
      </c>
      <c r="U1275" s="828">
        <v>0.33333333333333331</v>
      </c>
    </row>
    <row r="1276" spans="1:21" ht="14.45" customHeight="1" x14ac:dyDescent="0.2">
      <c r="A1276" s="821">
        <v>31</v>
      </c>
      <c r="B1276" s="822" t="s">
        <v>1964</v>
      </c>
      <c r="C1276" s="822" t="s">
        <v>1970</v>
      </c>
      <c r="D1276" s="823" t="s">
        <v>3154</v>
      </c>
      <c r="E1276" s="824" t="s">
        <v>1988</v>
      </c>
      <c r="F1276" s="822" t="s">
        <v>1965</v>
      </c>
      <c r="G1276" s="822" t="s">
        <v>2263</v>
      </c>
      <c r="H1276" s="822" t="s">
        <v>329</v>
      </c>
      <c r="I1276" s="822" t="s">
        <v>2264</v>
      </c>
      <c r="J1276" s="822" t="s">
        <v>2265</v>
      </c>
      <c r="K1276" s="822" t="s">
        <v>2266</v>
      </c>
      <c r="L1276" s="825">
        <v>0</v>
      </c>
      <c r="M1276" s="825">
        <v>0</v>
      </c>
      <c r="N1276" s="822">
        <v>5</v>
      </c>
      <c r="O1276" s="826">
        <v>3.5</v>
      </c>
      <c r="P1276" s="825">
        <v>0</v>
      </c>
      <c r="Q1276" s="827"/>
      <c r="R1276" s="822">
        <v>2</v>
      </c>
      <c r="S1276" s="827">
        <v>0.4</v>
      </c>
      <c r="T1276" s="826">
        <v>2</v>
      </c>
      <c r="U1276" s="828">
        <v>0.5714285714285714</v>
      </c>
    </row>
    <row r="1277" spans="1:21" ht="14.45" customHeight="1" x14ac:dyDescent="0.2">
      <c r="A1277" s="821">
        <v>31</v>
      </c>
      <c r="B1277" s="822" t="s">
        <v>1964</v>
      </c>
      <c r="C1277" s="822" t="s">
        <v>1970</v>
      </c>
      <c r="D1277" s="823" t="s">
        <v>3154</v>
      </c>
      <c r="E1277" s="824" t="s">
        <v>1988</v>
      </c>
      <c r="F1277" s="822" t="s">
        <v>1965</v>
      </c>
      <c r="G1277" s="822" t="s">
        <v>2072</v>
      </c>
      <c r="H1277" s="822" t="s">
        <v>329</v>
      </c>
      <c r="I1277" s="822" t="s">
        <v>2564</v>
      </c>
      <c r="J1277" s="822" t="s">
        <v>2074</v>
      </c>
      <c r="K1277" s="822" t="s">
        <v>2565</v>
      </c>
      <c r="L1277" s="825">
        <v>45.89</v>
      </c>
      <c r="M1277" s="825">
        <v>45.89</v>
      </c>
      <c r="N1277" s="822">
        <v>1</v>
      </c>
      <c r="O1277" s="826">
        <v>1</v>
      </c>
      <c r="P1277" s="825"/>
      <c r="Q1277" s="827">
        <v>0</v>
      </c>
      <c r="R1277" s="822"/>
      <c r="S1277" s="827">
        <v>0</v>
      </c>
      <c r="T1277" s="826"/>
      <c r="U1277" s="828">
        <v>0</v>
      </c>
    </row>
    <row r="1278" spans="1:21" ht="14.45" customHeight="1" x14ac:dyDescent="0.2">
      <c r="A1278" s="821">
        <v>31</v>
      </c>
      <c r="B1278" s="822" t="s">
        <v>1964</v>
      </c>
      <c r="C1278" s="822" t="s">
        <v>1970</v>
      </c>
      <c r="D1278" s="823" t="s">
        <v>3154</v>
      </c>
      <c r="E1278" s="824" t="s">
        <v>1988</v>
      </c>
      <c r="F1278" s="822" t="s">
        <v>1965</v>
      </c>
      <c r="G1278" s="822" t="s">
        <v>2271</v>
      </c>
      <c r="H1278" s="822" t="s">
        <v>329</v>
      </c>
      <c r="I1278" s="822" t="s">
        <v>2275</v>
      </c>
      <c r="J1278" s="822" t="s">
        <v>2273</v>
      </c>
      <c r="K1278" s="822" t="s">
        <v>2276</v>
      </c>
      <c r="L1278" s="825">
        <v>114</v>
      </c>
      <c r="M1278" s="825">
        <v>114</v>
      </c>
      <c r="N1278" s="822">
        <v>1</v>
      </c>
      <c r="O1278" s="826">
        <v>1</v>
      </c>
      <c r="P1278" s="825">
        <v>114</v>
      </c>
      <c r="Q1278" s="827">
        <v>1</v>
      </c>
      <c r="R1278" s="822">
        <v>1</v>
      </c>
      <c r="S1278" s="827">
        <v>1</v>
      </c>
      <c r="T1278" s="826">
        <v>1</v>
      </c>
      <c r="U1278" s="828">
        <v>1</v>
      </c>
    </row>
    <row r="1279" spans="1:21" ht="14.45" customHeight="1" x14ac:dyDescent="0.2">
      <c r="A1279" s="821">
        <v>31</v>
      </c>
      <c r="B1279" s="822" t="s">
        <v>1964</v>
      </c>
      <c r="C1279" s="822" t="s">
        <v>1970</v>
      </c>
      <c r="D1279" s="823" t="s">
        <v>3154</v>
      </c>
      <c r="E1279" s="824" t="s">
        <v>1988</v>
      </c>
      <c r="F1279" s="822" t="s">
        <v>1965</v>
      </c>
      <c r="G1279" s="822" t="s">
        <v>2083</v>
      </c>
      <c r="H1279" s="822" t="s">
        <v>329</v>
      </c>
      <c r="I1279" s="822" t="s">
        <v>3132</v>
      </c>
      <c r="J1279" s="822" t="s">
        <v>644</v>
      </c>
      <c r="K1279" s="822" t="s">
        <v>2286</v>
      </c>
      <c r="L1279" s="825">
        <v>10.55</v>
      </c>
      <c r="M1279" s="825">
        <v>52.75</v>
      </c>
      <c r="N1279" s="822">
        <v>5</v>
      </c>
      <c r="O1279" s="826">
        <v>1</v>
      </c>
      <c r="P1279" s="825">
        <v>52.75</v>
      </c>
      <c r="Q1279" s="827">
        <v>1</v>
      </c>
      <c r="R1279" s="822">
        <v>5</v>
      </c>
      <c r="S1279" s="827">
        <v>1</v>
      </c>
      <c r="T1279" s="826">
        <v>1</v>
      </c>
      <c r="U1279" s="828">
        <v>1</v>
      </c>
    </row>
    <row r="1280" spans="1:21" ht="14.45" customHeight="1" x14ac:dyDescent="0.2">
      <c r="A1280" s="821">
        <v>31</v>
      </c>
      <c r="B1280" s="822" t="s">
        <v>1964</v>
      </c>
      <c r="C1280" s="822" t="s">
        <v>1970</v>
      </c>
      <c r="D1280" s="823" t="s">
        <v>3154</v>
      </c>
      <c r="E1280" s="824" t="s">
        <v>1988</v>
      </c>
      <c r="F1280" s="822" t="s">
        <v>1965</v>
      </c>
      <c r="G1280" s="822" t="s">
        <v>2083</v>
      </c>
      <c r="H1280" s="822" t="s">
        <v>329</v>
      </c>
      <c r="I1280" s="822" t="s">
        <v>2673</v>
      </c>
      <c r="J1280" s="822" t="s">
        <v>644</v>
      </c>
      <c r="K1280" s="822" t="s">
        <v>645</v>
      </c>
      <c r="L1280" s="825">
        <v>31.65</v>
      </c>
      <c r="M1280" s="825">
        <v>31.65</v>
      </c>
      <c r="N1280" s="822">
        <v>1</v>
      </c>
      <c r="O1280" s="826">
        <v>0.5</v>
      </c>
      <c r="P1280" s="825">
        <v>31.65</v>
      </c>
      <c r="Q1280" s="827">
        <v>1</v>
      </c>
      <c r="R1280" s="822">
        <v>1</v>
      </c>
      <c r="S1280" s="827">
        <v>1</v>
      </c>
      <c r="T1280" s="826">
        <v>0.5</v>
      </c>
      <c r="U1280" s="828">
        <v>1</v>
      </c>
    </row>
    <row r="1281" spans="1:21" ht="14.45" customHeight="1" x14ac:dyDescent="0.2">
      <c r="A1281" s="821">
        <v>31</v>
      </c>
      <c r="B1281" s="822" t="s">
        <v>1964</v>
      </c>
      <c r="C1281" s="822" t="s">
        <v>1970</v>
      </c>
      <c r="D1281" s="823" t="s">
        <v>3154</v>
      </c>
      <c r="E1281" s="824" t="s">
        <v>1988</v>
      </c>
      <c r="F1281" s="822" t="s">
        <v>1965</v>
      </c>
      <c r="G1281" s="822" t="s">
        <v>2736</v>
      </c>
      <c r="H1281" s="822" t="s">
        <v>329</v>
      </c>
      <c r="I1281" s="822" t="s">
        <v>2737</v>
      </c>
      <c r="J1281" s="822" t="s">
        <v>757</v>
      </c>
      <c r="K1281" s="822" t="s">
        <v>1899</v>
      </c>
      <c r="L1281" s="825">
        <v>38.56</v>
      </c>
      <c r="M1281" s="825">
        <v>38.56</v>
      </c>
      <c r="N1281" s="822">
        <v>1</v>
      </c>
      <c r="O1281" s="826">
        <v>1</v>
      </c>
      <c r="P1281" s="825"/>
      <c r="Q1281" s="827">
        <v>0</v>
      </c>
      <c r="R1281" s="822"/>
      <c r="S1281" s="827">
        <v>0</v>
      </c>
      <c r="T1281" s="826"/>
      <c r="U1281" s="828">
        <v>0</v>
      </c>
    </row>
    <row r="1282" spans="1:21" ht="14.45" customHeight="1" x14ac:dyDescent="0.2">
      <c r="A1282" s="821">
        <v>31</v>
      </c>
      <c r="B1282" s="822" t="s">
        <v>1964</v>
      </c>
      <c r="C1282" s="822" t="s">
        <v>1970</v>
      </c>
      <c r="D1282" s="823" t="s">
        <v>3154</v>
      </c>
      <c r="E1282" s="824" t="s">
        <v>1988</v>
      </c>
      <c r="F1282" s="822" t="s">
        <v>1965</v>
      </c>
      <c r="G1282" s="822" t="s">
        <v>1997</v>
      </c>
      <c r="H1282" s="822" t="s">
        <v>619</v>
      </c>
      <c r="I1282" s="822" t="s">
        <v>1613</v>
      </c>
      <c r="J1282" s="822" t="s">
        <v>825</v>
      </c>
      <c r="K1282" s="822" t="s">
        <v>1614</v>
      </c>
      <c r="L1282" s="825">
        <v>736.33</v>
      </c>
      <c r="M1282" s="825">
        <v>27244.210000000006</v>
      </c>
      <c r="N1282" s="822">
        <v>37</v>
      </c>
      <c r="O1282" s="826">
        <v>20.5</v>
      </c>
      <c r="P1282" s="825">
        <v>20617.240000000005</v>
      </c>
      <c r="Q1282" s="827">
        <v>0.7567567567567568</v>
      </c>
      <c r="R1282" s="822">
        <v>28</v>
      </c>
      <c r="S1282" s="827">
        <v>0.7567567567567568</v>
      </c>
      <c r="T1282" s="826">
        <v>15</v>
      </c>
      <c r="U1282" s="828">
        <v>0.73170731707317072</v>
      </c>
    </row>
    <row r="1283" spans="1:21" ht="14.45" customHeight="1" x14ac:dyDescent="0.2">
      <c r="A1283" s="821">
        <v>31</v>
      </c>
      <c r="B1283" s="822" t="s">
        <v>1964</v>
      </c>
      <c r="C1283" s="822" t="s">
        <v>1970</v>
      </c>
      <c r="D1283" s="823" t="s">
        <v>3154</v>
      </c>
      <c r="E1283" s="824" t="s">
        <v>1988</v>
      </c>
      <c r="F1283" s="822" t="s">
        <v>1965</v>
      </c>
      <c r="G1283" s="822" t="s">
        <v>1997</v>
      </c>
      <c r="H1283" s="822" t="s">
        <v>619</v>
      </c>
      <c r="I1283" s="822" t="s">
        <v>2291</v>
      </c>
      <c r="J1283" s="822" t="s">
        <v>825</v>
      </c>
      <c r="K1283" s="822" t="s">
        <v>2292</v>
      </c>
      <c r="L1283" s="825">
        <v>1154.68</v>
      </c>
      <c r="M1283" s="825">
        <v>9237.44</v>
      </c>
      <c r="N1283" s="822">
        <v>8</v>
      </c>
      <c r="O1283" s="826">
        <v>3</v>
      </c>
      <c r="P1283" s="825">
        <v>4618.72</v>
      </c>
      <c r="Q1283" s="827">
        <v>0.5</v>
      </c>
      <c r="R1283" s="822">
        <v>4</v>
      </c>
      <c r="S1283" s="827">
        <v>0.5</v>
      </c>
      <c r="T1283" s="826">
        <v>2.5</v>
      </c>
      <c r="U1283" s="828">
        <v>0.83333333333333337</v>
      </c>
    </row>
    <row r="1284" spans="1:21" ht="14.45" customHeight="1" x14ac:dyDescent="0.2">
      <c r="A1284" s="821">
        <v>31</v>
      </c>
      <c r="B1284" s="822" t="s">
        <v>1964</v>
      </c>
      <c r="C1284" s="822" t="s">
        <v>1970</v>
      </c>
      <c r="D1284" s="823" t="s">
        <v>3154</v>
      </c>
      <c r="E1284" s="824" t="s">
        <v>1988</v>
      </c>
      <c r="F1284" s="822" t="s">
        <v>1965</v>
      </c>
      <c r="G1284" s="822" t="s">
        <v>1997</v>
      </c>
      <c r="H1284" s="822" t="s">
        <v>619</v>
      </c>
      <c r="I1284" s="822" t="s">
        <v>1998</v>
      </c>
      <c r="J1284" s="822" t="s">
        <v>825</v>
      </c>
      <c r="K1284" s="822" t="s">
        <v>1999</v>
      </c>
      <c r="L1284" s="825">
        <v>923.74</v>
      </c>
      <c r="M1284" s="825">
        <v>11084.88</v>
      </c>
      <c r="N1284" s="822">
        <v>12</v>
      </c>
      <c r="O1284" s="826">
        <v>5.5</v>
      </c>
      <c r="P1284" s="825">
        <v>11084.88</v>
      </c>
      <c r="Q1284" s="827">
        <v>1</v>
      </c>
      <c r="R1284" s="822">
        <v>12</v>
      </c>
      <c r="S1284" s="827">
        <v>1</v>
      </c>
      <c r="T1284" s="826">
        <v>5.5</v>
      </c>
      <c r="U1284" s="828">
        <v>1</v>
      </c>
    </row>
    <row r="1285" spans="1:21" ht="14.45" customHeight="1" x14ac:dyDescent="0.2">
      <c r="A1285" s="821">
        <v>31</v>
      </c>
      <c r="B1285" s="822" t="s">
        <v>1964</v>
      </c>
      <c r="C1285" s="822" t="s">
        <v>1970</v>
      </c>
      <c r="D1285" s="823" t="s">
        <v>3154</v>
      </c>
      <c r="E1285" s="824" t="s">
        <v>1988</v>
      </c>
      <c r="F1285" s="822" t="s">
        <v>1965</v>
      </c>
      <c r="G1285" s="822" t="s">
        <v>2088</v>
      </c>
      <c r="H1285" s="822" t="s">
        <v>329</v>
      </c>
      <c r="I1285" s="822" t="s">
        <v>2293</v>
      </c>
      <c r="J1285" s="822" t="s">
        <v>1000</v>
      </c>
      <c r="K1285" s="822" t="s">
        <v>2294</v>
      </c>
      <c r="L1285" s="825">
        <v>35.25</v>
      </c>
      <c r="M1285" s="825">
        <v>176.25</v>
      </c>
      <c r="N1285" s="822">
        <v>5</v>
      </c>
      <c r="O1285" s="826">
        <v>5</v>
      </c>
      <c r="P1285" s="825">
        <v>141</v>
      </c>
      <c r="Q1285" s="827">
        <v>0.8</v>
      </c>
      <c r="R1285" s="822">
        <v>4</v>
      </c>
      <c r="S1285" s="827">
        <v>0.8</v>
      </c>
      <c r="T1285" s="826">
        <v>4</v>
      </c>
      <c r="U1285" s="828">
        <v>0.8</v>
      </c>
    </row>
    <row r="1286" spans="1:21" ht="14.45" customHeight="1" x14ac:dyDescent="0.2">
      <c r="A1286" s="821">
        <v>31</v>
      </c>
      <c r="B1286" s="822" t="s">
        <v>1964</v>
      </c>
      <c r="C1286" s="822" t="s">
        <v>1970</v>
      </c>
      <c r="D1286" s="823" t="s">
        <v>3154</v>
      </c>
      <c r="E1286" s="824" t="s">
        <v>1988</v>
      </c>
      <c r="F1286" s="822" t="s">
        <v>1965</v>
      </c>
      <c r="G1286" s="822" t="s">
        <v>3118</v>
      </c>
      <c r="H1286" s="822" t="s">
        <v>329</v>
      </c>
      <c r="I1286" s="822" t="s">
        <v>3133</v>
      </c>
      <c r="J1286" s="822" t="s">
        <v>723</v>
      </c>
      <c r="K1286" s="822" t="s">
        <v>3134</v>
      </c>
      <c r="L1286" s="825">
        <v>57.64</v>
      </c>
      <c r="M1286" s="825">
        <v>57.64</v>
      </c>
      <c r="N1286" s="822">
        <v>1</v>
      </c>
      <c r="O1286" s="826">
        <v>1</v>
      </c>
      <c r="P1286" s="825"/>
      <c r="Q1286" s="827">
        <v>0</v>
      </c>
      <c r="R1286" s="822"/>
      <c r="S1286" s="827">
        <v>0</v>
      </c>
      <c r="T1286" s="826"/>
      <c r="U1286" s="828">
        <v>0</v>
      </c>
    </row>
    <row r="1287" spans="1:21" ht="14.45" customHeight="1" x14ac:dyDescent="0.2">
      <c r="A1287" s="821">
        <v>31</v>
      </c>
      <c r="B1287" s="822" t="s">
        <v>1964</v>
      </c>
      <c r="C1287" s="822" t="s">
        <v>1970</v>
      </c>
      <c r="D1287" s="823" t="s">
        <v>3154</v>
      </c>
      <c r="E1287" s="824" t="s">
        <v>1988</v>
      </c>
      <c r="F1287" s="822" t="s">
        <v>1965</v>
      </c>
      <c r="G1287" s="822" t="s">
        <v>2304</v>
      </c>
      <c r="H1287" s="822" t="s">
        <v>329</v>
      </c>
      <c r="I1287" s="822" t="s">
        <v>2305</v>
      </c>
      <c r="J1287" s="822" t="s">
        <v>626</v>
      </c>
      <c r="K1287" s="822" t="s">
        <v>627</v>
      </c>
      <c r="L1287" s="825">
        <v>173.31</v>
      </c>
      <c r="M1287" s="825">
        <v>173.31</v>
      </c>
      <c r="N1287" s="822">
        <v>1</v>
      </c>
      <c r="O1287" s="826">
        <v>1</v>
      </c>
      <c r="P1287" s="825">
        <v>173.31</v>
      </c>
      <c r="Q1287" s="827">
        <v>1</v>
      </c>
      <c r="R1287" s="822">
        <v>1</v>
      </c>
      <c r="S1287" s="827">
        <v>1</v>
      </c>
      <c r="T1287" s="826">
        <v>1</v>
      </c>
      <c r="U1287" s="828">
        <v>1</v>
      </c>
    </row>
    <row r="1288" spans="1:21" ht="14.45" customHeight="1" x14ac:dyDescent="0.2">
      <c r="A1288" s="821">
        <v>31</v>
      </c>
      <c r="B1288" s="822" t="s">
        <v>1964</v>
      </c>
      <c r="C1288" s="822" t="s">
        <v>1970</v>
      </c>
      <c r="D1288" s="823" t="s">
        <v>3154</v>
      </c>
      <c r="E1288" s="824" t="s">
        <v>1988</v>
      </c>
      <c r="F1288" s="822" t="s">
        <v>1965</v>
      </c>
      <c r="G1288" s="822" t="s">
        <v>2006</v>
      </c>
      <c r="H1288" s="822" t="s">
        <v>619</v>
      </c>
      <c r="I1288" s="822" t="s">
        <v>1814</v>
      </c>
      <c r="J1288" s="822" t="s">
        <v>1005</v>
      </c>
      <c r="K1288" s="822" t="s">
        <v>1006</v>
      </c>
      <c r="L1288" s="825">
        <v>0</v>
      </c>
      <c r="M1288" s="825">
        <v>0</v>
      </c>
      <c r="N1288" s="822">
        <v>20</v>
      </c>
      <c r="O1288" s="826">
        <v>12.5</v>
      </c>
      <c r="P1288" s="825">
        <v>0</v>
      </c>
      <c r="Q1288" s="827"/>
      <c r="R1288" s="822">
        <v>15</v>
      </c>
      <c r="S1288" s="827">
        <v>0.75</v>
      </c>
      <c r="T1288" s="826">
        <v>8.5</v>
      </c>
      <c r="U1288" s="828">
        <v>0.68</v>
      </c>
    </row>
    <row r="1289" spans="1:21" ht="14.45" customHeight="1" x14ac:dyDescent="0.2">
      <c r="A1289" s="821">
        <v>31</v>
      </c>
      <c r="B1289" s="822" t="s">
        <v>1964</v>
      </c>
      <c r="C1289" s="822" t="s">
        <v>1970</v>
      </c>
      <c r="D1289" s="823" t="s">
        <v>3154</v>
      </c>
      <c r="E1289" s="824" t="s">
        <v>1988</v>
      </c>
      <c r="F1289" s="822" t="s">
        <v>1965</v>
      </c>
      <c r="G1289" s="822" t="s">
        <v>2106</v>
      </c>
      <c r="H1289" s="822" t="s">
        <v>329</v>
      </c>
      <c r="I1289" s="822" t="s">
        <v>2107</v>
      </c>
      <c r="J1289" s="822" t="s">
        <v>1301</v>
      </c>
      <c r="K1289" s="822" t="s">
        <v>2108</v>
      </c>
      <c r="L1289" s="825">
        <v>219.37</v>
      </c>
      <c r="M1289" s="825">
        <v>877.48</v>
      </c>
      <c r="N1289" s="822">
        <v>4</v>
      </c>
      <c r="O1289" s="826">
        <v>2.5</v>
      </c>
      <c r="P1289" s="825">
        <v>658.11</v>
      </c>
      <c r="Q1289" s="827">
        <v>0.75</v>
      </c>
      <c r="R1289" s="822">
        <v>3</v>
      </c>
      <c r="S1289" s="827">
        <v>0.75</v>
      </c>
      <c r="T1289" s="826">
        <v>1.5</v>
      </c>
      <c r="U1289" s="828">
        <v>0.6</v>
      </c>
    </row>
    <row r="1290" spans="1:21" ht="14.45" customHeight="1" x14ac:dyDescent="0.2">
      <c r="A1290" s="821">
        <v>31</v>
      </c>
      <c r="B1290" s="822" t="s">
        <v>1964</v>
      </c>
      <c r="C1290" s="822" t="s">
        <v>1970</v>
      </c>
      <c r="D1290" s="823" t="s">
        <v>3154</v>
      </c>
      <c r="E1290" s="824" t="s">
        <v>1988</v>
      </c>
      <c r="F1290" s="822" t="s">
        <v>1965</v>
      </c>
      <c r="G1290" s="822" t="s">
        <v>2441</v>
      </c>
      <c r="H1290" s="822" t="s">
        <v>329</v>
      </c>
      <c r="I1290" s="822" t="s">
        <v>2442</v>
      </c>
      <c r="J1290" s="822" t="s">
        <v>2443</v>
      </c>
      <c r="K1290" s="822" t="s">
        <v>2444</v>
      </c>
      <c r="L1290" s="825">
        <v>60.39</v>
      </c>
      <c r="M1290" s="825">
        <v>120.78</v>
      </c>
      <c r="N1290" s="822">
        <v>2</v>
      </c>
      <c r="O1290" s="826">
        <v>2</v>
      </c>
      <c r="P1290" s="825">
        <v>120.78</v>
      </c>
      <c r="Q1290" s="827">
        <v>1</v>
      </c>
      <c r="R1290" s="822">
        <v>2</v>
      </c>
      <c r="S1290" s="827">
        <v>1</v>
      </c>
      <c r="T1290" s="826">
        <v>2</v>
      </c>
      <c r="U1290" s="828">
        <v>1</v>
      </c>
    </row>
    <row r="1291" spans="1:21" ht="14.45" customHeight="1" x14ac:dyDescent="0.2">
      <c r="A1291" s="821">
        <v>31</v>
      </c>
      <c r="B1291" s="822" t="s">
        <v>1964</v>
      </c>
      <c r="C1291" s="822" t="s">
        <v>1970</v>
      </c>
      <c r="D1291" s="823" t="s">
        <v>3154</v>
      </c>
      <c r="E1291" s="824" t="s">
        <v>1988</v>
      </c>
      <c r="F1291" s="822" t="s">
        <v>1965</v>
      </c>
      <c r="G1291" s="822" t="s">
        <v>2000</v>
      </c>
      <c r="H1291" s="822" t="s">
        <v>329</v>
      </c>
      <c r="I1291" s="822" t="s">
        <v>2128</v>
      </c>
      <c r="J1291" s="822" t="s">
        <v>2008</v>
      </c>
      <c r="K1291" s="822" t="s">
        <v>2129</v>
      </c>
      <c r="L1291" s="825">
        <v>99.94</v>
      </c>
      <c r="M1291" s="825">
        <v>599.64</v>
      </c>
      <c r="N1291" s="822">
        <v>6</v>
      </c>
      <c r="O1291" s="826">
        <v>4.5</v>
      </c>
      <c r="P1291" s="825">
        <v>599.64</v>
      </c>
      <c r="Q1291" s="827">
        <v>1</v>
      </c>
      <c r="R1291" s="822">
        <v>6</v>
      </c>
      <c r="S1291" s="827">
        <v>1</v>
      </c>
      <c r="T1291" s="826">
        <v>4.5</v>
      </c>
      <c r="U1291" s="828">
        <v>1</v>
      </c>
    </row>
    <row r="1292" spans="1:21" ht="14.45" customHeight="1" x14ac:dyDescent="0.2">
      <c r="A1292" s="821">
        <v>31</v>
      </c>
      <c r="B1292" s="822" t="s">
        <v>1964</v>
      </c>
      <c r="C1292" s="822" t="s">
        <v>1970</v>
      </c>
      <c r="D1292" s="823" t="s">
        <v>3154</v>
      </c>
      <c r="E1292" s="824" t="s">
        <v>1988</v>
      </c>
      <c r="F1292" s="822" t="s">
        <v>1965</v>
      </c>
      <c r="G1292" s="822" t="s">
        <v>2000</v>
      </c>
      <c r="H1292" s="822" t="s">
        <v>329</v>
      </c>
      <c r="I1292" s="822" t="s">
        <v>2001</v>
      </c>
      <c r="J1292" s="822" t="s">
        <v>1161</v>
      </c>
      <c r="K1292" s="822" t="s">
        <v>1163</v>
      </c>
      <c r="L1292" s="825">
        <v>50.32</v>
      </c>
      <c r="M1292" s="825">
        <v>50.32</v>
      </c>
      <c r="N1292" s="822">
        <v>1</v>
      </c>
      <c r="O1292" s="826">
        <v>0.5</v>
      </c>
      <c r="P1292" s="825"/>
      <c r="Q1292" s="827">
        <v>0</v>
      </c>
      <c r="R1292" s="822"/>
      <c r="S1292" s="827">
        <v>0</v>
      </c>
      <c r="T1292" s="826"/>
      <c r="U1292" s="828">
        <v>0</v>
      </c>
    </row>
    <row r="1293" spans="1:21" ht="14.45" customHeight="1" x14ac:dyDescent="0.2">
      <c r="A1293" s="821">
        <v>31</v>
      </c>
      <c r="B1293" s="822" t="s">
        <v>1964</v>
      </c>
      <c r="C1293" s="822" t="s">
        <v>1970</v>
      </c>
      <c r="D1293" s="823" t="s">
        <v>3154</v>
      </c>
      <c r="E1293" s="824" t="s">
        <v>1988</v>
      </c>
      <c r="F1293" s="822" t="s">
        <v>1965</v>
      </c>
      <c r="G1293" s="822" t="s">
        <v>2000</v>
      </c>
      <c r="H1293" s="822" t="s">
        <v>329</v>
      </c>
      <c r="I1293" s="822" t="s">
        <v>2023</v>
      </c>
      <c r="J1293" s="822" t="s">
        <v>2491</v>
      </c>
      <c r="K1293" s="822"/>
      <c r="L1293" s="825">
        <v>50.32</v>
      </c>
      <c r="M1293" s="825">
        <v>50.32</v>
      </c>
      <c r="N1293" s="822">
        <v>1</v>
      </c>
      <c r="O1293" s="826">
        <v>0.5</v>
      </c>
      <c r="P1293" s="825">
        <v>50.32</v>
      </c>
      <c r="Q1293" s="827">
        <v>1</v>
      </c>
      <c r="R1293" s="822">
        <v>1</v>
      </c>
      <c r="S1293" s="827">
        <v>1</v>
      </c>
      <c r="T1293" s="826">
        <v>0.5</v>
      </c>
      <c r="U1293" s="828">
        <v>1</v>
      </c>
    </row>
    <row r="1294" spans="1:21" ht="14.45" customHeight="1" x14ac:dyDescent="0.2">
      <c r="A1294" s="821">
        <v>31</v>
      </c>
      <c r="B1294" s="822" t="s">
        <v>1964</v>
      </c>
      <c r="C1294" s="822" t="s">
        <v>1970</v>
      </c>
      <c r="D1294" s="823" t="s">
        <v>3154</v>
      </c>
      <c r="E1294" s="824" t="s">
        <v>1988</v>
      </c>
      <c r="F1294" s="822" t="s">
        <v>1965</v>
      </c>
      <c r="G1294" s="822" t="s">
        <v>2000</v>
      </c>
      <c r="H1294" s="822" t="s">
        <v>329</v>
      </c>
      <c r="I1294" s="822" t="s">
        <v>2023</v>
      </c>
      <c r="J1294" s="822" t="s">
        <v>1161</v>
      </c>
      <c r="K1294" s="822" t="s">
        <v>2024</v>
      </c>
      <c r="L1294" s="825">
        <v>50.32</v>
      </c>
      <c r="M1294" s="825">
        <v>503.2</v>
      </c>
      <c r="N1294" s="822">
        <v>10</v>
      </c>
      <c r="O1294" s="826">
        <v>9.5</v>
      </c>
      <c r="P1294" s="825">
        <v>402.56</v>
      </c>
      <c r="Q1294" s="827">
        <v>0.8</v>
      </c>
      <c r="R1294" s="822">
        <v>8</v>
      </c>
      <c r="S1294" s="827">
        <v>0.8</v>
      </c>
      <c r="T1294" s="826">
        <v>7.5</v>
      </c>
      <c r="U1294" s="828">
        <v>0.78947368421052633</v>
      </c>
    </row>
    <row r="1295" spans="1:21" ht="14.45" customHeight="1" x14ac:dyDescent="0.2">
      <c r="A1295" s="821">
        <v>31</v>
      </c>
      <c r="B1295" s="822" t="s">
        <v>1964</v>
      </c>
      <c r="C1295" s="822" t="s">
        <v>1970</v>
      </c>
      <c r="D1295" s="823" t="s">
        <v>3154</v>
      </c>
      <c r="E1295" s="824" t="s">
        <v>1988</v>
      </c>
      <c r="F1295" s="822" t="s">
        <v>1965</v>
      </c>
      <c r="G1295" s="822" t="s">
        <v>2000</v>
      </c>
      <c r="H1295" s="822" t="s">
        <v>329</v>
      </c>
      <c r="I1295" s="822" t="s">
        <v>2130</v>
      </c>
      <c r="J1295" s="822" t="s">
        <v>1161</v>
      </c>
      <c r="K1295" s="822" t="s">
        <v>2131</v>
      </c>
      <c r="L1295" s="825">
        <v>33.549999999999997</v>
      </c>
      <c r="M1295" s="825">
        <v>33.549999999999997</v>
      </c>
      <c r="N1295" s="822">
        <v>1</v>
      </c>
      <c r="O1295" s="826">
        <v>1</v>
      </c>
      <c r="P1295" s="825">
        <v>33.549999999999997</v>
      </c>
      <c r="Q1295" s="827">
        <v>1</v>
      </c>
      <c r="R1295" s="822">
        <v>1</v>
      </c>
      <c r="S1295" s="827">
        <v>1</v>
      </c>
      <c r="T1295" s="826">
        <v>1</v>
      </c>
      <c r="U1295" s="828">
        <v>1</v>
      </c>
    </row>
    <row r="1296" spans="1:21" ht="14.45" customHeight="1" x14ac:dyDescent="0.2">
      <c r="A1296" s="821">
        <v>31</v>
      </c>
      <c r="B1296" s="822" t="s">
        <v>1964</v>
      </c>
      <c r="C1296" s="822" t="s">
        <v>1970</v>
      </c>
      <c r="D1296" s="823" t="s">
        <v>3154</v>
      </c>
      <c r="E1296" s="824" t="s">
        <v>1988</v>
      </c>
      <c r="F1296" s="822" t="s">
        <v>1965</v>
      </c>
      <c r="G1296" s="822" t="s">
        <v>2000</v>
      </c>
      <c r="H1296" s="822" t="s">
        <v>329</v>
      </c>
      <c r="I1296" s="822" t="s">
        <v>2344</v>
      </c>
      <c r="J1296" s="822" t="s">
        <v>2491</v>
      </c>
      <c r="K1296" s="822"/>
      <c r="L1296" s="825">
        <v>16.77</v>
      </c>
      <c r="M1296" s="825">
        <v>33.54</v>
      </c>
      <c r="N1296" s="822">
        <v>2</v>
      </c>
      <c r="O1296" s="826">
        <v>2</v>
      </c>
      <c r="P1296" s="825">
        <v>16.77</v>
      </c>
      <c r="Q1296" s="827">
        <v>0.5</v>
      </c>
      <c r="R1296" s="822">
        <v>1</v>
      </c>
      <c r="S1296" s="827">
        <v>0.5</v>
      </c>
      <c r="T1296" s="826">
        <v>1</v>
      </c>
      <c r="U1296" s="828">
        <v>0.5</v>
      </c>
    </row>
    <row r="1297" spans="1:21" ht="14.45" customHeight="1" x14ac:dyDescent="0.2">
      <c r="A1297" s="821">
        <v>31</v>
      </c>
      <c r="B1297" s="822" t="s">
        <v>1964</v>
      </c>
      <c r="C1297" s="822" t="s">
        <v>1970</v>
      </c>
      <c r="D1297" s="823" t="s">
        <v>3154</v>
      </c>
      <c r="E1297" s="824" t="s">
        <v>1988</v>
      </c>
      <c r="F1297" s="822" t="s">
        <v>1965</v>
      </c>
      <c r="G1297" s="822" t="s">
        <v>2132</v>
      </c>
      <c r="H1297" s="822" t="s">
        <v>619</v>
      </c>
      <c r="I1297" s="822" t="s">
        <v>1749</v>
      </c>
      <c r="J1297" s="822" t="s">
        <v>1750</v>
      </c>
      <c r="K1297" s="822" t="s">
        <v>1751</v>
      </c>
      <c r="L1297" s="825">
        <v>149.52000000000001</v>
      </c>
      <c r="M1297" s="825">
        <v>1196.1600000000001</v>
      </c>
      <c r="N1297" s="822">
        <v>8</v>
      </c>
      <c r="O1297" s="826">
        <v>5.5</v>
      </c>
      <c r="P1297" s="825">
        <v>1196.1600000000001</v>
      </c>
      <c r="Q1297" s="827">
        <v>1</v>
      </c>
      <c r="R1297" s="822">
        <v>8</v>
      </c>
      <c r="S1297" s="827">
        <v>1</v>
      </c>
      <c r="T1297" s="826">
        <v>5.5</v>
      </c>
      <c r="U1297" s="828">
        <v>1</v>
      </c>
    </row>
    <row r="1298" spans="1:21" ht="14.45" customHeight="1" x14ac:dyDescent="0.2">
      <c r="A1298" s="821">
        <v>31</v>
      </c>
      <c r="B1298" s="822" t="s">
        <v>1964</v>
      </c>
      <c r="C1298" s="822" t="s">
        <v>1970</v>
      </c>
      <c r="D1298" s="823" t="s">
        <v>3154</v>
      </c>
      <c r="E1298" s="824" t="s">
        <v>1988</v>
      </c>
      <c r="F1298" s="822" t="s">
        <v>1965</v>
      </c>
      <c r="G1298" s="822" t="s">
        <v>2139</v>
      </c>
      <c r="H1298" s="822" t="s">
        <v>329</v>
      </c>
      <c r="I1298" s="822" t="s">
        <v>2140</v>
      </c>
      <c r="J1298" s="822" t="s">
        <v>2141</v>
      </c>
      <c r="K1298" s="822" t="s">
        <v>2142</v>
      </c>
      <c r="L1298" s="825">
        <v>0</v>
      </c>
      <c r="M1298" s="825">
        <v>0</v>
      </c>
      <c r="N1298" s="822">
        <v>4</v>
      </c>
      <c r="O1298" s="826">
        <v>2.5</v>
      </c>
      <c r="P1298" s="825">
        <v>0</v>
      </c>
      <c r="Q1298" s="827"/>
      <c r="R1298" s="822">
        <v>4</v>
      </c>
      <c r="S1298" s="827">
        <v>1</v>
      </c>
      <c r="T1298" s="826">
        <v>2.5</v>
      </c>
      <c r="U1298" s="828">
        <v>1</v>
      </c>
    </row>
    <row r="1299" spans="1:21" ht="14.45" customHeight="1" x14ac:dyDescent="0.2">
      <c r="A1299" s="821">
        <v>31</v>
      </c>
      <c r="B1299" s="822" t="s">
        <v>1964</v>
      </c>
      <c r="C1299" s="822" t="s">
        <v>1970</v>
      </c>
      <c r="D1299" s="823" t="s">
        <v>3154</v>
      </c>
      <c r="E1299" s="824" t="s">
        <v>1988</v>
      </c>
      <c r="F1299" s="822" t="s">
        <v>1965</v>
      </c>
      <c r="G1299" s="822" t="s">
        <v>2145</v>
      </c>
      <c r="H1299" s="822" t="s">
        <v>329</v>
      </c>
      <c r="I1299" s="822" t="s">
        <v>2146</v>
      </c>
      <c r="J1299" s="822" t="s">
        <v>963</v>
      </c>
      <c r="K1299" s="822" t="s">
        <v>964</v>
      </c>
      <c r="L1299" s="825">
        <v>121.92</v>
      </c>
      <c r="M1299" s="825">
        <v>243.84</v>
      </c>
      <c r="N1299" s="822">
        <v>2</v>
      </c>
      <c r="O1299" s="826">
        <v>1</v>
      </c>
      <c r="P1299" s="825"/>
      <c r="Q1299" s="827">
        <v>0</v>
      </c>
      <c r="R1299" s="822"/>
      <c r="S1299" s="827">
        <v>0</v>
      </c>
      <c r="T1299" s="826"/>
      <c r="U1299" s="828">
        <v>0</v>
      </c>
    </row>
    <row r="1300" spans="1:21" ht="14.45" customHeight="1" x14ac:dyDescent="0.2">
      <c r="A1300" s="821">
        <v>31</v>
      </c>
      <c r="B1300" s="822" t="s">
        <v>1964</v>
      </c>
      <c r="C1300" s="822" t="s">
        <v>1970</v>
      </c>
      <c r="D1300" s="823" t="s">
        <v>3154</v>
      </c>
      <c r="E1300" s="824" t="s">
        <v>1988</v>
      </c>
      <c r="F1300" s="822" t="s">
        <v>1965</v>
      </c>
      <c r="G1300" s="822" t="s">
        <v>2010</v>
      </c>
      <c r="H1300" s="822" t="s">
        <v>329</v>
      </c>
      <c r="I1300" s="822" t="s">
        <v>2011</v>
      </c>
      <c r="J1300" s="822" t="s">
        <v>1072</v>
      </c>
      <c r="K1300" s="822" t="s">
        <v>1073</v>
      </c>
      <c r="L1300" s="825">
        <v>66.61</v>
      </c>
      <c r="M1300" s="825">
        <v>66.61</v>
      </c>
      <c r="N1300" s="822">
        <v>1</v>
      </c>
      <c r="O1300" s="826">
        <v>1</v>
      </c>
      <c r="P1300" s="825">
        <v>66.61</v>
      </c>
      <c r="Q1300" s="827">
        <v>1</v>
      </c>
      <c r="R1300" s="822">
        <v>1</v>
      </c>
      <c r="S1300" s="827">
        <v>1</v>
      </c>
      <c r="T1300" s="826">
        <v>1</v>
      </c>
      <c r="U1300" s="828">
        <v>1</v>
      </c>
    </row>
    <row r="1301" spans="1:21" ht="14.45" customHeight="1" x14ac:dyDescent="0.2">
      <c r="A1301" s="821">
        <v>31</v>
      </c>
      <c r="B1301" s="822" t="s">
        <v>1964</v>
      </c>
      <c r="C1301" s="822" t="s">
        <v>1970</v>
      </c>
      <c r="D1301" s="823" t="s">
        <v>3154</v>
      </c>
      <c r="E1301" s="824" t="s">
        <v>1988</v>
      </c>
      <c r="F1301" s="822" t="s">
        <v>1967</v>
      </c>
      <c r="G1301" s="822" t="s">
        <v>2012</v>
      </c>
      <c r="H1301" s="822" t="s">
        <v>329</v>
      </c>
      <c r="I1301" s="822" t="s">
        <v>3135</v>
      </c>
      <c r="J1301" s="822" t="s">
        <v>3136</v>
      </c>
      <c r="K1301" s="822" t="s">
        <v>3137</v>
      </c>
      <c r="L1301" s="825">
        <v>410.41</v>
      </c>
      <c r="M1301" s="825">
        <v>410.41</v>
      </c>
      <c r="N1301" s="822">
        <v>1</v>
      </c>
      <c r="O1301" s="826">
        <v>1</v>
      </c>
      <c r="P1301" s="825">
        <v>410.41</v>
      </c>
      <c r="Q1301" s="827">
        <v>1</v>
      </c>
      <c r="R1301" s="822">
        <v>1</v>
      </c>
      <c r="S1301" s="827">
        <v>1</v>
      </c>
      <c r="T1301" s="826">
        <v>1</v>
      </c>
      <c r="U1301" s="828">
        <v>1</v>
      </c>
    </row>
    <row r="1302" spans="1:21" ht="14.45" customHeight="1" x14ac:dyDescent="0.2">
      <c r="A1302" s="821">
        <v>31</v>
      </c>
      <c r="B1302" s="822" t="s">
        <v>1964</v>
      </c>
      <c r="C1302" s="822" t="s">
        <v>1970</v>
      </c>
      <c r="D1302" s="823" t="s">
        <v>3154</v>
      </c>
      <c r="E1302" s="824" t="s">
        <v>1988</v>
      </c>
      <c r="F1302" s="822" t="s">
        <v>1967</v>
      </c>
      <c r="G1302" s="822" t="s">
        <v>2012</v>
      </c>
      <c r="H1302" s="822" t="s">
        <v>329</v>
      </c>
      <c r="I1302" s="822" t="s">
        <v>2153</v>
      </c>
      <c r="J1302" s="822" t="s">
        <v>2154</v>
      </c>
      <c r="K1302" s="822" t="s">
        <v>2155</v>
      </c>
      <c r="L1302" s="825">
        <v>492.19</v>
      </c>
      <c r="M1302" s="825">
        <v>984.38</v>
      </c>
      <c r="N1302" s="822">
        <v>2</v>
      </c>
      <c r="O1302" s="826">
        <v>2</v>
      </c>
      <c r="P1302" s="825">
        <v>984.38</v>
      </c>
      <c r="Q1302" s="827">
        <v>1</v>
      </c>
      <c r="R1302" s="822">
        <v>2</v>
      </c>
      <c r="S1302" s="827">
        <v>1</v>
      </c>
      <c r="T1302" s="826">
        <v>2</v>
      </c>
      <c r="U1302" s="828">
        <v>1</v>
      </c>
    </row>
    <row r="1303" spans="1:21" ht="14.45" customHeight="1" x14ac:dyDescent="0.2">
      <c r="A1303" s="821">
        <v>31</v>
      </c>
      <c r="B1303" s="822" t="s">
        <v>1964</v>
      </c>
      <c r="C1303" s="822" t="s">
        <v>1970</v>
      </c>
      <c r="D1303" s="823" t="s">
        <v>3154</v>
      </c>
      <c r="E1303" s="824" t="s">
        <v>1988</v>
      </c>
      <c r="F1303" s="822" t="s">
        <v>1967</v>
      </c>
      <c r="G1303" s="822" t="s">
        <v>2012</v>
      </c>
      <c r="H1303" s="822" t="s">
        <v>329</v>
      </c>
      <c r="I1303" s="822" t="s">
        <v>2029</v>
      </c>
      <c r="J1303" s="822" t="s">
        <v>2030</v>
      </c>
      <c r="K1303" s="822" t="s">
        <v>2031</v>
      </c>
      <c r="L1303" s="825">
        <v>971.25</v>
      </c>
      <c r="M1303" s="825">
        <v>1942.5</v>
      </c>
      <c r="N1303" s="822">
        <v>2</v>
      </c>
      <c r="O1303" s="826">
        <v>2</v>
      </c>
      <c r="P1303" s="825">
        <v>1942.5</v>
      </c>
      <c r="Q1303" s="827">
        <v>1</v>
      </c>
      <c r="R1303" s="822">
        <v>2</v>
      </c>
      <c r="S1303" s="827">
        <v>1</v>
      </c>
      <c r="T1303" s="826">
        <v>2</v>
      </c>
      <c r="U1303" s="828">
        <v>1</v>
      </c>
    </row>
    <row r="1304" spans="1:21" ht="14.45" customHeight="1" x14ac:dyDescent="0.2">
      <c r="A1304" s="821">
        <v>31</v>
      </c>
      <c r="B1304" s="822" t="s">
        <v>1964</v>
      </c>
      <c r="C1304" s="822" t="s">
        <v>1970</v>
      </c>
      <c r="D1304" s="823" t="s">
        <v>3154</v>
      </c>
      <c r="E1304" s="824" t="s">
        <v>1988</v>
      </c>
      <c r="F1304" s="822" t="s">
        <v>1967</v>
      </c>
      <c r="G1304" s="822" t="s">
        <v>2012</v>
      </c>
      <c r="H1304" s="822" t="s">
        <v>329</v>
      </c>
      <c r="I1304" s="822" t="s">
        <v>3138</v>
      </c>
      <c r="J1304" s="822" t="s">
        <v>3139</v>
      </c>
      <c r="K1304" s="822" t="s">
        <v>3140</v>
      </c>
      <c r="L1304" s="825">
        <v>349.11</v>
      </c>
      <c r="M1304" s="825">
        <v>349.11</v>
      </c>
      <c r="N1304" s="822">
        <v>1</v>
      </c>
      <c r="O1304" s="826">
        <v>1</v>
      </c>
      <c r="P1304" s="825">
        <v>349.11</v>
      </c>
      <c r="Q1304" s="827">
        <v>1</v>
      </c>
      <c r="R1304" s="822">
        <v>1</v>
      </c>
      <c r="S1304" s="827">
        <v>1</v>
      </c>
      <c r="T1304" s="826">
        <v>1</v>
      </c>
      <c r="U1304" s="828">
        <v>1</v>
      </c>
    </row>
    <row r="1305" spans="1:21" ht="14.45" customHeight="1" x14ac:dyDescent="0.2">
      <c r="A1305" s="821">
        <v>31</v>
      </c>
      <c r="B1305" s="822" t="s">
        <v>1964</v>
      </c>
      <c r="C1305" s="822" t="s">
        <v>1970</v>
      </c>
      <c r="D1305" s="823" t="s">
        <v>3154</v>
      </c>
      <c r="E1305" s="824" t="s">
        <v>1988</v>
      </c>
      <c r="F1305" s="822" t="s">
        <v>1967</v>
      </c>
      <c r="G1305" s="822" t="s">
        <v>2012</v>
      </c>
      <c r="H1305" s="822" t="s">
        <v>329</v>
      </c>
      <c r="I1305" s="822" t="s">
        <v>2159</v>
      </c>
      <c r="J1305" s="822" t="s">
        <v>2160</v>
      </c>
      <c r="K1305" s="822" t="s">
        <v>2161</v>
      </c>
      <c r="L1305" s="825">
        <v>60.23</v>
      </c>
      <c r="M1305" s="825">
        <v>120.46</v>
      </c>
      <c r="N1305" s="822">
        <v>2</v>
      </c>
      <c r="O1305" s="826">
        <v>2</v>
      </c>
      <c r="P1305" s="825">
        <v>120.46</v>
      </c>
      <c r="Q1305" s="827">
        <v>1</v>
      </c>
      <c r="R1305" s="822">
        <v>2</v>
      </c>
      <c r="S1305" s="827">
        <v>1</v>
      </c>
      <c r="T1305" s="826">
        <v>2</v>
      </c>
      <c r="U1305" s="828">
        <v>1</v>
      </c>
    </row>
    <row r="1306" spans="1:21" ht="14.45" customHeight="1" x14ac:dyDescent="0.2">
      <c r="A1306" s="821">
        <v>31</v>
      </c>
      <c r="B1306" s="822" t="s">
        <v>1964</v>
      </c>
      <c r="C1306" s="822" t="s">
        <v>1970</v>
      </c>
      <c r="D1306" s="823" t="s">
        <v>3154</v>
      </c>
      <c r="E1306" s="824" t="s">
        <v>1988</v>
      </c>
      <c r="F1306" s="822" t="s">
        <v>1967</v>
      </c>
      <c r="G1306" s="822" t="s">
        <v>2012</v>
      </c>
      <c r="H1306" s="822" t="s">
        <v>329</v>
      </c>
      <c r="I1306" s="822" t="s">
        <v>2165</v>
      </c>
      <c r="J1306" s="822" t="s">
        <v>2166</v>
      </c>
      <c r="K1306" s="822" t="s">
        <v>2167</v>
      </c>
      <c r="L1306" s="825">
        <v>36.18</v>
      </c>
      <c r="M1306" s="825">
        <v>2279.3399999999992</v>
      </c>
      <c r="N1306" s="822">
        <v>63</v>
      </c>
      <c r="O1306" s="826">
        <v>32</v>
      </c>
      <c r="P1306" s="825">
        <v>2279.3399999999992</v>
      </c>
      <c r="Q1306" s="827">
        <v>1</v>
      </c>
      <c r="R1306" s="822">
        <v>63</v>
      </c>
      <c r="S1306" s="827">
        <v>1</v>
      </c>
      <c r="T1306" s="826">
        <v>32</v>
      </c>
      <c r="U1306" s="828">
        <v>1</v>
      </c>
    </row>
    <row r="1307" spans="1:21" ht="14.45" customHeight="1" x14ac:dyDescent="0.2">
      <c r="A1307" s="821">
        <v>31</v>
      </c>
      <c r="B1307" s="822" t="s">
        <v>1964</v>
      </c>
      <c r="C1307" s="822" t="s">
        <v>1970</v>
      </c>
      <c r="D1307" s="823" t="s">
        <v>3154</v>
      </c>
      <c r="E1307" s="824" t="s">
        <v>1988</v>
      </c>
      <c r="F1307" s="822" t="s">
        <v>1967</v>
      </c>
      <c r="G1307" s="822" t="s">
        <v>2012</v>
      </c>
      <c r="H1307" s="822" t="s">
        <v>329</v>
      </c>
      <c r="I1307" s="822" t="s">
        <v>2174</v>
      </c>
      <c r="J1307" s="822" t="s">
        <v>2175</v>
      </c>
      <c r="K1307" s="822" t="s">
        <v>2176</v>
      </c>
      <c r="L1307" s="825">
        <v>399.63</v>
      </c>
      <c r="M1307" s="825">
        <v>3596.6700000000005</v>
      </c>
      <c r="N1307" s="822">
        <v>9</v>
      </c>
      <c r="O1307" s="826">
        <v>9</v>
      </c>
      <c r="P1307" s="825">
        <v>3596.6700000000005</v>
      </c>
      <c r="Q1307" s="827">
        <v>1</v>
      </c>
      <c r="R1307" s="822">
        <v>9</v>
      </c>
      <c r="S1307" s="827">
        <v>1</v>
      </c>
      <c r="T1307" s="826">
        <v>9</v>
      </c>
      <c r="U1307" s="828">
        <v>1</v>
      </c>
    </row>
    <row r="1308" spans="1:21" ht="14.45" customHeight="1" x14ac:dyDescent="0.2">
      <c r="A1308" s="821">
        <v>31</v>
      </c>
      <c r="B1308" s="822" t="s">
        <v>1964</v>
      </c>
      <c r="C1308" s="822" t="s">
        <v>1970</v>
      </c>
      <c r="D1308" s="823" t="s">
        <v>3154</v>
      </c>
      <c r="E1308" s="824" t="s">
        <v>1988</v>
      </c>
      <c r="F1308" s="822" t="s">
        <v>1967</v>
      </c>
      <c r="G1308" s="822" t="s">
        <v>2012</v>
      </c>
      <c r="H1308" s="822" t="s">
        <v>329</v>
      </c>
      <c r="I1308" s="822" t="s">
        <v>2364</v>
      </c>
      <c r="J1308" s="822" t="s">
        <v>2160</v>
      </c>
      <c r="K1308" s="822" t="s">
        <v>2365</v>
      </c>
      <c r="L1308" s="825">
        <v>60.23</v>
      </c>
      <c r="M1308" s="825">
        <v>60.23</v>
      </c>
      <c r="N1308" s="822">
        <v>1</v>
      </c>
      <c r="O1308" s="826">
        <v>1</v>
      </c>
      <c r="P1308" s="825">
        <v>60.23</v>
      </c>
      <c r="Q1308" s="827">
        <v>1</v>
      </c>
      <c r="R1308" s="822">
        <v>1</v>
      </c>
      <c r="S1308" s="827">
        <v>1</v>
      </c>
      <c r="T1308" s="826">
        <v>1</v>
      </c>
      <c r="U1308" s="828">
        <v>1</v>
      </c>
    </row>
    <row r="1309" spans="1:21" ht="14.45" customHeight="1" x14ac:dyDescent="0.2">
      <c r="A1309" s="821">
        <v>31</v>
      </c>
      <c r="B1309" s="822" t="s">
        <v>1964</v>
      </c>
      <c r="C1309" s="822" t="s">
        <v>1970</v>
      </c>
      <c r="D1309" s="823" t="s">
        <v>3154</v>
      </c>
      <c r="E1309" s="824" t="s">
        <v>1988</v>
      </c>
      <c r="F1309" s="822" t="s">
        <v>1967</v>
      </c>
      <c r="G1309" s="822" t="s">
        <v>2012</v>
      </c>
      <c r="H1309" s="822" t="s">
        <v>329</v>
      </c>
      <c r="I1309" s="822" t="s">
        <v>2186</v>
      </c>
      <c r="J1309" s="822" t="s">
        <v>2187</v>
      </c>
      <c r="K1309" s="822" t="s">
        <v>2188</v>
      </c>
      <c r="L1309" s="825">
        <v>749.8</v>
      </c>
      <c r="M1309" s="825">
        <v>1499.6</v>
      </c>
      <c r="N1309" s="822">
        <v>2</v>
      </c>
      <c r="O1309" s="826">
        <v>2</v>
      </c>
      <c r="P1309" s="825">
        <v>1499.6</v>
      </c>
      <c r="Q1309" s="827">
        <v>1</v>
      </c>
      <c r="R1309" s="822">
        <v>2</v>
      </c>
      <c r="S1309" s="827">
        <v>1</v>
      </c>
      <c r="T1309" s="826">
        <v>2</v>
      </c>
      <c r="U1309" s="828">
        <v>1</v>
      </c>
    </row>
    <row r="1310" spans="1:21" ht="14.45" customHeight="1" x14ac:dyDescent="0.2">
      <c r="A1310" s="821">
        <v>31</v>
      </c>
      <c r="B1310" s="822" t="s">
        <v>1964</v>
      </c>
      <c r="C1310" s="822" t="s">
        <v>1970</v>
      </c>
      <c r="D1310" s="823" t="s">
        <v>3154</v>
      </c>
      <c r="E1310" s="824" t="s">
        <v>1988</v>
      </c>
      <c r="F1310" s="822" t="s">
        <v>1967</v>
      </c>
      <c r="G1310" s="822" t="s">
        <v>2012</v>
      </c>
      <c r="H1310" s="822" t="s">
        <v>329</v>
      </c>
      <c r="I1310" s="822" t="s">
        <v>2366</v>
      </c>
      <c r="J1310" s="822" t="s">
        <v>2367</v>
      </c>
      <c r="K1310" s="822" t="s">
        <v>2368</v>
      </c>
      <c r="L1310" s="825">
        <v>600.29999999999995</v>
      </c>
      <c r="M1310" s="825">
        <v>600.29999999999995</v>
      </c>
      <c r="N1310" s="822">
        <v>1</v>
      </c>
      <c r="O1310" s="826">
        <v>1</v>
      </c>
      <c r="P1310" s="825">
        <v>600.29999999999995</v>
      </c>
      <c r="Q1310" s="827">
        <v>1</v>
      </c>
      <c r="R1310" s="822">
        <v>1</v>
      </c>
      <c r="S1310" s="827">
        <v>1</v>
      </c>
      <c r="T1310" s="826">
        <v>1</v>
      </c>
      <c r="U1310" s="828">
        <v>1</v>
      </c>
    </row>
    <row r="1311" spans="1:21" ht="14.45" customHeight="1" x14ac:dyDescent="0.2">
      <c r="A1311" s="821">
        <v>31</v>
      </c>
      <c r="B1311" s="822" t="s">
        <v>1964</v>
      </c>
      <c r="C1311" s="822" t="s">
        <v>1970</v>
      </c>
      <c r="D1311" s="823" t="s">
        <v>3154</v>
      </c>
      <c r="E1311" s="824" t="s">
        <v>1988</v>
      </c>
      <c r="F1311" s="822" t="s">
        <v>1967</v>
      </c>
      <c r="G1311" s="822" t="s">
        <v>2012</v>
      </c>
      <c r="H1311" s="822" t="s">
        <v>329</v>
      </c>
      <c r="I1311" s="822" t="s">
        <v>2192</v>
      </c>
      <c r="J1311" s="822" t="s">
        <v>2193</v>
      </c>
      <c r="K1311" s="822" t="s">
        <v>2194</v>
      </c>
      <c r="L1311" s="825">
        <v>249.55</v>
      </c>
      <c r="M1311" s="825">
        <v>998.2</v>
      </c>
      <c r="N1311" s="822">
        <v>4</v>
      </c>
      <c r="O1311" s="826">
        <v>2</v>
      </c>
      <c r="P1311" s="825">
        <v>998.2</v>
      </c>
      <c r="Q1311" s="827">
        <v>1</v>
      </c>
      <c r="R1311" s="822">
        <v>4</v>
      </c>
      <c r="S1311" s="827">
        <v>1</v>
      </c>
      <c r="T1311" s="826">
        <v>2</v>
      </c>
      <c r="U1311" s="828">
        <v>1</v>
      </c>
    </row>
    <row r="1312" spans="1:21" ht="14.45" customHeight="1" x14ac:dyDescent="0.2">
      <c r="A1312" s="821">
        <v>31</v>
      </c>
      <c r="B1312" s="822" t="s">
        <v>1964</v>
      </c>
      <c r="C1312" s="822" t="s">
        <v>1970</v>
      </c>
      <c r="D1312" s="823" t="s">
        <v>3154</v>
      </c>
      <c r="E1312" s="824" t="s">
        <v>1988</v>
      </c>
      <c r="F1312" s="822" t="s">
        <v>1967</v>
      </c>
      <c r="G1312" s="822" t="s">
        <v>2012</v>
      </c>
      <c r="H1312" s="822" t="s">
        <v>329</v>
      </c>
      <c r="I1312" s="822" t="s">
        <v>2198</v>
      </c>
      <c r="J1312" s="822" t="s">
        <v>2199</v>
      </c>
      <c r="K1312" s="822" t="s">
        <v>2200</v>
      </c>
      <c r="L1312" s="825">
        <v>320.25</v>
      </c>
      <c r="M1312" s="825">
        <v>1601.25</v>
      </c>
      <c r="N1312" s="822">
        <v>5</v>
      </c>
      <c r="O1312" s="826">
        <v>5</v>
      </c>
      <c r="P1312" s="825">
        <v>1601.25</v>
      </c>
      <c r="Q1312" s="827">
        <v>1</v>
      </c>
      <c r="R1312" s="822">
        <v>5</v>
      </c>
      <c r="S1312" s="827">
        <v>1</v>
      </c>
      <c r="T1312" s="826">
        <v>5</v>
      </c>
      <c r="U1312" s="828">
        <v>1</v>
      </c>
    </row>
    <row r="1313" spans="1:21" ht="14.45" customHeight="1" x14ac:dyDescent="0.2">
      <c r="A1313" s="821">
        <v>31</v>
      </c>
      <c r="B1313" s="822" t="s">
        <v>1964</v>
      </c>
      <c r="C1313" s="822" t="s">
        <v>1970</v>
      </c>
      <c r="D1313" s="823" t="s">
        <v>3154</v>
      </c>
      <c r="E1313" s="824" t="s">
        <v>1988</v>
      </c>
      <c r="F1313" s="822" t="s">
        <v>1967</v>
      </c>
      <c r="G1313" s="822" t="s">
        <v>2012</v>
      </c>
      <c r="H1313" s="822" t="s">
        <v>329</v>
      </c>
      <c r="I1313" s="822" t="s">
        <v>2208</v>
      </c>
      <c r="J1313" s="822" t="s">
        <v>2209</v>
      </c>
      <c r="K1313" s="822" t="s">
        <v>2210</v>
      </c>
      <c r="L1313" s="825">
        <v>249.55</v>
      </c>
      <c r="M1313" s="825">
        <v>499.1</v>
      </c>
      <c r="N1313" s="822">
        <v>2</v>
      </c>
      <c r="O1313" s="826">
        <v>2</v>
      </c>
      <c r="P1313" s="825">
        <v>499.1</v>
      </c>
      <c r="Q1313" s="827">
        <v>1</v>
      </c>
      <c r="R1313" s="822">
        <v>2</v>
      </c>
      <c r="S1313" s="827">
        <v>1</v>
      </c>
      <c r="T1313" s="826">
        <v>2</v>
      </c>
      <c r="U1313" s="828">
        <v>1</v>
      </c>
    </row>
    <row r="1314" spans="1:21" ht="14.45" customHeight="1" x14ac:dyDescent="0.2">
      <c r="A1314" s="821">
        <v>31</v>
      </c>
      <c r="B1314" s="822" t="s">
        <v>1964</v>
      </c>
      <c r="C1314" s="822" t="s">
        <v>1970</v>
      </c>
      <c r="D1314" s="823" t="s">
        <v>3154</v>
      </c>
      <c r="E1314" s="824" t="s">
        <v>1988</v>
      </c>
      <c r="F1314" s="822" t="s">
        <v>1967</v>
      </c>
      <c r="G1314" s="822" t="s">
        <v>2012</v>
      </c>
      <c r="H1314" s="822" t="s">
        <v>329</v>
      </c>
      <c r="I1314" s="822" t="s">
        <v>3141</v>
      </c>
      <c r="J1314" s="822" t="s">
        <v>3142</v>
      </c>
      <c r="K1314" s="822" t="s">
        <v>3143</v>
      </c>
      <c r="L1314" s="825">
        <v>102.35</v>
      </c>
      <c r="M1314" s="825">
        <v>102.35</v>
      </c>
      <c r="N1314" s="822">
        <v>1</v>
      </c>
      <c r="O1314" s="826">
        <v>1</v>
      </c>
      <c r="P1314" s="825">
        <v>102.35</v>
      </c>
      <c r="Q1314" s="827">
        <v>1</v>
      </c>
      <c r="R1314" s="822">
        <v>1</v>
      </c>
      <c r="S1314" s="827">
        <v>1</v>
      </c>
      <c r="T1314" s="826">
        <v>1</v>
      </c>
      <c r="U1314" s="828">
        <v>1</v>
      </c>
    </row>
    <row r="1315" spans="1:21" ht="14.45" customHeight="1" x14ac:dyDescent="0.2">
      <c r="A1315" s="821">
        <v>31</v>
      </c>
      <c r="B1315" s="822" t="s">
        <v>1964</v>
      </c>
      <c r="C1315" s="822" t="s">
        <v>1970</v>
      </c>
      <c r="D1315" s="823" t="s">
        <v>3154</v>
      </c>
      <c r="E1315" s="824" t="s">
        <v>1988</v>
      </c>
      <c r="F1315" s="822" t="s">
        <v>1967</v>
      </c>
      <c r="G1315" s="822" t="s">
        <v>2012</v>
      </c>
      <c r="H1315" s="822" t="s">
        <v>329</v>
      </c>
      <c r="I1315" s="822" t="s">
        <v>3144</v>
      </c>
      <c r="J1315" s="822" t="s">
        <v>3145</v>
      </c>
      <c r="K1315" s="822" t="s">
        <v>3146</v>
      </c>
      <c r="L1315" s="825">
        <v>1362</v>
      </c>
      <c r="M1315" s="825">
        <v>1362</v>
      </c>
      <c r="N1315" s="822">
        <v>1</v>
      </c>
      <c r="O1315" s="826">
        <v>1</v>
      </c>
      <c r="P1315" s="825"/>
      <c r="Q1315" s="827">
        <v>0</v>
      </c>
      <c r="R1315" s="822"/>
      <c r="S1315" s="827">
        <v>0</v>
      </c>
      <c r="T1315" s="826"/>
      <c r="U1315" s="828">
        <v>0</v>
      </c>
    </row>
    <row r="1316" spans="1:21" ht="14.45" customHeight="1" x14ac:dyDescent="0.2">
      <c r="A1316" s="821">
        <v>31</v>
      </c>
      <c r="B1316" s="822" t="s">
        <v>1964</v>
      </c>
      <c r="C1316" s="822" t="s">
        <v>1970</v>
      </c>
      <c r="D1316" s="823" t="s">
        <v>3154</v>
      </c>
      <c r="E1316" s="824" t="s">
        <v>1988</v>
      </c>
      <c r="F1316" s="822" t="s">
        <v>1967</v>
      </c>
      <c r="G1316" s="822" t="s">
        <v>2012</v>
      </c>
      <c r="H1316" s="822" t="s">
        <v>329</v>
      </c>
      <c r="I1316" s="822" t="s">
        <v>3147</v>
      </c>
      <c r="J1316" s="822" t="s">
        <v>3148</v>
      </c>
      <c r="K1316" s="822" t="s">
        <v>3149</v>
      </c>
      <c r="L1316" s="825">
        <v>675.16</v>
      </c>
      <c r="M1316" s="825">
        <v>3375.8</v>
      </c>
      <c r="N1316" s="822">
        <v>5</v>
      </c>
      <c r="O1316" s="826">
        <v>5</v>
      </c>
      <c r="P1316" s="825">
        <v>1350.32</v>
      </c>
      <c r="Q1316" s="827">
        <v>0.39999999999999997</v>
      </c>
      <c r="R1316" s="822">
        <v>2</v>
      </c>
      <c r="S1316" s="827">
        <v>0.4</v>
      </c>
      <c r="T1316" s="826">
        <v>2</v>
      </c>
      <c r="U1316" s="828">
        <v>0.4</v>
      </c>
    </row>
    <row r="1317" spans="1:21" ht="14.45" customHeight="1" thickBot="1" x14ac:dyDescent="0.25">
      <c r="A1317" s="813">
        <v>31</v>
      </c>
      <c r="B1317" s="814" t="s">
        <v>1964</v>
      </c>
      <c r="C1317" s="814" t="s">
        <v>1970</v>
      </c>
      <c r="D1317" s="815" t="s">
        <v>3154</v>
      </c>
      <c r="E1317" s="816" t="s">
        <v>1988</v>
      </c>
      <c r="F1317" s="814" t="s">
        <v>1967</v>
      </c>
      <c r="G1317" s="814" t="s">
        <v>2012</v>
      </c>
      <c r="H1317" s="814" t="s">
        <v>329</v>
      </c>
      <c r="I1317" s="814" t="s">
        <v>3150</v>
      </c>
      <c r="J1317" s="814" t="s">
        <v>3151</v>
      </c>
      <c r="K1317" s="814" t="s">
        <v>3152</v>
      </c>
      <c r="L1317" s="817">
        <v>600.29999999999995</v>
      </c>
      <c r="M1317" s="817">
        <v>600.29999999999995</v>
      </c>
      <c r="N1317" s="814">
        <v>1</v>
      </c>
      <c r="O1317" s="818">
        <v>1</v>
      </c>
      <c r="P1317" s="817"/>
      <c r="Q1317" s="819">
        <v>0</v>
      </c>
      <c r="R1317" s="814"/>
      <c r="S1317" s="819">
        <v>0</v>
      </c>
      <c r="T1317" s="818"/>
      <c r="U1317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73D3D305-0DF4-485B-9522-D4B521652E41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7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3156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1991</v>
      </c>
      <c r="B5" s="225">
        <v>32759.87</v>
      </c>
      <c r="C5" s="812">
        <v>0.14452244099195019</v>
      </c>
      <c r="D5" s="225">
        <v>193916.83000000005</v>
      </c>
      <c r="E5" s="812">
        <v>0.85547755900804989</v>
      </c>
      <c r="F5" s="830">
        <v>226676.70000000004</v>
      </c>
    </row>
    <row r="6" spans="1:6" ht="14.45" customHeight="1" x14ac:dyDescent="0.2">
      <c r="A6" s="836" t="s">
        <v>1992</v>
      </c>
      <c r="B6" s="831">
        <v>3778.190000000001</v>
      </c>
      <c r="C6" s="827">
        <v>3.5481579525171787E-2</v>
      </c>
      <c r="D6" s="831">
        <v>102704.95</v>
      </c>
      <c r="E6" s="827">
        <v>0.96451842047482816</v>
      </c>
      <c r="F6" s="832">
        <v>106483.14</v>
      </c>
    </row>
    <row r="7" spans="1:6" ht="14.45" customHeight="1" x14ac:dyDescent="0.2">
      <c r="A7" s="836" t="s">
        <v>1995</v>
      </c>
      <c r="B7" s="831">
        <v>3089.8700000000003</v>
      </c>
      <c r="C7" s="827">
        <v>6.8470735949557326E-2</v>
      </c>
      <c r="D7" s="831">
        <v>42037</v>
      </c>
      <c r="E7" s="827">
        <v>0.93152926405044267</v>
      </c>
      <c r="F7" s="832">
        <v>45126.87</v>
      </c>
    </row>
    <row r="8" spans="1:6" ht="14.45" customHeight="1" x14ac:dyDescent="0.2">
      <c r="A8" s="836" t="s">
        <v>1976</v>
      </c>
      <c r="B8" s="831">
        <v>2597.4700000000003</v>
      </c>
      <c r="C8" s="827">
        <v>1.901788807702659E-2</v>
      </c>
      <c r="D8" s="831">
        <v>133982.89000000004</v>
      </c>
      <c r="E8" s="827">
        <v>0.98098211192297335</v>
      </c>
      <c r="F8" s="832">
        <v>136580.36000000004</v>
      </c>
    </row>
    <row r="9" spans="1:6" ht="14.45" customHeight="1" x14ac:dyDescent="0.2">
      <c r="A9" s="836" t="s">
        <v>1987</v>
      </c>
      <c r="B9" s="831">
        <v>2238.73</v>
      </c>
      <c r="C9" s="827">
        <v>1.7148208493132575E-2</v>
      </c>
      <c r="D9" s="831">
        <v>128313.1</v>
      </c>
      <c r="E9" s="827">
        <v>0.98285179150686741</v>
      </c>
      <c r="F9" s="832">
        <v>130551.83</v>
      </c>
    </row>
    <row r="10" spans="1:6" ht="14.45" customHeight="1" x14ac:dyDescent="0.2">
      <c r="A10" s="836" t="s">
        <v>1990</v>
      </c>
      <c r="B10" s="831">
        <v>2227.41</v>
      </c>
      <c r="C10" s="827">
        <v>1.2611214599909399E-2</v>
      </c>
      <c r="D10" s="831">
        <v>174393.96</v>
      </c>
      <c r="E10" s="827">
        <v>0.98738878540009056</v>
      </c>
      <c r="F10" s="832">
        <v>176621.37</v>
      </c>
    </row>
    <row r="11" spans="1:6" ht="14.45" customHeight="1" x14ac:dyDescent="0.2">
      <c r="A11" s="836" t="s">
        <v>1978</v>
      </c>
      <c r="B11" s="831">
        <v>1641.2400000000002</v>
      </c>
      <c r="C11" s="827">
        <v>1.4277984149492383E-2</v>
      </c>
      <c r="D11" s="831">
        <v>113307.76000000002</v>
      </c>
      <c r="E11" s="827">
        <v>0.98572201585050756</v>
      </c>
      <c r="F11" s="832">
        <v>114949.00000000003</v>
      </c>
    </row>
    <row r="12" spans="1:6" ht="14.45" customHeight="1" x14ac:dyDescent="0.2">
      <c r="A12" s="836" t="s">
        <v>1985</v>
      </c>
      <c r="B12" s="831">
        <v>1162.1100000000004</v>
      </c>
      <c r="C12" s="827">
        <v>9.5708419039988828E-3</v>
      </c>
      <c r="D12" s="831">
        <v>120259.81000000003</v>
      </c>
      <c r="E12" s="827">
        <v>0.99042915809600107</v>
      </c>
      <c r="F12" s="832">
        <v>121421.92000000003</v>
      </c>
    </row>
    <row r="13" spans="1:6" ht="14.45" customHeight="1" x14ac:dyDescent="0.2">
      <c r="A13" s="836" t="s">
        <v>1996</v>
      </c>
      <c r="B13" s="831">
        <v>1149.4800000000002</v>
      </c>
      <c r="C13" s="827">
        <v>7.9858357501414665E-3</v>
      </c>
      <c r="D13" s="831">
        <v>142790.37</v>
      </c>
      <c r="E13" s="827">
        <v>0.99201416424985844</v>
      </c>
      <c r="F13" s="832">
        <v>143939.85</v>
      </c>
    </row>
    <row r="14" spans="1:6" ht="14.45" customHeight="1" x14ac:dyDescent="0.2">
      <c r="A14" s="836" t="s">
        <v>1994</v>
      </c>
      <c r="B14" s="831">
        <v>1069.9499999999998</v>
      </c>
      <c r="C14" s="827">
        <v>1.8865885147587483E-2</v>
      </c>
      <c r="D14" s="831">
        <v>55643.530000000006</v>
      </c>
      <c r="E14" s="827">
        <v>0.98113411485241253</v>
      </c>
      <c r="F14" s="832">
        <v>56713.48</v>
      </c>
    </row>
    <row r="15" spans="1:6" ht="14.45" customHeight="1" x14ac:dyDescent="0.2">
      <c r="A15" s="836" t="s">
        <v>1989</v>
      </c>
      <c r="B15" s="831">
        <v>1042.48</v>
      </c>
      <c r="C15" s="827">
        <v>1.0038276175848935E-2</v>
      </c>
      <c r="D15" s="831">
        <v>102808.02000000003</v>
      </c>
      <c r="E15" s="827">
        <v>0.98996172382415115</v>
      </c>
      <c r="F15" s="832">
        <v>103850.50000000003</v>
      </c>
    </row>
    <row r="16" spans="1:6" ht="14.45" customHeight="1" x14ac:dyDescent="0.2">
      <c r="A16" s="836" t="s">
        <v>1982</v>
      </c>
      <c r="B16" s="831">
        <v>966.26</v>
      </c>
      <c r="C16" s="827">
        <v>9.6667576724749314E-3</v>
      </c>
      <c r="D16" s="831">
        <v>98990.73000000001</v>
      </c>
      <c r="E16" s="827">
        <v>0.99033324232752518</v>
      </c>
      <c r="F16" s="832">
        <v>99956.99</v>
      </c>
    </row>
    <row r="17" spans="1:6" ht="14.45" customHeight="1" x14ac:dyDescent="0.2">
      <c r="A17" s="836" t="s">
        <v>1986</v>
      </c>
      <c r="B17" s="831">
        <v>805.12000000000012</v>
      </c>
      <c r="C17" s="827">
        <v>5.7119242591124435E-3</v>
      </c>
      <c r="D17" s="831">
        <v>140149.13</v>
      </c>
      <c r="E17" s="827">
        <v>0.99428807574088762</v>
      </c>
      <c r="F17" s="832">
        <v>140954.25</v>
      </c>
    </row>
    <row r="18" spans="1:6" ht="14.45" customHeight="1" x14ac:dyDescent="0.2">
      <c r="A18" s="836" t="s">
        <v>1988</v>
      </c>
      <c r="B18" s="831">
        <v>587.05999999999995</v>
      </c>
      <c r="C18" s="827">
        <v>1.1895906260923308E-2</v>
      </c>
      <c r="D18" s="831">
        <v>48762.689999999995</v>
      </c>
      <c r="E18" s="827">
        <v>0.98810409373907671</v>
      </c>
      <c r="F18" s="832">
        <v>49349.749999999993</v>
      </c>
    </row>
    <row r="19" spans="1:6" ht="14.45" customHeight="1" x14ac:dyDescent="0.2">
      <c r="A19" s="836" t="s">
        <v>1980</v>
      </c>
      <c r="B19" s="831">
        <v>289.47999999999996</v>
      </c>
      <c r="C19" s="827">
        <v>3.0353395605258642E-3</v>
      </c>
      <c r="D19" s="831">
        <v>95080.409999999989</v>
      </c>
      <c r="E19" s="827">
        <v>0.99696466043947418</v>
      </c>
      <c r="F19" s="832">
        <v>95369.889999999985</v>
      </c>
    </row>
    <row r="20" spans="1:6" ht="14.45" customHeight="1" x14ac:dyDescent="0.2">
      <c r="A20" s="836" t="s">
        <v>1975</v>
      </c>
      <c r="B20" s="831">
        <v>50.32</v>
      </c>
      <c r="C20" s="827">
        <v>1</v>
      </c>
      <c r="D20" s="831"/>
      <c r="E20" s="827">
        <v>0</v>
      </c>
      <c r="F20" s="832">
        <v>50.32</v>
      </c>
    </row>
    <row r="21" spans="1:6" ht="14.45" customHeight="1" x14ac:dyDescent="0.2">
      <c r="A21" s="836" t="s">
        <v>1979</v>
      </c>
      <c r="B21" s="831"/>
      <c r="C21" s="827">
        <v>0</v>
      </c>
      <c r="D21" s="831">
        <v>8354.85</v>
      </c>
      <c r="E21" s="827">
        <v>1</v>
      </c>
      <c r="F21" s="832">
        <v>8354.85</v>
      </c>
    </row>
    <row r="22" spans="1:6" ht="14.45" customHeight="1" x14ac:dyDescent="0.2">
      <c r="A22" s="836" t="s">
        <v>1981</v>
      </c>
      <c r="B22" s="831"/>
      <c r="C22" s="827"/>
      <c r="D22" s="831">
        <v>0</v>
      </c>
      <c r="E22" s="827"/>
      <c r="F22" s="832">
        <v>0</v>
      </c>
    </row>
    <row r="23" spans="1:6" ht="14.45" customHeight="1" thickBot="1" x14ac:dyDescent="0.25">
      <c r="A23" s="759" t="s">
        <v>1993</v>
      </c>
      <c r="B23" s="750"/>
      <c r="C23" s="751"/>
      <c r="D23" s="750">
        <v>0</v>
      </c>
      <c r="E23" s="751"/>
      <c r="F23" s="752">
        <v>0</v>
      </c>
    </row>
    <row r="24" spans="1:6" ht="14.45" customHeight="1" thickBot="1" x14ac:dyDescent="0.25">
      <c r="A24" s="753" t="s">
        <v>3</v>
      </c>
      <c r="B24" s="754">
        <v>55455.040000000001</v>
      </c>
      <c r="C24" s="755">
        <v>3.1563223897863014E-2</v>
      </c>
      <c r="D24" s="754">
        <v>1701496.03</v>
      </c>
      <c r="E24" s="755">
        <v>0.96843677610213696</v>
      </c>
      <c r="F24" s="756">
        <v>1756951.07</v>
      </c>
    </row>
    <row r="25" spans="1:6" ht="14.45" customHeight="1" thickBot="1" x14ac:dyDescent="0.25"/>
    <row r="26" spans="1:6" ht="14.45" customHeight="1" x14ac:dyDescent="0.2">
      <c r="A26" s="835" t="s">
        <v>1540</v>
      </c>
      <c r="B26" s="225">
        <v>28476.6</v>
      </c>
      <c r="C26" s="812">
        <v>0.66666666666666674</v>
      </c>
      <c r="D26" s="225">
        <v>14238.3</v>
      </c>
      <c r="E26" s="812">
        <v>0.33333333333333337</v>
      </c>
      <c r="F26" s="830">
        <v>42714.899999999994</v>
      </c>
    </row>
    <row r="27" spans="1:6" ht="14.45" customHeight="1" x14ac:dyDescent="0.2">
      <c r="A27" s="836" t="s">
        <v>3157</v>
      </c>
      <c r="B27" s="831">
        <v>11657.360000000006</v>
      </c>
      <c r="C27" s="827">
        <v>0.84653173796886583</v>
      </c>
      <c r="D27" s="831">
        <v>2113.3700000000003</v>
      </c>
      <c r="E27" s="827">
        <v>0.15346826203113409</v>
      </c>
      <c r="F27" s="832">
        <v>13770.730000000007</v>
      </c>
    </row>
    <row r="28" spans="1:6" ht="14.45" customHeight="1" x14ac:dyDescent="0.2">
      <c r="A28" s="836" t="s">
        <v>3158</v>
      </c>
      <c r="B28" s="831">
        <v>7389.920000000001</v>
      </c>
      <c r="C28" s="827">
        <v>1</v>
      </c>
      <c r="D28" s="831"/>
      <c r="E28" s="827">
        <v>0</v>
      </c>
      <c r="F28" s="832">
        <v>7389.920000000001</v>
      </c>
    </row>
    <row r="29" spans="1:6" ht="14.45" customHeight="1" x14ac:dyDescent="0.2">
      <c r="A29" s="836" t="s">
        <v>1564</v>
      </c>
      <c r="B29" s="831">
        <v>1528.02</v>
      </c>
      <c r="C29" s="827">
        <v>8.7298567476681604E-2</v>
      </c>
      <c r="D29" s="831">
        <v>15975.36000000001</v>
      </c>
      <c r="E29" s="827">
        <v>0.91270143252331848</v>
      </c>
      <c r="F29" s="832">
        <v>17503.380000000008</v>
      </c>
    </row>
    <row r="30" spans="1:6" ht="14.45" customHeight="1" x14ac:dyDescent="0.2">
      <c r="A30" s="836" t="s">
        <v>1541</v>
      </c>
      <c r="B30" s="831">
        <v>988.68</v>
      </c>
      <c r="C30" s="827">
        <v>1</v>
      </c>
      <c r="D30" s="831"/>
      <c r="E30" s="827">
        <v>0</v>
      </c>
      <c r="F30" s="832">
        <v>988.68</v>
      </c>
    </row>
    <row r="31" spans="1:6" ht="14.45" customHeight="1" x14ac:dyDescent="0.2">
      <c r="A31" s="836" t="s">
        <v>1556</v>
      </c>
      <c r="B31" s="831">
        <v>934.19999999999993</v>
      </c>
      <c r="C31" s="827">
        <v>1</v>
      </c>
      <c r="D31" s="831"/>
      <c r="E31" s="827">
        <v>0</v>
      </c>
      <c r="F31" s="832">
        <v>934.19999999999993</v>
      </c>
    </row>
    <row r="32" spans="1:6" ht="14.45" customHeight="1" x14ac:dyDescent="0.2">
      <c r="A32" s="836" t="s">
        <v>1560</v>
      </c>
      <c r="B32" s="831">
        <v>803.24</v>
      </c>
      <c r="C32" s="827">
        <v>1</v>
      </c>
      <c r="D32" s="831"/>
      <c r="E32" s="827">
        <v>0</v>
      </c>
      <c r="F32" s="832">
        <v>803.24</v>
      </c>
    </row>
    <row r="33" spans="1:6" ht="14.45" customHeight="1" x14ac:dyDescent="0.2">
      <c r="A33" s="836" t="s">
        <v>3159</v>
      </c>
      <c r="B33" s="831">
        <v>800.75</v>
      </c>
      <c r="C33" s="827">
        <v>1</v>
      </c>
      <c r="D33" s="831"/>
      <c r="E33" s="827">
        <v>0</v>
      </c>
      <c r="F33" s="832">
        <v>800.75</v>
      </c>
    </row>
    <row r="34" spans="1:6" ht="14.45" customHeight="1" x14ac:dyDescent="0.2">
      <c r="A34" s="836" t="s">
        <v>3160</v>
      </c>
      <c r="B34" s="831">
        <v>654.95000000000005</v>
      </c>
      <c r="C34" s="827">
        <v>1</v>
      </c>
      <c r="D34" s="831"/>
      <c r="E34" s="827">
        <v>0</v>
      </c>
      <c r="F34" s="832">
        <v>654.95000000000005</v>
      </c>
    </row>
    <row r="35" spans="1:6" ht="14.45" customHeight="1" x14ac:dyDescent="0.2">
      <c r="A35" s="836" t="s">
        <v>1525</v>
      </c>
      <c r="B35" s="831">
        <v>385</v>
      </c>
      <c r="C35" s="827">
        <v>0.46388895582813217</v>
      </c>
      <c r="D35" s="831">
        <v>444.93999999999994</v>
      </c>
      <c r="E35" s="827">
        <v>0.53611104417186783</v>
      </c>
      <c r="F35" s="832">
        <v>829.93999999999994</v>
      </c>
    </row>
    <row r="36" spans="1:6" ht="14.45" customHeight="1" x14ac:dyDescent="0.2">
      <c r="A36" s="836" t="s">
        <v>1501</v>
      </c>
      <c r="B36" s="831">
        <v>370.51</v>
      </c>
      <c r="C36" s="827">
        <v>1</v>
      </c>
      <c r="D36" s="831"/>
      <c r="E36" s="827">
        <v>0</v>
      </c>
      <c r="F36" s="832">
        <v>370.51</v>
      </c>
    </row>
    <row r="37" spans="1:6" ht="14.45" customHeight="1" x14ac:dyDescent="0.2">
      <c r="A37" s="836" t="s">
        <v>1506</v>
      </c>
      <c r="B37" s="831">
        <v>300.33</v>
      </c>
      <c r="C37" s="827">
        <v>1</v>
      </c>
      <c r="D37" s="831"/>
      <c r="E37" s="827">
        <v>0</v>
      </c>
      <c r="F37" s="832">
        <v>300.33</v>
      </c>
    </row>
    <row r="38" spans="1:6" ht="14.45" customHeight="1" x14ac:dyDescent="0.2">
      <c r="A38" s="836" t="s">
        <v>1510</v>
      </c>
      <c r="B38" s="831">
        <v>300.05</v>
      </c>
      <c r="C38" s="827">
        <v>0.71940634890188926</v>
      </c>
      <c r="D38" s="831">
        <v>117.03</v>
      </c>
      <c r="E38" s="827">
        <v>0.28059365109811063</v>
      </c>
      <c r="F38" s="832">
        <v>417.08000000000004</v>
      </c>
    </row>
    <row r="39" spans="1:6" ht="14.45" customHeight="1" x14ac:dyDescent="0.2">
      <c r="A39" s="836" t="s">
        <v>3161</v>
      </c>
      <c r="B39" s="831">
        <v>264</v>
      </c>
      <c r="C39" s="827">
        <v>0.16666666666666666</v>
      </c>
      <c r="D39" s="831">
        <v>1320</v>
      </c>
      <c r="E39" s="827">
        <v>0.83333333333333337</v>
      </c>
      <c r="F39" s="832">
        <v>1584</v>
      </c>
    </row>
    <row r="40" spans="1:6" ht="14.45" customHeight="1" x14ac:dyDescent="0.2">
      <c r="A40" s="836" t="s">
        <v>1543</v>
      </c>
      <c r="B40" s="831">
        <v>121.75</v>
      </c>
      <c r="C40" s="827">
        <v>0.62660833762223367</v>
      </c>
      <c r="D40" s="831">
        <v>72.55</v>
      </c>
      <c r="E40" s="827">
        <v>0.37339166237776633</v>
      </c>
      <c r="F40" s="832">
        <v>194.3</v>
      </c>
    </row>
    <row r="41" spans="1:6" ht="14.45" customHeight="1" x14ac:dyDescent="0.2">
      <c r="A41" s="836" t="s">
        <v>3162</v>
      </c>
      <c r="B41" s="831">
        <v>120.77</v>
      </c>
      <c r="C41" s="827">
        <v>1</v>
      </c>
      <c r="D41" s="831"/>
      <c r="E41" s="827">
        <v>0</v>
      </c>
      <c r="F41" s="832">
        <v>120.77</v>
      </c>
    </row>
    <row r="42" spans="1:6" ht="14.45" customHeight="1" x14ac:dyDescent="0.2">
      <c r="A42" s="836" t="s">
        <v>3163</v>
      </c>
      <c r="B42" s="831">
        <v>117.55</v>
      </c>
      <c r="C42" s="827">
        <v>1</v>
      </c>
      <c r="D42" s="831"/>
      <c r="E42" s="827">
        <v>0</v>
      </c>
      <c r="F42" s="832">
        <v>117.55</v>
      </c>
    </row>
    <row r="43" spans="1:6" ht="14.45" customHeight="1" x14ac:dyDescent="0.2">
      <c r="A43" s="836" t="s">
        <v>1512</v>
      </c>
      <c r="B43" s="831">
        <v>105.32</v>
      </c>
      <c r="C43" s="827">
        <v>1</v>
      </c>
      <c r="D43" s="831"/>
      <c r="E43" s="827">
        <v>0</v>
      </c>
      <c r="F43" s="832">
        <v>105.32</v>
      </c>
    </row>
    <row r="44" spans="1:6" ht="14.45" customHeight="1" x14ac:dyDescent="0.2">
      <c r="A44" s="836" t="s">
        <v>1523</v>
      </c>
      <c r="B44" s="831">
        <v>80.94</v>
      </c>
      <c r="C44" s="827">
        <v>1</v>
      </c>
      <c r="D44" s="831"/>
      <c r="E44" s="827">
        <v>0</v>
      </c>
      <c r="F44" s="832">
        <v>80.94</v>
      </c>
    </row>
    <row r="45" spans="1:6" ht="14.45" customHeight="1" x14ac:dyDescent="0.2">
      <c r="A45" s="836" t="s">
        <v>1515</v>
      </c>
      <c r="B45" s="831">
        <v>31.09</v>
      </c>
      <c r="C45" s="827">
        <v>1</v>
      </c>
      <c r="D45" s="831"/>
      <c r="E45" s="827">
        <v>0</v>
      </c>
      <c r="F45" s="832">
        <v>31.09</v>
      </c>
    </row>
    <row r="46" spans="1:6" ht="14.45" customHeight="1" x14ac:dyDescent="0.2">
      <c r="A46" s="836" t="s">
        <v>1532</v>
      </c>
      <c r="B46" s="831">
        <v>24.01</v>
      </c>
      <c r="C46" s="827">
        <v>1</v>
      </c>
      <c r="D46" s="831"/>
      <c r="E46" s="827">
        <v>0</v>
      </c>
      <c r="F46" s="832">
        <v>24.01</v>
      </c>
    </row>
    <row r="47" spans="1:6" ht="14.45" customHeight="1" x14ac:dyDescent="0.2">
      <c r="A47" s="836" t="s">
        <v>3164</v>
      </c>
      <c r="B47" s="831"/>
      <c r="C47" s="827"/>
      <c r="D47" s="831">
        <v>0</v>
      </c>
      <c r="E47" s="827"/>
      <c r="F47" s="832">
        <v>0</v>
      </c>
    </row>
    <row r="48" spans="1:6" ht="14.45" customHeight="1" x14ac:dyDescent="0.2">
      <c r="A48" s="836" t="s">
        <v>3165</v>
      </c>
      <c r="B48" s="831"/>
      <c r="C48" s="827">
        <v>0</v>
      </c>
      <c r="D48" s="831">
        <v>639.40000000000009</v>
      </c>
      <c r="E48" s="827">
        <v>1</v>
      </c>
      <c r="F48" s="832">
        <v>639.40000000000009</v>
      </c>
    </row>
    <row r="49" spans="1:6" ht="14.45" customHeight="1" x14ac:dyDescent="0.2">
      <c r="A49" s="836" t="s">
        <v>1505</v>
      </c>
      <c r="B49" s="831"/>
      <c r="C49" s="827">
        <v>0</v>
      </c>
      <c r="D49" s="831">
        <v>1651658.6299999987</v>
      </c>
      <c r="E49" s="827">
        <v>1</v>
      </c>
      <c r="F49" s="832">
        <v>1651658.6299999987</v>
      </c>
    </row>
    <row r="50" spans="1:6" ht="14.45" customHeight="1" x14ac:dyDescent="0.2">
      <c r="A50" s="836" t="s">
        <v>3166</v>
      </c>
      <c r="B50" s="831"/>
      <c r="C50" s="827">
        <v>0</v>
      </c>
      <c r="D50" s="831">
        <v>127.5</v>
      </c>
      <c r="E50" s="827">
        <v>1</v>
      </c>
      <c r="F50" s="832">
        <v>127.5</v>
      </c>
    </row>
    <row r="51" spans="1:6" ht="14.45" customHeight="1" x14ac:dyDescent="0.2">
      <c r="A51" s="836" t="s">
        <v>1508</v>
      </c>
      <c r="B51" s="831"/>
      <c r="C51" s="827">
        <v>0</v>
      </c>
      <c r="D51" s="831">
        <v>85.02</v>
      </c>
      <c r="E51" s="827">
        <v>1</v>
      </c>
      <c r="F51" s="832">
        <v>85.02</v>
      </c>
    </row>
    <row r="52" spans="1:6" ht="14.45" customHeight="1" x14ac:dyDescent="0.2">
      <c r="A52" s="836" t="s">
        <v>1509</v>
      </c>
      <c r="B52" s="831"/>
      <c r="C52" s="827"/>
      <c r="D52" s="831">
        <v>0</v>
      </c>
      <c r="E52" s="827"/>
      <c r="F52" s="832">
        <v>0</v>
      </c>
    </row>
    <row r="53" spans="1:6" ht="14.45" customHeight="1" x14ac:dyDescent="0.2">
      <c r="A53" s="836" t="s">
        <v>3167</v>
      </c>
      <c r="B53" s="831"/>
      <c r="C53" s="827">
        <v>0</v>
      </c>
      <c r="D53" s="831">
        <v>983.64</v>
      </c>
      <c r="E53" s="827">
        <v>1</v>
      </c>
      <c r="F53" s="832">
        <v>983.64</v>
      </c>
    </row>
    <row r="54" spans="1:6" ht="14.45" customHeight="1" x14ac:dyDescent="0.2">
      <c r="A54" s="836" t="s">
        <v>1503</v>
      </c>
      <c r="B54" s="831"/>
      <c r="C54" s="827">
        <v>0</v>
      </c>
      <c r="D54" s="831">
        <v>172.85000000000002</v>
      </c>
      <c r="E54" s="827">
        <v>1</v>
      </c>
      <c r="F54" s="832">
        <v>172.85000000000002</v>
      </c>
    </row>
    <row r="55" spans="1:6" ht="14.45" customHeight="1" x14ac:dyDescent="0.2">
      <c r="A55" s="836" t="s">
        <v>1518</v>
      </c>
      <c r="B55" s="831"/>
      <c r="C55" s="827">
        <v>0</v>
      </c>
      <c r="D55" s="831">
        <v>654.84999999999991</v>
      </c>
      <c r="E55" s="827">
        <v>1</v>
      </c>
      <c r="F55" s="832">
        <v>654.84999999999991</v>
      </c>
    </row>
    <row r="56" spans="1:6" ht="14.45" customHeight="1" x14ac:dyDescent="0.2">
      <c r="A56" s="836" t="s">
        <v>3168</v>
      </c>
      <c r="B56" s="831"/>
      <c r="C56" s="827">
        <v>0</v>
      </c>
      <c r="D56" s="831">
        <v>351.48</v>
      </c>
      <c r="E56" s="827">
        <v>1</v>
      </c>
      <c r="F56" s="832">
        <v>351.48</v>
      </c>
    </row>
    <row r="57" spans="1:6" ht="14.45" customHeight="1" x14ac:dyDescent="0.2">
      <c r="A57" s="836" t="s">
        <v>3169</v>
      </c>
      <c r="B57" s="831"/>
      <c r="C57" s="827">
        <v>0</v>
      </c>
      <c r="D57" s="831">
        <v>141.25</v>
      </c>
      <c r="E57" s="827">
        <v>1</v>
      </c>
      <c r="F57" s="832">
        <v>141.25</v>
      </c>
    </row>
    <row r="58" spans="1:6" ht="14.45" customHeight="1" x14ac:dyDescent="0.2">
      <c r="A58" s="836" t="s">
        <v>1547</v>
      </c>
      <c r="B58" s="831">
        <v>0</v>
      </c>
      <c r="C58" s="827">
        <v>0</v>
      </c>
      <c r="D58" s="831">
        <v>384.31</v>
      </c>
      <c r="E58" s="827">
        <v>1</v>
      </c>
      <c r="F58" s="832">
        <v>384.31</v>
      </c>
    </row>
    <row r="59" spans="1:6" ht="14.45" customHeight="1" x14ac:dyDescent="0.2">
      <c r="A59" s="836" t="s">
        <v>1558</v>
      </c>
      <c r="B59" s="831">
        <v>0</v>
      </c>
      <c r="C59" s="827"/>
      <c r="D59" s="831"/>
      <c r="E59" s="827"/>
      <c r="F59" s="832">
        <v>0</v>
      </c>
    </row>
    <row r="60" spans="1:6" ht="14.45" customHeight="1" x14ac:dyDescent="0.2">
      <c r="A60" s="836" t="s">
        <v>1559</v>
      </c>
      <c r="B60" s="831"/>
      <c r="C60" s="827">
        <v>0</v>
      </c>
      <c r="D60" s="831">
        <v>881.59999999999991</v>
      </c>
      <c r="E60" s="827">
        <v>1</v>
      </c>
      <c r="F60" s="832">
        <v>881.59999999999991</v>
      </c>
    </row>
    <row r="61" spans="1:6" ht="14.45" customHeight="1" x14ac:dyDescent="0.2">
      <c r="A61" s="836" t="s">
        <v>1528</v>
      </c>
      <c r="B61" s="831"/>
      <c r="C61" s="827">
        <v>0</v>
      </c>
      <c r="D61" s="831">
        <v>44.86</v>
      </c>
      <c r="E61" s="827">
        <v>1</v>
      </c>
      <c r="F61" s="832">
        <v>44.86</v>
      </c>
    </row>
    <row r="62" spans="1:6" ht="14.45" customHeight="1" x14ac:dyDescent="0.2">
      <c r="A62" s="836" t="s">
        <v>1519</v>
      </c>
      <c r="B62" s="831"/>
      <c r="C62" s="827">
        <v>0</v>
      </c>
      <c r="D62" s="831">
        <v>987.98</v>
      </c>
      <c r="E62" s="827">
        <v>1</v>
      </c>
      <c r="F62" s="832">
        <v>987.98</v>
      </c>
    </row>
    <row r="63" spans="1:6" ht="14.45" customHeight="1" x14ac:dyDescent="0.2">
      <c r="A63" s="836" t="s">
        <v>1520</v>
      </c>
      <c r="B63" s="831"/>
      <c r="C63" s="827">
        <v>0</v>
      </c>
      <c r="D63" s="831">
        <v>117.46</v>
      </c>
      <c r="E63" s="827">
        <v>1</v>
      </c>
      <c r="F63" s="832">
        <v>117.46</v>
      </c>
    </row>
    <row r="64" spans="1:6" ht="14.45" customHeight="1" x14ac:dyDescent="0.2">
      <c r="A64" s="836" t="s">
        <v>1551</v>
      </c>
      <c r="B64" s="831"/>
      <c r="C64" s="827">
        <v>0</v>
      </c>
      <c r="D64" s="831">
        <v>4279.0600000000004</v>
      </c>
      <c r="E64" s="827">
        <v>1</v>
      </c>
      <c r="F64" s="832">
        <v>4279.0600000000004</v>
      </c>
    </row>
    <row r="65" spans="1:6" ht="14.45" customHeight="1" x14ac:dyDescent="0.2">
      <c r="A65" s="836" t="s">
        <v>1563</v>
      </c>
      <c r="B65" s="831"/>
      <c r="C65" s="827">
        <v>0</v>
      </c>
      <c r="D65" s="831">
        <v>414.07</v>
      </c>
      <c r="E65" s="827">
        <v>1</v>
      </c>
      <c r="F65" s="832">
        <v>414.07</v>
      </c>
    </row>
    <row r="66" spans="1:6" ht="14.45" customHeight="1" x14ac:dyDescent="0.2">
      <c r="A66" s="836" t="s">
        <v>1552</v>
      </c>
      <c r="B66" s="831"/>
      <c r="C66" s="827">
        <v>0</v>
      </c>
      <c r="D66" s="831">
        <v>280.80999999999995</v>
      </c>
      <c r="E66" s="827">
        <v>1</v>
      </c>
      <c r="F66" s="832">
        <v>280.80999999999995</v>
      </c>
    </row>
    <row r="67" spans="1:6" ht="14.45" customHeight="1" x14ac:dyDescent="0.2">
      <c r="A67" s="836" t="s">
        <v>1553</v>
      </c>
      <c r="B67" s="831">
        <v>0</v>
      </c>
      <c r="C67" s="827"/>
      <c r="D67" s="831">
        <v>0</v>
      </c>
      <c r="E67" s="827"/>
      <c r="F67" s="832">
        <v>0</v>
      </c>
    </row>
    <row r="68" spans="1:6" ht="14.45" customHeight="1" x14ac:dyDescent="0.2">
      <c r="A68" s="836" t="s">
        <v>1569</v>
      </c>
      <c r="B68" s="831"/>
      <c r="C68" s="827">
        <v>0</v>
      </c>
      <c r="D68" s="831">
        <v>49.08</v>
      </c>
      <c r="E68" s="827">
        <v>1</v>
      </c>
      <c r="F68" s="832">
        <v>49.08</v>
      </c>
    </row>
    <row r="69" spans="1:6" ht="14.45" customHeight="1" x14ac:dyDescent="0.2">
      <c r="A69" s="836" t="s">
        <v>3170</v>
      </c>
      <c r="B69" s="831"/>
      <c r="C69" s="827">
        <v>0</v>
      </c>
      <c r="D69" s="831">
        <v>3480.55</v>
      </c>
      <c r="E69" s="827">
        <v>1</v>
      </c>
      <c r="F69" s="832">
        <v>3480.55</v>
      </c>
    </row>
    <row r="70" spans="1:6" ht="14.45" customHeight="1" thickBot="1" x14ac:dyDescent="0.25">
      <c r="A70" s="759" t="s">
        <v>1542</v>
      </c>
      <c r="B70" s="750"/>
      <c r="C70" s="751">
        <v>0</v>
      </c>
      <c r="D70" s="750">
        <v>1480.0800000000002</v>
      </c>
      <c r="E70" s="751">
        <v>1</v>
      </c>
      <c r="F70" s="752">
        <v>1480.0800000000002</v>
      </c>
    </row>
    <row r="71" spans="1:6" ht="14.45" customHeight="1" thickBot="1" x14ac:dyDescent="0.25">
      <c r="A71" s="753" t="s">
        <v>3</v>
      </c>
      <c r="B71" s="754">
        <v>55455.040000000001</v>
      </c>
      <c r="C71" s="755">
        <v>3.1563223897863028E-2</v>
      </c>
      <c r="D71" s="754">
        <v>1701496.0299999996</v>
      </c>
      <c r="E71" s="755">
        <v>0.96843677610213708</v>
      </c>
      <c r="F71" s="756">
        <v>1756951.0699999994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{0E3DA4F8-5D82-472F-93BC-937169A23293}</x14:id>
        </ext>
      </extLst>
    </cfRule>
  </conditionalFormatting>
  <conditionalFormatting sqref="F26:F7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{621C7B8C-84C4-4366-892B-30D330AF4934}</x14:id>
        </ext>
      </extLst>
    </cfRule>
  </conditionalFormatting>
  <hyperlinks>
    <hyperlink ref="A2" location="Obsah!A1" display="Zpět na Obsah  KL 01  1.-4.měsíc" xr:uid="{9065F5E5-4B22-49F0-8DBA-EC6F196D8E8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E3DA4F8-5D82-472F-93BC-937169A2329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F5:F23</xm:sqref>
        </x14:conditionalFormatting>
        <x14:conditionalFormatting xmlns:xm="http://schemas.microsoft.com/office/excel/2006/main">
          <x14:cfRule type="dataBar" id="{621C7B8C-84C4-4366-892B-30D330AF493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F26:F70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8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3185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345</v>
      </c>
      <c r="G3" s="47">
        <f>SUBTOTAL(9,G6:G1048576)</f>
        <v>55455.039999999994</v>
      </c>
      <c r="H3" s="48">
        <f>IF(M3=0,0,G3/M3)</f>
        <v>3.1563223897862987E-2</v>
      </c>
      <c r="I3" s="47">
        <f>SUBTOTAL(9,I6:I1048576)</f>
        <v>3663</v>
      </c>
      <c r="J3" s="47">
        <f>SUBTOTAL(9,J6:J1048576)</f>
        <v>1701496.0300000012</v>
      </c>
      <c r="K3" s="48">
        <f>IF(M3=0,0,J3/M3)</f>
        <v>0.96843677610213674</v>
      </c>
      <c r="L3" s="47">
        <f>SUBTOTAL(9,L6:L1048576)</f>
        <v>4008</v>
      </c>
      <c r="M3" s="49">
        <f>SUBTOTAL(9,M6:M1048576)</f>
        <v>1756951.0700000017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1975</v>
      </c>
      <c r="B6" s="807" t="s">
        <v>3171</v>
      </c>
      <c r="C6" s="807" t="s">
        <v>2023</v>
      </c>
      <c r="D6" s="807" t="s">
        <v>2491</v>
      </c>
      <c r="E6" s="807"/>
      <c r="F6" s="225">
        <v>1</v>
      </c>
      <c r="G6" s="225">
        <v>50.32</v>
      </c>
      <c r="H6" s="812">
        <v>1</v>
      </c>
      <c r="I6" s="225"/>
      <c r="J6" s="225"/>
      <c r="K6" s="812">
        <v>0</v>
      </c>
      <c r="L6" s="225">
        <v>1</v>
      </c>
      <c r="M6" s="830">
        <v>50.32</v>
      </c>
    </row>
    <row r="7" spans="1:13" ht="14.45" customHeight="1" x14ac:dyDescent="0.2">
      <c r="A7" s="821" t="s">
        <v>1976</v>
      </c>
      <c r="B7" s="822" t="s">
        <v>3172</v>
      </c>
      <c r="C7" s="822" t="s">
        <v>2055</v>
      </c>
      <c r="D7" s="822" t="s">
        <v>2056</v>
      </c>
      <c r="E7" s="822" t="s">
        <v>2057</v>
      </c>
      <c r="F7" s="831">
        <v>2</v>
      </c>
      <c r="G7" s="831">
        <v>1847.48</v>
      </c>
      <c r="H7" s="827">
        <v>1</v>
      </c>
      <c r="I7" s="831"/>
      <c r="J7" s="831"/>
      <c r="K7" s="827">
        <v>0</v>
      </c>
      <c r="L7" s="831">
        <v>2</v>
      </c>
      <c r="M7" s="832">
        <v>1847.48</v>
      </c>
    </row>
    <row r="8" spans="1:13" ht="14.45" customHeight="1" x14ac:dyDescent="0.2">
      <c r="A8" s="821" t="s">
        <v>1976</v>
      </c>
      <c r="B8" s="822" t="s">
        <v>1608</v>
      </c>
      <c r="C8" s="822" t="s">
        <v>2086</v>
      </c>
      <c r="D8" s="822" t="s">
        <v>825</v>
      </c>
      <c r="E8" s="822" t="s">
        <v>2087</v>
      </c>
      <c r="F8" s="831"/>
      <c r="G8" s="831"/>
      <c r="H8" s="827">
        <v>0</v>
      </c>
      <c r="I8" s="831">
        <v>4</v>
      </c>
      <c r="J8" s="831">
        <v>1472.64</v>
      </c>
      <c r="K8" s="827">
        <v>1</v>
      </c>
      <c r="L8" s="831">
        <v>4</v>
      </c>
      <c r="M8" s="832">
        <v>1472.64</v>
      </c>
    </row>
    <row r="9" spans="1:13" ht="14.45" customHeight="1" x14ac:dyDescent="0.2">
      <c r="A9" s="821" t="s">
        <v>1976</v>
      </c>
      <c r="B9" s="822" t="s">
        <v>1608</v>
      </c>
      <c r="C9" s="822" t="s">
        <v>1613</v>
      </c>
      <c r="D9" s="822" t="s">
        <v>825</v>
      </c>
      <c r="E9" s="822" t="s">
        <v>1614</v>
      </c>
      <c r="F9" s="831"/>
      <c r="G9" s="831"/>
      <c r="H9" s="827">
        <v>0</v>
      </c>
      <c r="I9" s="831">
        <v>152</v>
      </c>
      <c r="J9" s="831">
        <v>111922.16000000005</v>
      </c>
      <c r="K9" s="827">
        <v>1</v>
      </c>
      <c r="L9" s="831">
        <v>152</v>
      </c>
      <c r="M9" s="832">
        <v>111922.16000000005</v>
      </c>
    </row>
    <row r="10" spans="1:13" ht="14.45" customHeight="1" x14ac:dyDescent="0.2">
      <c r="A10" s="821" t="s">
        <v>1976</v>
      </c>
      <c r="B10" s="822" t="s">
        <v>1608</v>
      </c>
      <c r="C10" s="822" t="s">
        <v>1615</v>
      </c>
      <c r="D10" s="822" t="s">
        <v>825</v>
      </c>
      <c r="E10" s="822" t="s">
        <v>1616</v>
      </c>
      <c r="F10" s="831"/>
      <c r="G10" s="831"/>
      <c r="H10" s="827">
        <v>0</v>
      </c>
      <c r="I10" s="831">
        <v>17</v>
      </c>
      <c r="J10" s="831">
        <v>8345.1299999999992</v>
      </c>
      <c r="K10" s="827">
        <v>1</v>
      </c>
      <c r="L10" s="831">
        <v>17</v>
      </c>
      <c r="M10" s="832">
        <v>8345.1299999999992</v>
      </c>
    </row>
    <row r="11" spans="1:13" ht="14.45" customHeight="1" x14ac:dyDescent="0.2">
      <c r="A11" s="821" t="s">
        <v>1976</v>
      </c>
      <c r="B11" s="822" t="s">
        <v>1608</v>
      </c>
      <c r="C11" s="822" t="s">
        <v>1998</v>
      </c>
      <c r="D11" s="822" t="s">
        <v>825</v>
      </c>
      <c r="E11" s="822" t="s">
        <v>1999</v>
      </c>
      <c r="F11" s="831"/>
      <c r="G11" s="831"/>
      <c r="H11" s="827">
        <v>0</v>
      </c>
      <c r="I11" s="831">
        <v>11</v>
      </c>
      <c r="J11" s="831">
        <v>10161.14</v>
      </c>
      <c r="K11" s="827">
        <v>1</v>
      </c>
      <c r="L11" s="831">
        <v>11</v>
      </c>
      <c r="M11" s="832">
        <v>10161.14</v>
      </c>
    </row>
    <row r="12" spans="1:13" ht="14.45" customHeight="1" x14ac:dyDescent="0.2">
      <c r="A12" s="821" t="s">
        <v>1976</v>
      </c>
      <c r="B12" s="822" t="s">
        <v>1724</v>
      </c>
      <c r="C12" s="822" t="s">
        <v>1925</v>
      </c>
      <c r="D12" s="822" t="s">
        <v>1926</v>
      </c>
      <c r="E12" s="822" t="s">
        <v>1927</v>
      </c>
      <c r="F12" s="831"/>
      <c r="G12" s="831"/>
      <c r="H12" s="827">
        <v>0</v>
      </c>
      <c r="I12" s="831">
        <v>1</v>
      </c>
      <c r="J12" s="831">
        <v>49.08</v>
      </c>
      <c r="K12" s="827">
        <v>1</v>
      </c>
      <c r="L12" s="831">
        <v>1</v>
      </c>
      <c r="M12" s="832">
        <v>49.08</v>
      </c>
    </row>
    <row r="13" spans="1:13" ht="14.45" customHeight="1" x14ac:dyDescent="0.2">
      <c r="A13" s="821" t="s">
        <v>1976</v>
      </c>
      <c r="B13" s="822" t="s">
        <v>1743</v>
      </c>
      <c r="C13" s="822" t="s">
        <v>1747</v>
      </c>
      <c r="D13" s="822" t="s">
        <v>1201</v>
      </c>
      <c r="E13" s="822" t="s">
        <v>1748</v>
      </c>
      <c r="F13" s="831"/>
      <c r="G13" s="831"/>
      <c r="H13" s="827">
        <v>0</v>
      </c>
      <c r="I13" s="831">
        <v>2</v>
      </c>
      <c r="J13" s="831">
        <v>308.72000000000003</v>
      </c>
      <c r="K13" s="827">
        <v>1</v>
      </c>
      <c r="L13" s="831">
        <v>2</v>
      </c>
      <c r="M13" s="832">
        <v>308.72000000000003</v>
      </c>
    </row>
    <row r="14" spans="1:13" ht="14.45" customHeight="1" x14ac:dyDescent="0.2">
      <c r="A14" s="821" t="s">
        <v>1976</v>
      </c>
      <c r="B14" s="822" t="s">
        <v>1743</v>
      </c>
      <c r="C14" s="822" t="s">
        <v>1749</v>
      </c>
      <c r="D14" s="822" t="s">
        <v>1750</v>
      </c>
      <c r="E14" s="822" t="s">
        <v>1751</v>
      </c>
      <c r="F14" s="831"/>
      <c r="G14" s="831"/>
      <c r="H14" s="827">
        <v>0</v>
      </c>
      <c r="I14" s="831">
        <v>4</v>
      </c>
      <c r="J14" s="831">
        <v>598.08000000000004</v>
      </c>
      <c r="K14" s="827">
        <v>1</v>
      </c>
      <c r="L14" s="831">
        <v>4</v>
      </c>
      <c r="M14" s="832">
        <v>598.08000000000004</v>
      </c>
    </row>
    <row r="15" spans="1:13" ht="14.45" customHeight="1" x14ac:dyDescent="0.2">
      <c r="A15" s="821" t="s">
        <v>1976</v>
      </c>
      <c r="B15" s="822" t="s">
        <v>1813</v>
      </c>
      <c r="C15" s="822" t="s">
        <v>1814</v>
      </c>
      <c r="D15" s="822" t="s">
        <v>1005</v>
      </c>
      <c r="E15" s="822" t="s">
        <v>1006</v>
      </c>
      <c r="F15" s="831"/>
      <c r="G15" s="831"/>
      <c r="H15" s="827"/>
      <c r="I15" s="831">
        <v>78</v>
      </c>
      <c r="J15" s="831">
        <v>0</v>
      </c>
      <c r="K15" s="827"/>
      <c r="L15" s="831">
        <v>78</v>
      </c>
      <c r="M15" s="832">
        <v>0</v>
      </c>
    </row>
    <row r="16" spans="1:13" ht="14.45" customHeight="1" x14ac:dyDescent="0.2">
      <c r="A16" s="821" t="s">
        <v>1976</v>
      </c>
      <c r="B16" s="822" t="s">
        <v>1825</v>
      </c>
      <c r="C16" s="822" t="s">
        <v>2063</v>
      </c>
      <c r="D16" s="822" t="s">
        <v>1827</v>
      </c>
      <c r="E16" s="822" t="s">
        <v>2064</v>
      </c>
      <c r="F16" s="831"/>
      <c r="G16" s="831"/>
      <c r="H16" s="827">
        <v>0</v>
      </c>
      <c r="I16" s="831">
        <v>1</v>
      </c>
      <c r="J16" s="831">
        <v>452.61</v>
      </c>
      <c r="K16" s="827">
        <v>1</v>
      </c>
      <c r="L16" s="831">
        <v>1</v>
      </c>
      <c r="M16" s="832">
        <v>452.61</v>
      </c>
    </row>
    <row r="17" spans="1:13" ht="14.45" customHeight="1" x14ac:dyDescent="0.2">
      <c r="A17" s="821" t="s">
        <v>1976</v>
      </c>
      <c r="B17" s="822" t="s">
        <v>1825</v>
      </c>
      <c r="C17" s="822" t="s">
        <v>1826</v>
      </c>
      <c r="D17" s="822" t="s">
        <v>1827</v>
      </c>
      <c r="E17" s="822" t="s">
        <v>1828</v>
      </c>
      <c r="F17" s="831"/>
      <c r="G17" s="831"/>
      <c r="H17" s="827">
        <v>0</v>
      </c>
      <c r="I17" s="831">
        <v>1</v>
      </c>
      <c r="J17" s="831">
        <v>169.73</v>
      </c>
      <c r="K17" s="827">
        <v>1</v>
      </c>
      <c r="L17" s="831">
        <v>1</v>
      </c>
      <c r="M17" s="832">
        <v>169.73</v>
      </c>
    </row>
    <row r="18" spans="1:13" ht="14.45" customHeight="1" x14ac:dyDescent="0.2">
      <c r="A18" s="821" t="s">
        <v>1976</v>
      </c>
      <c r="B18" s="822" t="s">
        <v>3173</v>
      </c>
      <c r="C18" s="822" t="s">
        <v>2059</v>
      </c>
      <c r="D18" s="822" t="s">
        <v>2060</v>
      </c>
      <c r="E18" s="822" t="s">
        <v>2061</v>
      </c>
      <c r="F18" s="831">
        <v>1</v>
      </c>
      <c r="G18" s="831">
        <v>246.39</v>
      </c>
      <c r="H18" s="827">
        <v>1</v>
      </c>
      <c r="I18" s="831"/>
      <c r="J18" s="831"/>
      <c r="K18" s="827">
        <v>0</v>
      </c>
      <c r="L18" s="831">
        <v>1</v>
      </c>
      <c r="M18" s="832">
        <v>246.39</v>
      </c>
    </row>
    <row r="19" spans="1:13" ht="14.45" customHeight="1" x14ac:dyDescent="0.2">
      <c r="A19" s="821" t="s">
        <v>1976</v>
      </c>
      <c r="B19" s="822" t="s">
        <v>1864</v>
      </c>
      <c r="C19" s="822" t="s">
        <v>2037</v>
      </c>
      <c r="D19" s="822" t="s">
        <v>1168</v>
      </c>
      <c r="E19" s="822" t="s">
        <v>2038</v>
      </c>
      <c r="F19" s="831"/>
      <c r="G19" s="831"/>
      <c r="H19" s="827">
        <v>0</v>
      </c>
      <c r="I19" s="831">
        <v>2</v>
      </c>
      <c r="J19" s="831">
        <v>352.64</v>
      </c>
      <c r="K19" s="827">
        <v>1</v>
      </c>
      <c r="L19" s="831">
        <v>2</v>
      </c>
      <c r="M19" s="832">
        <v>352.64</v>
      </c>
    </row>
    <row r="20" spans="1:13" ht="14.45" customHeight="1" x14ac:dyDescent="0.2">
      <c r="A20" s="821" t="s">
        <v>1976</v>
      </c>
      <c r="B20" s="822" t="s">
        <v>1954</v>
      </c>
      <c r="C20" s="822" t="s">
        <v>2044</v>
      </c>
      <c r="D20" s="822" t="s">
        <v>2045</v>
      </c>
      <c r="E20" s="822" t="s">
        <v>2046</v>
      </c>
      <c r="F20" s="831">
        <v>2</v>
      </c>
      <c r="G20" s="831">
        <v>352.64</v>
      </c>
      <c r="H20" s="827">
        <v>1</v>
      </c>
      <c r="I20" s="831"/>
      <c r="J20" s="831"/>
      <c r="K20" s="827">
        <v>0</v>
      </c>
      <c r="L20" s="831">
        <v>2</v>
      </c>
      <c r="M20" s="832">
        <v>352.64</v>
      </c>
    </row>
    <row r="21" spans="1:13" ht="14.45" customHeight="1" x14ac:dyDescent="0.2">
      <c r="A21" s="821" t="s">
        <v>1976</v>
      </c>
      <c r="B21" s="822" t="s">
        <v>3171</v>
      </c>
      <c r="C21" s="822" t="s">
        <v>2126</v>
      </c>
      <c r="D21" s="822" t="s">
        <v>2008</v>
      </c>
      <c r="E21" s="822" t="s">
        <v>2127</v>
      </c>
      <c r="F21" s="831"/>
      <c r="G21" s="831"/>
      <c r="H21" s="827">
        <v>0</v>
      </c>
      <c r="I21" s="831">
        <v>3</v>
      </c>
      <c r="J21" s="831">
        <v>150.96</v>
      </c>
      <c r="K21" s="827">
        <v>1</v>
      </c>
      <c r="L21" s="831">
        <v>3</v>
      </c>
      <c r="M21" s="832">
        <v>150.96</v>
      </c>
    </row>
    <row r="22" spans="1:13" ht="14.45" customHeight="1" x14ac:dyDescent="0.2">
      <c r="A22" s="821" t="s">
        <v>1976</v>
      </c>
      <c r="B22" s="822" t="s">
        <v>3171</v>
      </c>
      <c r="C22" s="822" t="s">
        <v>2023</v>
      </c>
      <c r="D22" s="822" t="s">
        <v>2491</v>
      </c>
      <c r="E22" s="822"/>
      <c r="F22" s="831">
        <v>3</v>
      </c>
      <c r="G22" s="831">
        <v>150.96</v>
      </c>
      <c r="H22" s="827">
        <v>1</v>
      </c>
      <c r="I22" s="831"/>
      <c r="J22" s="831"/>
      <c r="K22" s="827">
        <v>0</v>
      </c>
      <c r="L22" s="831">
        <v>3</v>
      </c>
      <c r="M22" s="832">
        <v>150.96</v>
      </c>
    </row>
    <row r="23" spans="1:13" ht="14.45" customHeight="1" x14ac:dyDescent="0.2">
      <c r="A23" s="821" t="s">
        <v>1978</v>
      </c>
      <c r="B23" s="822" t="s">
        <v>1883</v>
      </c>
      <c r="C23" s="822" t="s">
        <v>2253</v>
      </c>
      <c r="D23" s="822" t="s">
        <v>2254</v>
      </c>
      <c r="E23" s="822" t="s">
        <v>2255</v>
      </c>
      <c r="F23" s="831">
        <v>1</v>
      </c>
      <c r="G23" s="831">
        <v>370.51</v>
      </c>
      <c r="H23" s="827">
        <v>1</v>
      </c>
      <c r="I23" s="831"/>
      <c r="J23" s="831"/>
      <c r="K23" s="827">
        <v>0</v>
      </c>
      <c r="L23" s="831">
        <v>1</v>
      </c>
      <c r="M23" s="832">
        <v>370.51</v>
      </c>
    </row>
    <row r="24" spans="1:13" ht="14.45" customHeight="1" x14ac:dyDescent="0.2">
      <c r="A24" s="821" t="s">
        <v>1978</v>
      </c>
      <c r="B24" s="822" t="s">
        <v>1608</v>
      </c>
      <c r="C24" s="822" t="s">
        <v>2086</v>
      </c>
      <c r="D24" s="822" t="s">
        <v>825</v>
      </c>
      <c r="E24" s="822" t="s">
        <v>2087</v>
      </c>
      <c r="F24" s="831"/>
      <c r="G24" s="831"/>
      <c r="H24" s="827">
        <v>0</v>
      </c>
      <c r="I24" s="831">
        <v>1</v>
      </c>
      <c r="J24" s="831">
        <v>368.16</v>
      </c>
      <c r="K24" s="827">
        <v>1</v>
      </c>
      <c r="L24" s="831">
        <v>1</v>
      </c>
      <c r="M24" s="832">
        <v>368.16</v>
      </c>
    </row>
    <row r="25" spans="1:13" ht="14.45" customHeight="1" x14ac:dyDescent="0.2">
      <c r="A25" s="821" t="s">
        <v>1978</v>
      </c>
      <c r="B25" s="822" t="s">
        <v>1608</v>
      </c>
      <c r="C25" s="822" t="s">
        <v>1613</v>
      </c>
      <c r="D25" s="822" t="s">
        <v>825</v>
      </c>
      <c r="E25" s="822" t="s">
        <v>1614</v>
      </c>
      <c r="F25" s="831"/>
      <c r="G25" s="831"/>
      <c r="H25" s="827">
        <v>0</v>
      </c>
      <c r="I25" s="831">
        <v>120</v>
      </c>
      <c r="J25" s="831">
        <v>88359.60000000002</v>
      </c>
      <c r="K25" s="827">
        <v>1</v>
      </c>
      <c r="L25" s="831">
        <v>120</v>
      </c>
      <c r="M25" s="832">
        <v>88359.60000000002</v>
      </c>
    </row>
    <row r="26" spans="1:13" ht="14.45" customHeight="1" x14ac:dyDescent="0.2">
      <c r="A26" s="821" t="s">
        <v>1978</v>
      </c>
      <c r="B26" s="822" t="s">
        <v>1608</v>
      </c>
      <c r="C26" s="822" t="s">
        <v>1615</v>
      </c>
      <c r="D26" s="822" t="s">
        <v>825</v>
      </c>
      <c r="E26" s="822" t="s">
        <v>1616</v>
      </c>
      <c r="F26" s="831"/>
      <c r="G26" s="831"/>
      <c r="H26" s="827">
        <v>0</v>
      </c>
      <c r="I26" s="831">
        <v>20</v>
      </c>
      <c r="J26" s="831">
        <v>9817.8000000000011</v>
      </c>
      <c r="K26" s="827">
        <v>1</v>
      </c>
      <c r="L26" s="831">
        <v>20</v>
      </c>
      <c r="M26" s="832">
        <v>9817.8000000000011</v>
      </c>
    </row>
    <row r="27" spans="1:13" ht="14.45" customHeight="1" x14ac:dyDescent="0.2">
      <c r="A27" s="821" t="s">
        <v>1978</v>
      </c>
      <c r="B27" s="822" t="s">
        <v>1608</v>
      </c>
      <c r="C27" s="822" t="s">
        <v>2291</v>
      </c>
      <c r="D27" s="822" t="s">
        <v>825</v>
      </c>
      <c r="E27" s="822" t="s">
        <v>2292</v>
      </c>
      <c r="F27" s="831"/>
      <c r="G27" s="831"/>
      <c r="H27" s="827">
        <v>0</v>
      </c>
      <c r="I27" s="831">
        <v>1</v>
      </c>
      <c r="J27" s="831">
        <v>1154.68</v>
      </c>
      <c r="K27" s="827">
        <v>1</v>
      </c>
      <c r="L27" s="831">
        <v>1</v>
      </c>
      <c r="M27" s="832">
        <v>1154.68</v>
      </c>
    </row>
    <row r="28" spans="1:13" ht="14.45" customHeight="1" x14ac:dyDescent="0.2">
      <c r="A28" s="821" t="s">
        <v>1978</v>
      </c>
      <c r="B28" s="822" t="s">
        <v>1608</v>
      </c>
      <c r="C28" s="822" t="s">
        <v>1998</v>
      </c>
      <c r="D28" s="822" t="s">
        <v>825</v>
      </c>
      <c r="E28" s="822" t="s">
        <v>1999</v>
      </c>
      <c r="F28" s="831"/>
      <c r="G28" s="831"/>
      <c r="H28" s="827">
        <v>0</v>
      </c>
      <c r="I28" s="831">
        <v>11</v>
      </c>
      <c r="J28" s="831">
        <v>10161.14</v>
      </c>
      <c r="K28" s="827">
        <v>1</v>
      </c>
      <c r="L28" s="831">
        <v>11</v>
      </c>
      <c r="M28" s="832">
        <v>10161.14</v>
      </c>
    </row>
    <row r="29" spans="1:13" ht="14.45" customHeight="1" x14ac:dyDescent="0.2">
      <c r="A29" s="821" t="s">
        <v>1978</v>
      </c>
      <c r="B29" s="822" t="s">
        <v>1629</v>
      </c>
      <c r="C29" s="822" t="s">
        <v>2299</v>
      </c>
      <c r="D29" s="822" t="s">
        <v>2300</v>
      </c>
      <c r="E29" s="822" t="s">
        <v>2301</v>
      </c>
      <c r="F29" s="831"/>
      <c r="G29" s="831"/>
      <c r="H29" s="827"/>
      <c r="I29" s="831">
        <v>1</v>
      </c>
      <c r="J29" s="831">
        <v>0</v>
      </c>
      <c r="K29" s="827"/>
      <c r="L29" s="831">
        <v>1</v>
      </c>
      <c r="M29" s="832">
        <v>0</v>
      </c>
    </row>
    <row r="30" spans="1:13" ht="14.45" customHeight="1" x14ac:dyDescent="0.2">
      <c r="A30" s="821" t="s">
        <v>1978</v>
      </c>
      <c r="B30" s="822" t="s">
        <v>1629</v>
      </c>
      <c r="C30" s="822" t="s">
        <v>2302</v>
      </c>
      <c r="D30" s="822" t="s">
        <v>2300</v>
      </c>
      <c r="E30" s="822" t="s">
        <v>2303</v>
      </c>
      <c r="F30" s="831"/>
      <c r="G30" s="831"/>
      <c r="H30" s="827"/>
      <c r="I30" s="831">
        <v>1</v>
      </c>
      <c r="J30" s="831">
        <v>0</v>
      </c>
      <c r="K30" s="827"/>
      <c r="L30" s="831">
        <v>1</v>
      </c>
      <c r="M30" s="832">
        <v>0</v>
      </c>
    </row>
    <row r="31" spans="1:13" ht="14.45" customHeight="1" x14ac:dyDescent="0.2">
      <c r="A31" s="821" t="s">
        <v>1978</v>
      </c>
      <c r="B31" s="822" t="s">
        <v>1632</v>
      </c>
      <c r="C31" s="822" t="s">
        <v>2288</v>
      </c>
      <c r="D31" s="822" t="s">
        <v>2289</v>
      </c>
      <c r="E31" s="822" t="s">
        <v>2290</v>
      </c>
      <c r="F31" s="831">
        <v>2</v>
      </c>
      <c r="G31" s="831">
        <v>65.98</v>
      </c>
      <c r="H31" s="827">
        <v>1</v>
      </c>
      <c r="I31" s="831"/>
      <c r="J31" s="831"/>
      <c r="K31" s="827">
        <v>0</v>
      </c>
      <c r="L31" s="831">
        <v>2</v>
      </c>
      <c r="M31" s="832">
        <v>65.98</v>
      </c>
    </row>
    <row r="32" spans="1:13" ht="14.45" customHeight="1" x14ac:dyDescent="0.2">
      <c r="A32" s="821" t="s">
        <v>1978</v>
      </c>
      <c r="B32" s="822" t="s">
        <v>1689</v>
      </c>
      <c r="C32" s="822" t="s">
        <v>2314</v>
      </c>
      <c r="D32" s="822" t="s">
        <v>2315</v>
      </c>
      <c r="E32" s="822" t="s">
        <v>1097</v>
      </c>
      <c r="F32" s="831">
        <v>1</v>
      </c>
      <c r="G32" s="831">
        <v>80.94</v>
      </c>
      <c r="H32" s="827">
        <v>1</v>
      </c>
      <c r="I32" s="831"/>
      <c r="J32" s="831"/>
      <c r="K32" s="827">
        <v>0</v>
      </c>
      <c r="L32" s="831">
        <v>1</v>
      </c>
      <c r="M32" s="832">
        <v>80.94</v>
      </c>
    </row>
    <row r="33" spans="1:13" ht="14.45" customHeight="1" x14ac:dyDescent="0.2">
      <c r="A33" s="821" t="s">
        <v>1978</v>
      </c>
      <c r="B33" s="822" t="s">
        <v>1743</v>
      </c>
      <c r="C33" s="822" t="s">
        <v>1747</v>
      </c>
      <c r="D33" s="822" t="s">
        <v>1201</v>
      </c>
      <c r="E33" s="822" t="s">
        <v>1748</v>
      </c>
      <c r="F33" s="831"/>
      <c r="G33" s="831"/>
      <c r="H33" s="827">
        <v>0</v>
      </c>
      <c r="I33" s="831">
        <v>8</v>
      </c>
      <c r="J33" s="831">
        <v>1234.8800000000001</v>
      </c>
      <c r="K33" s="827">
        <v>1</v>
      </c>
      <c r="L33" s="831">
        <v>8</v>
      </c>
      <c r="M33" s="832">
        <v>1234.8800000000001</v>
      </c>
    </row>
    <row r="34" spans="1:13" ht="14.45" customHeight="1" x14ac:dyDescent="0.2">
      <c r="A34" s="821" t="s">
        <v>1978</v>
      </c>
      <c r="B34" s="822" t="s">
        <v>1813</v>
      </c>
      <c r="C34" s="822" t="s">
        <v>1814</v>
      </c>
      <c r="D34" s="822" t="s">
        <v>1005</v>
      </c>
      <c r="E34" s="822" t="s">
        <v>1006</v>
      </c>
      <c r="F34" s="831"/>
      <c r="G34" s="831"/>
      <c r="H34" s="827"/>
      <c r="I34" s="831">
        <v>105</v>
      </c>
      <c r="J34" s="831">
        <v>0</v>
      </c>
      <c r="K34" s="827"/>
      <c r="L34" s="831">
        <v>105</v>
      </c>
      <c r="M34" s="832">
        <v>0</v>
      </c>
    </row>
    <row r="35" spans="1:13" ht="14.45" customHeight="1" x14ac:dyDescent="0.2">
      <c r="A35" s="821" t="s">
        <v>1978</v>
      </c>
      <c r="B35" s="822" t="s">
        <v>1813</v>
      </c>
      <c r="C35" s="822" t="s">
        <v>1815</v>
      </c>
      <c r="D35" s="822" t="s">
        <v>1005</v>
      </c>
      <c r="E35" s="822" t="s">
        <v>1816</v>
      </c>
      <c r="F35" s="831"/>
      <c r="G35" s="831"/>
      <c r="H35" s="827">
        <v>0</v>
      </c>
      <c r="I35" s="831">
        <v>1</v>
      </c>
      <c r="J35" s="831">
        <v>76.86</v>
      </c>
      <c r="K35" s="827">
        <v>1</v>
      </c>
      <c r="L35" s="831">
        <v>1</v>
      </c>
      <c r="M35" s="832">
        <v>76.86</v>
      </c>
    </row>
    <row r="36" spans="1:13" ht="14.45" customHeight="1" x14ac:dyDescent="0.2">
      <c r="A36" s="821" t="s">
        <v>1978</v>
      </c>
      <c r="B36" s="822" t="s">
        <v>1825</v>
      </c>
      <c r="C36" s="822" t="s">
        <v>1826</v>
      </c>
      <c r="D36" s="822" t="s">
        <v>1827</v>
      </c>
      <c r="E36" s="822" t="s">
        <v>1828</v>
      </c>
      <c r="F36" s="831"/>
      <c r="G36" s="831"/>
      <c r="H36" s="827">
        <v>0</v>
      </c>
      <c r="I36" s="831">
        <v>1</v>
      </c>
      <c r="J36" s="831">
        <v>169.73</v>
      </c>
      <c r="K36" s="827">
        <v>1</v>
      </c>
      <c r="L36" s="831">
        <v>1</v>
      </c>
      <c r="M36" s="832">
        <v>169.73</v>
      </c>
    </row>
    <row r="37" spans="1:13" ht="14.45" customHeight="1" x14ac:dyDescent="0.2">
      <c r="A37" s="821" t="s">
        <v>1978</v>
      </c>
      <c r="B37" s="822" t="s">
        <v>1825</v>
      </c>
      <c r="C37" s="822" t="s">
        <v>2256</v>
      </c>
      <c r="D37" s="822" t="s">
        <v>2257</v>
      </c>
      <c r="E37" s="822" t="s">
        <v>2258</v>
      </c>
      <c r="F37" s="831"/>
      <c r="G37" s="831"/>
      <c r="H37" s="827">
        <v>0</v>
      </c>
      <c r="I37" s="831">
        <v>3</v>
      </c>
      <c r="J37" s="831">
        <v>1450.1999999999998</v>
      </c>
      <c r="K37" s="827">
        <v>1</v>
      </c>
      <c r="L37" s="831">
        <v>3</v>
      </c>
      <c r="M37" s="832">
        <v>1450.1999999999998</v>
      </c>
    </row>
    <row r="38" spans="1:13" ht="14.45" customHeight="1" x14ac:dyDescent="0.2">
      <c r="A38" s="821" t="s">
        <v>1978</v>
      </c>
      <c r="B38" s="822" t="s">
        <v>1840</v>
      </c>
      <c r="C38" s="822" t="s">
        <v>1841</v>
      </c>
      <c r="D38" s="822" t="s">
        <v>1171</v>
      </c>
      <c r="E38" s="822" t="s">
        <v>1842</v>
      </c>
      <c r="F38" s="831"/>
      <c r="G38" s="831"/>
      <c r="H38" s="827"/>
      <c r="I38" s="831">
        <v>1</v>
      </c>
      <c r="J38" s="831">
        <v>0</v>
      </c>
      <c r="K38" s="827"/>
      <c r="L38" s="831">
        <v>1</v>
      </c>
      <c r="M38" s="832">
        <v>0</v>
      </c>
    </row>
    <row r="39" spans="1:13" ht="14.45" customHeight="1" x14ac:dyDescent="0.2">
      <c r="A39" s="821" t="s">
        <v>1978</v>
      </c>
      <c r="B39" s="822" t="s">
        <v>1861</v>
      </c>
      <c r="C39" s="822" t="s">
        <v>1862</v>
      </c>
      <c r="D39" s="822" t="s">
        <v>640</v>
      </c>
      <c r="E39" s="822" t="s">
        <v>1863</v>
      </c>
      <c r="F39" s="831">
        <v>2</v>
      </c>
      <c r="G39" s="831">
        <v>0</v>
      </c>
      <c r="H39" s="827"/>
      <c r="I39" s="831"/>
      <c r="J39" s="831"/>
      <c r="K39" s="827"/>
      <c r="L39" s="831">
        <v>2</v>
      </c>
      <c r="M39" s="832">
        <v>0</v>
      </c>
    </row>
    <row r="40" spans="1:13" ht="14.45" customHeight="1" x14ac:dyDescent="0.2">
      <c r="A40" s="821" t="s">
        <v>1978</v>
      </c>
      <c r="B40" s="822" t="s">
        <v>1579</v>
      </c>
      <c r="C40" s="822" t="s">
        <v>2339</v>
      </c>
      <c r="D40" s="822" t="s">
        <v>905</v>
      </c>
      <c r="E40" s="822" t="s">
        <v>2340</v>
      </c>
      <c r="F40" s="831"/>
      <c r="G40" s="831"/>
      <c r="H40" s="827">
        <v>0</v>
      </c>
      <c r="I40" s="831">
        <v>1</v>
      </c>
      <c r="J40" s="831">
        <v>414.07</v>
      </c>
      <c r="K40" s="827">
        <v>1</v>
      </c>
      <c r="L40" s="831">
        <v>1</v>
      </c>
      <c r="M40" s="832">
        <v>414.07</v>
      </c>
    </row>
    <row r="41" spans="1:13" ht="14.45" customHeight="1" x14ac:dyDescent="0.2">
      <c r="A41" s="821" t="s">
        <v>1978</v>
      </c>
      <c r="B41" s="822" t="s">
        <v>3171</v>
      </c>
      <c r="C41" s="822" t="s">
        <v>2126</v>
      </c>
      <c r="D41" s="822" t="s">
        <v>2008</v>
      </c>
      <c r="E41" s="822" t="s">
        <v>2127</v>
      </c>
      <c r="F41" s="831"/>
      <c r="G41" s="831"/>
      <c r="H41" s="827">
        <v>0</v>
      </c>
      <c r="I41" s="831">
        <v>2</v>
      </c>
      <c r="J41" s="831">
        <v>100.64</v>
      </c>
      <c r="K41" s="827">
        <v>1</v>
      </c>
      <c r="L41" s="831">
        <v>2</v>
      </c>
      <c r="M41" s="832">
        <v>100.64</v>
      </c>
    </row>
    <row r="42" spans="1:13" ht="14.45" customHeight="1" x14ac:dyDescent="0.2">
      <c r="A42" s="821" t="s">
        <v>1978</v>
      </c>
      <c r="B42" s="822" t="s">
        <v>3171</v>
      </c>
      <c r="C42" s="822" t="s">
        <v>2023</v>
      </c>
      <c r="D42" s="822" t="s">
        <v>2491</v>
      </c>
      <c r="E42" s="822"/>
      <c r="F42" s="831">
        <v>22</v>
      </c>
      <c r="G42" s="831">
        <v>1107.0400000000002</v>
      </c>
      <c r="H42" s="827">
        <v>1</v>
      </c>
      <c r="I42" s="831"/>
      <c r="J42" s="831"/>
      <c r="K42" s="827">
        <v>0</v>
      </c>
      <c r="L42" s="831">
        <v>22</v>
      </c>
      <c r="M42" s="832">
        <v>1107.0400000000002</v>
      </c>
    </row>
    <row r="43" spans="1:13" ht="14.45" customHeight="1" x14ac:dyDescent="0.2">
      <c r="A43" s="821" t="s">
        <v>1978</v>
      </c>
      <c r="B43" s="822" t="s">
        <v>3171</v>
      </c>
      <c r="C43" s="822" t="s">
        <v>2344</v>
      </c>
      <c r="D43" s="822" t="s">
        <v>2491</v>
      </c>
      <c r="E43" s="822"/>
      <c r="F43" s="831">
        <v>1</v>
      </c>
      <c r="G43" s="831">
        <v>16.77</v>
      </c>
      <c r="H43" s="827">
        <v>1</v>
      </c>
      <c r="I43" s="831"/>
      <c r="J43" s="831"/>
      <c r="K43" s="827">
        <v>0</v>
      </c>
      <c r="L43" s="831">
        <v>1</v>
      </c>
      <c r="M43" s="832">
        <v>16.77</v>
      </c>
    </row>
    <row r="44" spans="1:13" ht="14.45" customHeight="1" x14ac:dyDescent="0.2">
      <c r="A44" s="821" t="s">
        <v>1979</v>
      </c>
      <c r="B44" s="822" t="s">
        <v>1608</v>
      </c>
      <c r="C44" s="822" t="s">
        <v>1613</v>
      </c>
      <c r="D44" s="822" t="s">
        <v>825</v>
      </c>
      <c r="E44" s="822" t="s">
        <v>1614</v>
      </c>
      <c r="F44" s="831"/>
      <c r="G44" s="831"/>
      <c r="H44" s="827">
        <v>0</v>
      </c>
      <c r="I44" s="831">
        <v>5</v>
      </c>
      <c r="J44" s="831">
        <v>3681.65</v>
      </c>
      <c r="K44" s="827">
        <v>1</v>
      </c>
      <c r="L44" s="831">
        <v>5</v>
      </c>
      <c r="M44" s="832">
        <v>3681.65</v>
      </c>
    </row>
    <row r="45" spans="1:13" ht="14.45" customHeight="1" x14ac:dyDescent="0.2">
      <c r="A45" s="821" t="s">
        <v>1979</v>
      </c>
      <c r="B45" s="822" t="s">
        <v>1608</v>
      </c>
      <c r="C45" s="822" t="s">
        <v>1998</v>
      </c>
      <c r="D45" s="822" t="s">
        <v>825</v>
      </c>
      <c r="E45" s="822" t="s">
        <v>1999</v>
      </c>
      <c r="F45" s="831"/>
      <c r="G45" s="831"/>
      <c r="H45" s="827">
        <v>0</v>
      </c>
      <c r="I45" s="831">
        <v>4</v>
      </c>
      <c r="J45" s="831">
        <v>3694.96</v>
      </c>
      <c r="K45" s="827">
        <v>1</v>
      </c>
      <c r="L45" s="831">
        <v>4</v>
      </c>
      <c r="M45" s="832">
        <v>3694.96</v>
      </c>
    </row>
    <row r="46" spans="1:13" ht="14.45" customHeight="1" x14ac:dyDescent="0.2">
      <c r="A46" s="821" t="s">
        <v>1979</v>
      </c>
      <c r="B46" s="822" t="s">
        <v>3174</v>
      </c>
      <c r="C46" s="822" t="s">
        <v>2423</v>
      </c>
      <c r="D46" s="822" t="s">
        <v>2424</v>
      </c>
      <c r="E46" s="822" t="s">
        <v>716</v>
      </c>
      <c r="F46" s="831"/>
      <c r="G46" s="831"/>
      <c r="H46" s="827"/>
      <c r="I46" s="831">
        <v>2</v>
      </c>
      <c r="J46" s="831">
        <v>0</v>
      </c>
      <c r="K46" s="827"/>
      <c r="L46" s="831">
        <v>2</v>
      </c>
      <c r="M46" s="832">
        <v>0</v>
      </c>
    </row>
    <row r="47" spans="1:13" ht="14.45" customHeight="1" x14ac:dyDescent="0.2">
      <c r="A47" s="821" t="s">
        <v>1979</v>
      </c>
      <c r="B47" s="822" t="s">
        <v>1813</v>
      </c>
      <c r="C47" s="822" t="s">
        <v>1814</v>
      </c>
      <c r="D47" s="822" t="s">
        <v>1005</v>
      </c>
      <c r="E47" s="822" t="s">
        <v>1006</v>
      </c>
      <c r="F47" s="831"/>
      <c r="G47" s="831"/>
      <c r="H47" s="827"/>
      <c r="I47" s="831">
        <v>18</v>
      </c>
      <c r="J47" s="831">
        <v>0</v>
      </c>
      <c r="K47" s="827"/>
      <c r="L47" s="831">
        <v>18</v>
      </c>
      <c r="M47" s="832">
        <v>0</v>
      </c>
    </row>
    <row r="48" spans="1:13" ht="14.45" customHeight="1" x14ac:dyDescent="0.2">
      <c r="A48" s="821" t="s">
        <v>1979</v>
      </c>
      <c r="B48" s="822" t="s">
        <v>1813</v>
      </c>
      <c r="C48" s="822" t="s">
        <v>1942</v>
      </c>
      <c r="D48" s="822" t="s">
        <v>1005</v>
      </c>
      <c r="E48" s="822" t="s">
        <v>1943</v>
      </c>
      <c r="F48" s="831"/>
      <c r="G48" s="831"/>
      <c r="H48" s="827">
        <v>0</v>
      </c>
      <c r="I48" s="831">
        <v>2</v>
      </c>
      <c r="J48" s="831">
        <v>122.98</v>
      </c>
      <c r="K48" s="827">
        <v>1</v>
      </c>
      <c r="L48" s="831">
        <v>2</v>
      </c>
      <c r="M48" s="832">
        <v>122.98</v>
      </c>
    </row>
    <row r="49" spans="1:13" ht="14.45" customHeight="1" x14ac:dyDescent="0.2">
      <c r="A49" s="821" t="s">
        <v>1979</v>
      </c>
      <c r="B49" s="822" t="s">
        <v>1825</v>
      </c>
      <c r="C49" s="822" t="s">
        <v>2432</v>
      </c>
      <c r="D49" s="822" t="s">
        <v>1827</v>
      </c>
      <c r="E49" s="822" t="s">
        <v>2433</v>
      </c>
      <c r="F49" s="831"/>
      <c r="G49" s="831"/>
      <c r="H49" s="827">
        <v>0</v>
      </c>
      <c r="I49" s="831">
        <v>2</v>
      </c>
      <c r="J49" s="831">
        <v>678.94</v>
      </c>
      <c r="K49" s="827">
        <v>1</v>
      </c>
      <c r="L49" s="831">
        <v>2</v>
      </c>
      <c r="M49" s="832">
        <v>678.94</v>
      </c>
    </row>
    <row r="50" spans="1:13" ht="14.45" customHeight="1" x14ac:dyDescent="0.2">
      <c r="A50" s="821" t="s">
        <v>1979</v>
      </c>
      <c r="B50" s="822" t="s">
        <v>1864</v>
      </c>
      <c r="C50" s="822" t="s">
        <v>2037</v>
      </c>
      <c r="D50" s="822" t="s">
        <v>1168</v>
      </c>
      <c r="E50" s="822" t="s">
        <v>2038</v>
      </c>
      <c r="F50" s="831"/>
      <c r="G50" s="831"/>
      <c r="H50" s="827">
        <v>0</v>
      </c>
      <c r="I50" s="831">
        <v>1</v>
      </c>
      <c r="J50" s="831">
        <v>176.32</v>
      </c>
      <c r="K50" s="827">
        <v>1</v>
      </c>
      <c r="L50" s="831">
        <v>1</v>
      </c>
      <c r="M50" s="832">
        <v>176.32</v>
      </c>
    </row>
    <row r="51" spans="1:13" ht="14.45" customHeight="1" x14ac:dyDescent="0.2">
      <c r="A51" s="821" t="s">
        <v>1980</v>
      </c>
      <c r="B51" s="822" t="s">
        <v>1608</v>
      </c>
      <c r="C51" s="822" t="s">
        <v>1611</v>
      </c>
      <c r="D51" s="822" t="s">
        <v>828</v>
      </c>
      <c r="E51" s="822" t="s">
        <v>1612</v>
      </c>
      <c r="F51" s="831"/>
      <c r="G51" s="831"/>
      <c r="H51" s="827">
        <v>0</v>
      </c>
      <c r="I51" s="831">
        <v>4</v>
      </c>
      <c r="J51" s="831">
        <v>5542.48</v>
      </c>
      <c r="K51" s="827">
        <v>1</v>
      </c>
      <c r="L51" s="831">
        <v>4</v>
      </c>
      <c r="M51" s="832">
        <v>5542.48</v>
      </c>
    </row>
    <row r="52" spans="1:13" ht="14.45" customHeight="1" x14ac:dyDescent="0.2">
      <c r="A52" s="821" t="s">
        <v>1980</v>
      </c>
      <c r="B52" s="822" t="s">
        <v>1608</v>
      </c>
      <c r="C52" s="822" t="s">
        <v>2086</v>
      </c>
      <c r="D52" s="822" t="s">
        <v>825</v>
      </c>
      <c r="E52" s="822" t="s">
        <v>2087</v>
      </c>
      <c r="F52" s="831"/>
      <c r="G52" s="831"/>
      <c r="H52" s="827">
        <v>0</v>
      </c>
      <c r="I52" s="831">
        <v>3</v>
      </c>
      <c r="J52" s="831">
        <v>1104.48</v>
      </c>
      <c r="K52" s="827">
        <v>1</v>
      </c>
      <c r="L52" s="831">
        <v>3</v>
      </c>
      <c r="M52" s="832">
        <v>1104.48</v>
      </c>
    </row>
    <row r="53" spans="1:13" ht="14.45" customHeight="1" x14ac:dyDescent="0.2">
      <c r="A53" s="821" t="s">
        <v>1980</v>
      </c>
      <c r="B53" s="822" t="s">
        <v>1608</v>
      </c>
      <c r="C53" s="822" t="s">
        <v>1613</v>
      </c>
      <c r="D53" s="822" t="s">
        <v>825</v>
      </c>
      <c r="E53" s="822" t="s">
        <v>1614</v>
      </c>
      <c r="F53" s="831"/>
      <c r="G53" s="831"/>
      <c r="H53" s="827">
        <v>0</v>
      </c>
      <c r="I53" s="831">
        <v>78</v>
      </c>
      <c r="J53" s="831">
        <v>57433.740000000005</v>
      </c>
      <c r="K53" s="827">
        <v>1</v>
      </c>
      <c r="L53" s="831">
        <v>78</v>
      </c>
      <c r="M53" s="832">
        <v>57433.740000000005</v>
      </c>
    </row>
    <row r="54" spans="1:13" ht="14.45" customHeight="1" x14ac:dyDescent="0.2">
      <c r="A54" s="821" t="s">
        <v>1980</v>
      </c>
      <c r="B54" s="822" t="s">
        <v>1608</v>
      </c>
      <c r="C54" s="822" t="s">
        <v>1615</v>
      </c>
      <c r="D54" s="822" t="s">
        <v>825</v>
      </c>
      <c r="E54" s="822" t="s">
        <v>1616</v>
      </c>
      <c r="F54" s="831"/>
      <c r="G54" s="831"/>
      <c r="H54" s="827">
        <v>0</v>
      </c>
      <c r="I54" s="831">
        <v>3</v>
      </c>
      <c r="J54" s="831">
        <v>1472.67</v>
      </c>
      <c r="K54" s="827">
        <v>1</v>
      </c>
      <c r="L54" s="831">
        <v>3</v>
      </c>
      <c r="M54" s="832">
        <v>1472.67</v>
      </c>
    </row>
    <row r="55" spans="1:13" ht="14.45" customHeight="1" x14ac:dyDescent="0.2">
      <c r="A55" s="821" t="s">
        <v>1980</v>
      </c>
      <c r="B55" s="822" t="s">
        <v>1608</v>
      </c>
      <c r="C55" s="822" t="s">
        <v>2500</v>
      </c>
      <c r="D55" s="822" t="s">
        <v>828</v>
      </c>
      <c r="E55" s="822" t="s">
        <v>2501</v>
      </c>
      <c r="F55" s="831"/>
      <c r="G55" s="831"/>
      <c r="H55" s="827">
        <v>0</v>
      </c>
      <c r="I55" s="831">
        <v>2</v>
      </c>
      <c r="J55" s="831">
        <v>3694.98</v>
      </c>
      <c r="K55" s="827">
        <v>1</v>
      </c>
      <c r="L55" s="831">
        <v>2</v>
      </c>
      <c r="M55" s="832">
        <v>3694.98</v>
      </c>
    </row>
    <row r="56" spans="1:13" ht="14.45" customHeight="1" x14ac:dyDescent="0.2">
      <c r="A56" s="821" t="s">
        <v>1980</v>
      </c>
      <c r="B56" s="822" t="s">
        <v>1608</v>
      </c>
      <c r="C56" s="822" t="s">
        <v>1998</v>
      </c>
      <c r="D56" s="822" t="s">
        <v>825</v>
      </c>
      <c r="E56" s="822" t="s">
        <v>1999</v>
      </c>
      <c r="F56" s="831"/>
      <c r="G56" s="831"/>
      <c r="H56" s="827">
        <v>0</v>
      </c>
      <c r="I56" s="831">
        <v>25</v>
      </c>
      <c r="J56" s="831">
        <v>23093.5</v>
      </c>
      <c r="K56" s="827">
        <v>1</v>
      </c>
      <c r="L56" s="831">
        <v>25</v>
      </c>
      <c r="M56" s="832">
        <v>23093.5</v>
      </c>
    </row>
    <row r="57" spans="1:13" ht="14.45" customHeight="1" x14ac:dyDescent="0.2">
      <c r="A57" s="821" t="s">
        <v>1980</v>
      </c>
      <c r="B57" s="822" t="s">
        <v>1624</v>
      </c>
      <c r="C57" s="822" t="s">
        <v>2481</v>
      </c>
      <c r="D57" s="822" t="s">
        <v>1626</v>
      </c>
      <c r="E57" s="822" t="s">
        <v>2482</v>
      </c>
      <c r="F57" s="831"/>
      <c r="G57" s="831"/>
      <c r="H57" s="827">
        <v>0</v>
      </c>
      <c r="I57" s="831">
        <v>1</v>
      </c>
      <c r="J57" s="831">
        <v>85.02</v>
      </c>
      <c r="K57" s="827">
        <v>1</v>
      </c>
      <c r="L57" s="831">
        <v>1</v>
      </c>
      <c r="M57" s="832">
        <v>85.02</v>
      </c>
    </row>
    <row r="58" spans="1:13" ht="14.45" customHeight="1" x14ac:dyDescent="0.2">
      <c r="A58" s="821" t="s">
        <v>1980</v>
      </c>
      <c r="B58" s="822" t="s">
        <v>1663</v>
      </c>
      <c r="C58" s="822" t="s">
        <v>1669</v>
      </c>
      <c r="D58" s="822" t="s">
        <v>1665</v>
      </c>
      <c r="E58" s="822" t="s">
        <v>1670</v>
      </c>
      <c r="F58" s="831"/>
      <c r="G58" s="831"/>
      <c r="H58" s="827">
        <v>0</v>
      </c>
      <c r="I58" s="831">
        <v>2</v>
      </c>
      <c r="J58" s="831">
        <v>68.94</v>
      </c>
      <c r="K58" s="827">
        <v>1</v>
      </c>
      <c r="L58" s="831">
        <v>2</v>
      </c>
      <c r="M58" s="832">
        <v>68.94</v>
      </c>
    </row>
    <row r="59" spans="1:13" ht="14.45" customHeight="1" x14ac:dyDescent="0.2">
      <c r="A59" s="821" t="s">
        <v>1980</v>
      </c>
      <c r="B59" s="822" t="s">
        <v>1743</v>
      </c>
      <c r="C59" s="822" t="s">
        <v>1747</v>
      </c>
      <c r="D59" s="822" t="s">
        <v>1201</v>
      </c>
      <c r="E59" s="822" t="s">
        <v>1748</v>
      </c>
      <c r="F59" s="831"/>
      <c r="G59" s="831"/>
      <c r="H59" s="827">
        <v>0</v>
      </c>
      <c r="I59" s="831">
        <v>5</v>
      </c>
      <c r="J59" s="831">
        <v>771.80000000000007</v>
      </c>
      <c r="K59" s="827">
        <v>1</v>
      </c>
      <c r="L59" s="831">
        <v>5</v>
      </c>
      <c r="M59" s="832">
        <v>771.80000000000007</v>
      </c>
    </row>
    <row r="60" spans="1:13" ht="14.45" customHeight="1" x14ac:dyDescent="0.2">
      <c r="A60" s="821" t="s">
        <v>1980</v>
      </c>
      <c r="B60" s="822" t="s">
        <v>3175</v>
      </c>
      <c r="C60" s="822" t="s">
        <v>2488</v>
      </c>
      <c r="D60" s="822" t="s">
        <v>2489</v>
      </c>
      <c r="E60" s="822" t="s">
        <v>2490</v>
      </c>
      <c r="F60" s="831"/>
      <c r="G60" s="831"/>
      <c r="H60" s="827">
        <v>0</v>
      </c>
      <c r="I60" s="831">
        <v>4</v>
      </c>
      <c r="J60" s="831">
        <v>1546.92</v>
      </c>
      <c r="K60" s="827">
        <v>1</v>
      </c>
      <c r="L60" s="831">
        <v>4</v>
      </c>
      <c r="M60" s="832">
        <v>1546.92</v>
      </c>
    </row>
    <row r="61" spans="1:13" ht="14.45" customHeight="1" x14ac:dyDescent="0.2">
      <c r="A61" s="821" t="s">
        <v>1980</v>
      </c>
      <c r="B61" s="822" t="s">
        <v>1936</v>
      </c>
      <c r="C61" s="822" t="s">
        <v>2467</v>
      </c>
      <c r="D61" s="822" t="s">
        <v>2468</v>
      </c>
      <c r="E61" s="822" t="s">
        <v>2469</v>
      </c>
      <c r="F61" s="831">
        <v>1</v>
      </c>
      <c r="G61" s="831">
        <v>121.75</v>
      </c>
      <c r="H61" s="827">
        <v>1</v>
      </c>
      <c r="I61" s="831"/>
      <c r="J61" s="831"/>
      <c r="K61" s="827">
        <v>0</v>
      </c>
      <c r="L61" s="831">
        <v>1</v>
      </c>
      <c r="M61" s="832">
        <v>121.75</v>
      </c>
    </row>
    <row r="62" spans="1:13" ht="14.45" customHeight="1" x14ac:dyDescent="0.2">
      <c r="A62" s="821" t="s">
        <v>1980</v>
      </c>
      <c r="B62" s="822" t="s">
        <v>1813</v>
      </c>
      <c r="C62" s="822" t="s">
        <v>1814</v>
      </c>
      <c r="D62" s="822" t="s">
        <v>1005</v>
      </c>
      <c r="E62" s="822" t="s">
        <v>1006</v>
      </c>
      <c r="F62" s="831"/>
      <c r="G62" s="831"/>
      <c r="H62" s="827"/>
      <c r="I62" s="831">
        <v>63</v>
      </c>
      <c r="J62" s="831">
        <v>0</v>
      </c>
      <c r="K62" s="827"/>
      <c r="L62" s="831">
        <v>63</v>
      </c>
      <c r="M62" s="832">
        <v>0</v>
      </c>
    </row>
    <row r="63" spans="1:13" ht="14.45" customHeight="1" x14ac:dyDescent="0.2">
      <c r="A63" s="821" t="s">
        <v>1980</v>
      </c>
      <c r="B63" s="822" t="s">
        <v>1813</v>
      </c>
      <c r="C63" s="822" t="s">
        <v>1942</v>
      </c>
      <c r="D63" s="822" t="s">
        <v>1005</v>
      </c>
      <c r="E63" s="822" t="s">
        <v>1943</v>
      </c>
      <c r="F63" s="831"/>
      <c r="G63" s="831"/>
      <c r="H63" s="827">
        <v>0</v>
      </c>
      <c r="I63" s="831">
        <v>1</v>
      </c>
      <c r="J63" s="831">
        <v>61.49</v>
      </c>
      <c r="K63" s="827">
        <v>1</v>
      </c>
      <c r="L63" s="831">
        <v>1</v>
      </c>
      <c r="M63" s="832">
        <v>61.49</v>
      </c>
    </row>
    <row r="64" spans="1:13" ht="14.45" customHeight="1" x14ac:dyDescent="0.2">
      <c r="A64" s="821" t="s">
        <v>1980</v>
      </c>
      <c r="B64" s="822" t="s">
        <v>1834</v>
      </c>
      <c r="C64" s="822" t="s">
        <v>1950</v>
      </c>
      <c r="D64" s="822" t="s">
        <v>1836</v>
      </c>
      <c r="E64" s="822" t="s">
        <v>1951</v>
      </c>
      <c r="F64" s="831"/>
      <c r="G64" s="831"/>
      <c r="H64" s="827">
        <v>0</v>
      </c>
      <c r="I64" s="831">
        <v>3</v>
      </c>
      <c r="J64" s="831">
        <v>70.199999999999989</v>
      </c>
      <c r="K64" s="827">
        <v>1</v>
      </c>
      <c r="L64" s="831">
        <v>3</v>
      </c>
      <c r="M64" s="832">
        <v>70.199999999999989</v>
      </c>
    </row>
    <row r="65" spans="1:13" ht="14.45" customHeight="1" x14ac:dyDescent="0.2">
      <c r="A65" s="821" t="s">
        <v>1980</v>
      </c>
      <c r="B65" s="822" t="s">
        <v>1840</v>
      </c>
      <c r="C65" s="822" t="s">
        <v>2531</v>
      </c>
      <c r="D65" s="822" t="s">
        <v>2532</v>
      </c>
      <c r="E65" s="822" t="s">
        <v>1842</v>
      </c>
      <c r="F65" s="831">
        <v>2</v>
      </c>
      <c r="G65" s="831">
        <v>0</v>
      </c>
      <c r="H65" s="827"/>
      <c r="I65" s="831"/>
      <c r="J65" s="831"/>
      <c r="K65" s="827"/>
      <c r="L65" s="831">
        <v>2</v>
      </c>
      <c r="M65" s="832">
        <v>0</v>
      </c>
    </row>
    <row r="66" spans="1:13" ht="14.45" customHeight="1" x14ac:dyDescent="0.2">
      <c r="A66" s="821" t="s">
        <v>1980</v>
      </c>
      <c r="B66" s="822" t="s">
        <v>1840</v>
      </c>
      <c r="C66" s="822" t="s">
        <v>1843</v>
      </c>
      <c r="D66" s="822" t="s">
        <v>1171</v>
      </c>
      <c r="E66" s="822" t="s">
        <v>1107</v>
      </c>
      <c r="F66" s="831"/>
      <c r="G66" s="831"/>
      <c r="H66" s="827"/>
      <c r="I66" s="831">
        <v>8</v>
      </c>
      <c r="J66" s="831">
        <v>0</v>
      </c>
      <c r="K66" s="827"/>
      <c r="L66" s="831">
        <v>8</v>
      </c>
      <c r="M66" s="832">
        <v>0</v>
      </c>
    </row>
    <row r="67" spans="1:13" ht="14.45" customHeight="1" x14ac:dyDescent="0.2">
      <c r="A67" s="821" t="s">
        <v>1980</v>
      </c>
      <c r="B67" s="822" t="s">
        <v>1840</v>
      </c>
      <c r="C67" s="822" t="s">
        <v>1841</v>
      </c>
      <c r="D67" s="822" t="s">
        <v>1171</v>
      </c>
      <c r="E67" s="822" t="s">
        <v>1842</v>
      </c>
      <c r="F67" s="831"/>
      <c r="G67" s="831"/>
      <c r="H67" s="827"/>
      <c r="I67" s="831">
        <v>1</v>
      </c>
      <c r="J67" s="831">
        <v>0</v>
      </c>
      <c r="K67" s="827"/>
      <c r="L67" s="831">
        <v>1</v>
      </c>
      <c r="M67" s="832">
        <v>0</v>
      </c>
    </row>
    <row r="68" spans="1:13" ht="14.45" customHeight="1" x14ac:dyDescent="0.2">
      <c r="A68" s="821" t="s">
        <v>1980</v>
      </c>
      <c r="B68" s="822" t="s">
        <v>3171</v>
      </c>
      <c r="C68" s="822" t="s">
        <v>2533</v>
      </c>
      <c r="D68" s="822" t="s">
        <v>2008</v>
      </c>
      <c r="E68" s="822" t="s">
        <v>2534</v>
      </c>
      <c r="F68" s="831"/>
      <c r="G68" s="831"/>
      <c r="H68" s="827">
        <v>0</v>
      </c>
      <c r="I68" s="831">
        <v>1</v>
      </c>
      <c r="J68" s="831">
        <v>33.549999999999997</v>
      </c>
      <c r="K68" s="827">
        <v>1</v>
      </c>
      <c r="L68" s="831">
        <v>1</v>
      </c>
      <c r="M68" s="832">
        <v>33.549999999999997</v>
      </c>
    </row>
    <row r="69" spans="1:13" ht="14.45" customHeight="1" x14ac:dyDescent="0.2">
      <c r="A69" s="821" t="s">
        <v>1980</v>
      </c>
      <c r="B69" s="822" t="s">
        <v>3171</v>
      </c>
      <c r="C69" s="822" t="s">
        <v>2126</v>
      </c>
      <c r="D69" s="822" t="s">
        <v>2008</v>
      </c>
      <c r="E69" s="822" t="s">
        <v>2127</v>
      </c>
      <c r="F69" s="831"/>
      <c r="G69" s="831"/>
      <c r="H69" s="827">
        <v>0</v>
      </c>
      <c r="I69" s="831">
        <v>2</v>
      </c>
      <c r="J69" s="831">
        <v>100.64</v>
      </c>
      <c r="K69" s="827">
        <v>1</v>
      </c>
      <c r="L69" s="831">
        <v>2</v>
      </c>
      <c r="M69" s="832">
        <v>100.64</v>
      </c>
    </row>
    <row r="70" spans="1:13" ht="14.45" customHeight="1" x14ac:dyDescent="0.2">
      <c r="A70" s="821" t="s">
        <v>1980</v>
      </c>
      <c r="B70" s="822" t="s">
        <v>3171</v>
      </c>
      <c r="C70" s="822" t="s">
        <v>2023</v>
      </c>
      <c r="D70" s="822" t="s">
        <v>2491</v>
      </c>
      <c r="E70" s="822"/>
      <c r="F70" s="831">
        <v>3</v>
      </c>
      <c r="G70" s="831">
        <v>150.96</v>
      </c>
      <c r="H70" s="827">
        <v>1</v>
      </c>
      <c r="I70" s="831"/>
      <c r="J70" s="831"/>
      <c r="K70" s="827">
        <v>0</v>
      </c>
      <c r="L70" s="831">
        <v>3</v>
      </c>
      <c r="M70" s="832">
        <v>150.96</v>
      </c>
    </row>
    <row r="71" spans="1:13" ht="14.45" customHeight="1" x14ac:dyDescent="0.2">
      <c r="A71" s="821" t="s">
        <v>1980</v>
      </c>
      <c r="B71" s="822" t="s">
        <v>3171</v>
      </c>
      <c r="C71" s="822" t="s">
        <v>2344</v>
      </c>
      <c r="D71" s="822" t="s">
        <v>2491</v>
      </c>
      <c r="E71" s="822"/>
      <c r="F71" s="831">
        <v>1</v>
      </c>
      <c r="G71" s="831">
        <v>16.77</v>
      </c>
      <c r="H71" s="827">
        <v>1</v>
      </c>
      <c r="I71" s="831"/>
      <c r="J71" s="831"/>
      <c r="K71" s="827">
        <v>0</v>
      </c>
      <c r="L71" s="831">
        <v>1</v>
      </c>
      <c r="M71" s="832">
        <v>16.77</v>
      </c>
    </row>
    <row r="72" spans="1:13" ht="14.45" customHeight="1" x14ac:dyDescent="0.2">
      <c r="A72" s="821" t="s">
        <v>1981</v>
      </c>
      <c r="B72" s="822" t="s">
        <v>1813</v>
      </c>
      <c r="C72" s="822" t="s">
        <v>1814</v>
      </c>
      <c r="D72" s="822" t="s">
        <v>1005</v>
      </c>
      <c r="E72" s="822" t="s">
        <v>1006</v>
      </c>
      <c r="F72" s="831"/>
      <c r="G72" s="831"/>
      <c r="H72" s="827"/>
      <c r="I72" s="831">
        <v>1</v>
      </c>
      <c r="J72" s="831">
        <v>0</v>
      </c>
      <c r="K72" s="827"/>
      <c r="L72" s="831">
        <v>1</v>
      </c>
      <c r="M72" s="832">
        <v>0</v>
      </c>
    </row>
    <row r="73" spans="1:13" ht="14.45" customHeight="1" x14ac:dyDescent="0.2">
      <c r="A73" s="821" t="s">
        <v>1982</v>
      </c>
      <c r="B73" s="822" t="s">
        <v>1608</v>
      </c>
      <c r="C73" s="822" t="s">
        <v>1613</v>
      </c>
      <c r="D73" s="822" t="s">
        <v>825</v>
      </c>
      <c r="E73" s="822" t="s">
        <v>1614</v>
      </c>
      <c r="F73" s="831"/>
      <c r="G73" s="831"/>
      <c r="H73" s="827">
        <v>0</v>
      </c>
      <c r="I73" s="831">
        <v>72</v>
      </c>
      <c r="J73" s="831">
        <v>53015.76</v>
      </c>
      <c r="K73" s="827">
        <v>1</v>
      </c>
      <c r="L73" s="831">
        <v>72</v>
      </c>
      <c r="M73" s="832">
        <v>53015.76</v>
      </c>
    </row>
    <row r="74" spans="1:13" ht="14.45" customHeight="1" x14ac:dyDescent="0.2">
      <c r="A74" s="821" t="s">
        <v>1982</v>
      </c>
      <c r="B74" s="822" t="s">
        <v>1608</v>
      </c>
      <c r="C74" s="822" t="s">
        <v>1615</v>
      </c>
      <c r="D74" s="822" t="s">
        <v>825</v>
      </c>
      <c r="E74" s="822" t="s">
        <v>1616</v>
      </c>
      <c r="F74" s="831"/>
      <c r="G74" s="831"/>
      <c r="H74" s="827">
        <v>0</v>
      </c>
      <c r="I74" s="831">
        <v>11</v>
      </c>
      <c r="J74" s="831">
        <v>5399.79</v>
      </c>
      <c r="K74" s="827">
        <v>1</v>
      </c>
      <c r="L74" s="831">
        <v>11</v>
      </c>
      <c r="M74" s="832">
        <v>5399.79</v>
      </c>
    </row>
    <row r="75" spans="1:13" ht="14.45" customHeight="1" x14ac:dyDescent="0.2">
      <c r="A75" s="821" t="s">
        <v>1982</v>
      </c>
      <c r="B75" s="822" t="s">
        <v>1608</v>
      </c>
      <c r="C75" s="822" t="s">
        <v>2500</v>
      </c>
      <c r="D75" s="822" t="s">
        <v>828</v>
      </c>
      <c r="E75" s="822" t="s">
        <v>2501</v>
      </c>
      <c r="F75" s="831"/>
      <c r="G75" s="831"/>
      <c r="H75" s="827">
        <v>0</v>
      </c>
      <c r="I75" s="831">
        <v>1</v>
      </c>
      <c r="J75" s="831">
        <v>1847.49</v>
      </c>
      <c r="K75" s="827">
        <v>1</v>
      </c>
      <c r="L75" s="831">
        <v>1</v>
      </c>
      <c r="M75" s="832">
        <v>1847.49</v>
      </c>
    </row>
    <row r="76" spans="1:13" ht="14.45" customHeight="1" x14ac:dyDescent="0.2">
      <c r="A76" s="821" t="s">
        <v>1982</v>
      </c>
      <c r="B76" s="822" t="s">
        <v>1608</v>
      </c>
      <c r="C76" s="822" t="s">
        <v>2291</v>
      </c>
      <c r="D76" s="822" t="s">
        <v>825</v>
      </c>
      <c r="E76" s="822" t="s">
        <v>2292</v>
      </c>
      <c r="F76" s="831"/>
      <c r="G76" s="831"/>
      <c r="H76" s="827">
        <v>0</v>
      </c>
      <c r="I76" s="831">
        <v>13</v>
      </c>
      <c r="J76" s="831">
        <v>15010.840000000002</v>
      </c>
      <c r="K76" s="827">
        <v>1</v>
      </c>
      <c r="L76" s="831">
        <v>13</v>
      </c>
      <c r="M76" s="832">
        <v>15010.840000000002</v>
      </c>
    </row>
    <row r="77" spans="1:13" ht="14.45" customHeight="1" x14ac:dyDescent="0.2">
      <c r="A77" s="821" t="s">
        <v>1982</v>
      </c>
      <c r="B77" s="822" t="s">
        <v>1608</v>
      </c>
      <c r="C77" s="822" t="s">
        <v>1998</v>
      </c>
      <c r="D77" s="822" t="s">
        <v>825</v>
      </c>
      <c r="E77" s="822" t="s">
        <v>1999</v>
      </c>
      <c r="F77" s="831"/>
      <c r="G77" s="831"/>
      <c r="H77" s="827">
        <v>0</v>
      </c>
      <c r="I77" s="831">
        <v>7</v>
      </c>
      <c r="J77" s="831">
        <v>6466.18</v>
      </c>
      <c r="K77" s="827">
        <v>1</v>
      </c>
      <c r="L77" s="831">
        <v>7</v>
      </c>
      <c r="M77" s="832">
        <v>6466.18</v>
      </c>
    </row>
    <row r="78" spans="1:13" ht="14.45" customHeight="1" x14ac:dyDescent="0.2">
      <c r="A78" s="821" t="s">
        <v>1982</v>
      </c>
      <c r="B78" s="822" t="s">
        <v>1658</v>
      </c>
      <c r="C78" s="822" t="s">
        <v>2593</v>
      </c>
      <c r="D78" s="822" t="s">
        <v>1661</v>
      </c>
      <c r="E78" s="822" t="s">
        <v>2594</v>
      </c>
      <c r="F78" s="831"/>
      <c r="G78" s="831"/>
      <c r="H78" s="827">
        <v>0</v>
      </c>
      <c r="I78" s="831">
        <v>1</v>
      </c>
      <c r="J78" s="831">
        <v>206.78</v>
      </c>
      <c r="K78" s="827">
        <v>1</v>
      </c>
      <c r="L78" s="831">
        <v>1</v>
      </c>
      <c r="M78" s="832">
        <v>206.78</v>
      </c>
    </row>
    <row r="79" spans="1:13" ht="14.45" customHeight="1" x14ac:dyDescent="0.2">
      <c r="A79" s="821" t="s">
        <v>1982</v>
      </c>
      <c r="B79" s="822" t="s">
        <v>1671</v>
      </c>
      <c r="C79" s="822" t="s">
        <v>1914</v>
      </c>
      <c r="D79" s="822" t="s">
        <v>1673</v>
      </c>
      <c r="E79" s="822" t="s">
        <v>1915</v>
      </c>
      <c r="F79" s="831"/>
      <c r="G79" s="831"/>
      <c r="H79" s="827">
        <v>0</v>
      </c>
      <c r="I79" s="831">
        <v>1</v>
      </c>
      <c r="J79" s="831">
        <v>117.46</v>
      </c>
      <c r="K79" s="827">
        <v>1</v>
      </c>
      <c r="L79" s="831">
        <v>1</v>
      </c>
      <c r="M79" s="832">
        <v>117.46</v>
      </c>
    </row>
    <row r="80" spans="1:13" ht="14.45" customHeight="1" x14ac:dyDescent="0.2">
      <c r="A80" s="821" t="s">
        <v>1982</v>
      </c>
      <c r="B80" s="822" t="s">
        <v>1743</v>
      </c>
      <c r="C80" s="822" t="s">
        <v>2607</v>
      </c>
      <c r="D80" s="822" t="s">
        <v>2608</v>
      </c>
      <c r="E80" s="822" t="s">
        <v>2609</v>
      </c>
      <c r="F80" s="831">
        <v>1</v>
      </c>
      <c r="G80" s="831">
        <v>154.36000000000001</v>
      </c>
      <c r="H80" s="827">
        <v>1</v>
      </c>
      <c r="I80" s="831"/>
      <c r="J80" s="831"/>
      <c r="K80" s="827">
        <v>0</v>
      </c>
      <c r="L80" s="831">
        <v>1</v>
      </c>
      <c r="M80" s="832">
        <v>154.36000000000001</v>
      </c>
    </row>
    <row r="81" spans="1:13" ht="14.45" customHeight="1" x14ac:dyDescent="0.2">
      <c r="A81" s="821" t="s">
        <v>1982</v>
      </c>
      <c r="B81" s="822" t="s">
        <v>1743</v>
      </c>
      <c r="C81" s="822" t="s">
        <v>1747</v>
      </c>
      <c r="D81" s="822" t="s">
        <v>1201</v>
      </c>
      <c r="E81" s="822" t="s">
        <v>1748</v>
      </c>
      <c r="F81" s="831"/>
      <c r="G81" s="831"/>
      <c r="H81" s="827">
        <v>0</v>
      </c>
      <c r="I81" s="831">
        <v>13</v>
      </c>
      <c r="J81" s="831">
        <v>2006.68</v>
      </c>
      <c r="K81" s="827">
        <v>1</v>
      </c>
      <c r="L81" s="831">
        <v>13</v>
      </c>
      <c r="M81" s="832">
        <v>2006.68</v>
      </c>
    </row>
    <row r="82" spans="1:13" ht="14.45" customHeight="1" x14ac:dyDescent="0.2">
      <c r="A82" s="821" t="s">
        <v>1982</v>
      </c>
      <c r="B82" s="822" t="s">
        <v>1743</v>
      </c>
      <c r="C82" s="822" t="s">
        <v>1749</v>
      </c>
      <c r="D82" s="822" t="s">
        <v>1750</v>
      </c>
      <c r="E82" s="822" t="s">
        <v>1751</v>
      </c>
      <c r="F82" s="831"/>
      <c r="G82" s="831"/>
      <c r="H82" s="827">
        <v>0</v>
      </c>
      <c r="I82" s="831">
        <v>1</v>
      </c>
      <c r="J82" s="831">
        <v>149.52000000000001</v>
      </c>
      <c r="K82" s="827">
        <v>1</v>
      </c>
      <c r="L82" s="831">
        <v>1</v>
      </c>
      <c r="M82" s="832">
        <v>149.52000000000001</v>
      </c>
    </row>
    <row r="83" spans="1:13" ht="14.45" customHeight="1" x14ac:dyDescent="0.2">
      <c r="A83" s="821" t="s">
        <v>1982</v>
      </c>
      <c r="B83" s="822" t="s">
        <v>1743</v>
      </c>
      <c r="C83" s="822" t="s">
        <v>2612</v>
      </c>
      <c r="D83" s="822" t="s">
        <v>2608</v>
      </c>
      <c r="E83" s="822" t="s">
        <v>2613</v>
      </c>
      <c r="F83" s="831">
        <v>1</v>
      </c>
      <c r="G83" s="831">
        <v>154.36000000000001</v>
      </c>
      <c r="H83" s="827">
        <v>1</v>
      </c>
      <c r="I83" s="831"/>
      <c r="J83" s="831"/>
      <c r="K83" s="827">
        <v>0</v>
      </c>
      <c r="L83" s="831">
        <v>1</v>
      </c>
      <c r="M83" s="832">
        <v>154.36000000000001</v>
      </c>
    </row>
    <row r="84" spans="1:13" ht="14.45" customHeight="1" x14ac:dyDescent="0.2">
      <c r="A84" s="821" t="s">
        <v>1982</v>
      </c>
      <c r="B84" s="822" t="s">
        <v>1743</v>
      </c>
      <c r="C84" s="822" t="s">
        <v>2610</v>
      </c>
      <c r="D84" s="822" t="s">
        <v>1199</v>
      </c>
      <c r="E84" s="822" t="s">
        <v>2611</v>
      </c>
      <c r="F84" s="831"/>
      <c r="G84" s="831"/>
      <c r="H84" s="827">
        <v>0</v>
      </c>
      <c r="I84" s="831">
        <v>2</v>
      </c>
      <c r="J84" s="831">
        <v>160.56</v>
      </c>
      <c r="K84" s="827">
        <v>1</v>
      </c>
      <c r="L84" s="831">
        <v>2</v>
      </c>
      <c r="M84" s="832">
        <v>160.56</v>
      </c>
    </row>
    <row r="85" spans="1:13" ht="14.45" customHeight="1" x14ac:dyDescent="0.2">
      <c r="A85" s="821" t="s">
        <v>1982</v>
      </c>
      <c r="B85" s="822" t="s">
        <v>1743</v>
      </c>
      <c r="C85" s="822" t="s">
        <v>2614</v>
      </c>
      <c r="D85" s="822" t="s">
        <v>2608</v>
      </c>
      <c r="E85" s="822" t="s">
        <v>2609</v>
      </c>
      <c r="F85" s="831">
        <v>1</v>
      </c>
      <c r="G85" s="831">
        <v>154.36000000000001</v>
      </c>
      <c r="H85" s="827">
        <v>1</v>
      </c>
      <c r="I85" s="831"/>
      <c r="J85" s="831"/>
      <c r="K85" s="827">
        <v>0</v>
      </c>
      <c r="L85" s="831">
        <v>1</v>
      </c>
      <c r="M85" s="832">
        <v>154.36000000000001</v>
      </c>
    </row>
    <row r="86" spans="1:13" ht="14.45" customHeight="1" x14ac:dyDescent="0.2">
      <c r="A86" s="821" t="s">
        <v>1982</v>
      </c>
      <c r="B86" s="822" t="s">
        <v>3176</v>
      </c>
      <c r="C86" s="822" t="s">
        <v>2549</v>
      </c>
      <c r="D86" s="822" t="s">
        <v>2550</v>
      </c>
      <c r="E86" s="822" t="s">
        <v>2551</v>
      </c>
      <c r="F86" s="831"/>
      <c r="G86" s="831"/>
      <c r="H86" s="827">
        <v>0</v>
      </c>
      <c r="I86" s="831">
        <v>2</v>
      </c>
      <c r="J86" s="831">
        <v>239.4</v>
      </c>
      <c r="K86" s="827">
        <v>1</v>
      </c>
      <c r="L86" s="831">
        <v>2</v>
      </c>
      <c r="M86" s="832">
        <v>239.4</v>
      </c>
    </row>
    <row r="87" spans="1:13" ht="14.45" customHeight="1" x14ac:dyDescent="0.2">
      <c r="A87" s="821" t="s">
        <v>1982</v>
      </c>
      <c r="B87" s="822" t="s">
        <v>1932</v>
      </c>
      <c r="C87" s="822" t="s">
        <v>1933</v>
      </c>
      <c r="D87" s="822" t="s">
        <v>1934</v>
      </c>
      <c r="E87" s="822" t="s">
        <v>1935</v>
      </c>
      <c r="F87" s="831"/>
      <c r="G87" s="831"/>
      <c r="H87" s="827">
        <v>0</v>
      </c>
      <c r="I87" s="831">
        <v>1</v>
      </c>
      <c r="J87" s="831">
        <v>70.48</v>
      </c>
      <c r="K87" s="827">
        <v>1</v>
      </c>
      <c r="L87" s="831">
        <v>1</v>
      </c>
      <c r="M87" s="832">
        <v>70.48</v>
      </c>
    </row>
    <row r="88" spans="1:13" ht="14.45" customHeight="1" x14ac:dyDescent="0.2">
      <c r="A88" s="821" t="s">
        <v>1982</v>
      </c>
      <c r="B88" s="822" t="s">
        <v>1813</v>
      </c>
      <c r="C88" s="822" t="s">
        <v>1814</v>
      </c>
      <c r="D88" s="822" t="s">
        <v>1005</v>
      </c>
      <c r="E88" s="822" t="s">
        <v>1006</v>
      </c>
      <c r="F88" s="831"/>
      <c r="G88" s="831"/>
      <c r="H88" s="827"/>
      <c r="I88" s="831">
        <v>24</v>
      </c>
      <c r="J88" s="831">
        <v>0</v>
      </c>
      <c r="K88" s="827"/>
      <c r="L88" s="831">
        <v>24</v>
      </c>
      <c r="M88" s="832">
        <v>0</v>
      </c>
    </row>
    <row r="89" spans="1:13" ht="14.45" customHeight="1" x14ac:dyDescent="0.2">
      <c r="A89" s="821" t="s">
        <v>1982</v>
      </c>
      <c r="B89" s="822" t="s">
        <v>1813</v>
      </c>
      <c r="C89" s="822" t="s">
        <v>1942</v>
      </c>
      <c r="D89" s="822" t="s">
        <v>1005</v>
      </c>
      <c r="E89" s="822" t="s">
        <v>1943</v>
      </c>
      <c r="F89" s="831"/>
      <c r="G89" s="831"/>
      <c r="H89" s="827">
        <v>0</v>
      </c>
      <c r="I89" s="831">
        <v>1</v>
      </c>
      <c r="J89" s="831">
        <v>61.49</v>
      </c>
      <c r="K89" s="827">
        <v>1</v>
      </c>
      <c r="L89" s="831">
        <v>1</v>
      </c>
      <c r="M89" s="832">
        <v>61.49</v>
      </c>
    </row>
    <row r="90" spans="1:13" ht="14.45" customHeight="1" x14ac:dyDescent="0.2">
      <c r="A90" s="821" t="s">
        <v>1982</v>
      </c>
      <c r="B90" s="822" t="s">
        <v>1800</v>
      </c>
      <c r="C90" s="822" t="s">
        <v>2580</v>
      </c>
      <c r="D90" s="822" t="s">
        <v>2581</v>
      </c>
      <c r="E90" s="822" t="s">
        <v>2582</v>
      </c>
      <c r="F90" s="831"/>
      <c r="G90" s="831"/>
      <c r="H90" s="827">
        <v>0</v>
      </c>
      <c r="I90" s="831">
        <v>2</v>
      </c>
      <c r="J90" s="831">
        <v>14238.3</v>
      </c>
      <c r="K90" s="827">
        <v>1</v>
      </c>
      <c r="L90" s="831">
        <v>2</v>
      </c>
      <c r="M90" s="832">
        <v>14238.3</v>
      </c>
    </row>
    <row r="91" spans="1:13" ht="14.45" customHeight="1" x14ac:dyDescent="0.2">
      <c r="A91" s="821" t="s">
        <v>1982</v>
      </c>
      <c r="B91" s="822" t="s">
        <v>3171</v>
      </c>
      <c r="C91" s="822" t="s">
        <v>2605</v>
      </c>
      <c r="D91" s="822" t="s">
        <v>2008</v>
      </c>
      <c r="E91" s="822" t="s">
        <v>2606</v>
      </c>
      <c r="F91" s="831">
        <v>3</v>
      </c>
      <c r="G91" s="831">
        <v>50.31</v>
      </c>
      <c r="H91" s="827">
        <v>1</v>
      </c>
      <c r="I91" s="831"/>
      <c r="J91" s="831"/>
      <c r="K91" s="827">
        <v>0</v>
      </c>
      <c r="L91" s="831">
        <v>3</v>
      </c>
      <c r="M91" s="832">
        <v>50.31</v>
      </c>
    </row>
    <row r="92" spans="1:13" ht="14.45" customHeight="1" x14ac:dyDescent="0.2">
      <c r="A92" s="821" t="s">
        <v>1982</v>
      </c>
      <c r="B92" s="822" t="s">
        <v>3171</v>
      </c>
      <c r="C92" s="822" t="s">
        <v>2023</v>
      </c>
      <c r="D92" s="822" t="s">
        <v>2491</v>
      </c>
      <c r="E92" s="822"/>
      <c r="F92" s="831">
        <v>8</v>
      </c>
      <c r="G92" s="831">
        <v>402.56</v>
      </c>
      <c r="H92" s="827">
        <v>1</v>
      </c>
      <c r="I92" s="831"/>
      <c r="J92" s="831"/>
      <c r="K92" s="827">
        <v>0</v>
      </c>
      <c r="L92" s="831">
        <v>8</v>
      </c>
      <c r="M92" s="832">
        <v>402.56</v>
      </c>
    </row>
    <row r="93" spans="1:13" ht="14.45" customHeight="1" x14ac:dyDescent="0.2">
      <c r="A93" s="821" t="s">
        <v>1982</v>
      </c>
      <c r="B93" s="822" t="s">
        <v>3171</v>
      </c>
      <c r="C93" s="822" t="s">
        <v>2344</v>
      </c>
      <c r="D93" s="822" t="s">
        <v>2491</v>
      </c>
      <c r="E93" s="822"/>
      <c r="F93" s="831">
        <v>3</v>
      </c>
      <c r="G93" s="831">
        <v>50.31</v>
      </c>
      <c r="H93" s="827">
        <v>1</v>
      </c>
      <c r="I93" s="831"/>
      <c r="J93" s="831"/>
      <c r="K93" s="827">
        <v>0</v>
      </c>
      <c r="L93" s="831">
        <v>3</v>
      </c>
      <c r="M93" s="832">
        <v>50.31</v>
      </c>
    </row>
    <row r="94" spans="1:13" ht="14.45" customHeight="1" x14ac:dyDescent="0.2">
      <c r="A94" s="821" t="s">
        <v>1985</v>
      </c>
      <c r="B94" s="822" t="s">
        <v>1608</v>
      </c>
      <c r="C94" s="822" t="s">
        <v>1611</v>
      </c>
      <c r="D94" s="822" t="s">
        <v>828</v>
      </c>
      <c r="E94" s="822" t="s">
        <v>1612</v>
      </c>
      <c r="F94" s="831"/>
      <c r="G94" s="831"/>
      <c r="H94" s="827">
        <v>0</v>
      </c>
      <c r="I94" s="831">
        <v>7</v>
      </c>
      <c r="J94" s="831">
        <v>9699.34</v>
      </c>
      <c r="K94" s="827">
        <v>1</v>
      </c>
      <c r="L94" s="831">
        <v>7</v>
      </c>
      <c r="M94" s="832">
        <v>9699.34</v>
      </c>
    </row>
    <row r="95" spans="1:13" ht="14.45" customHeight="1" x14ac:dyDescent="0.2">
      <c r="A95" s="821" t="s">
        <v>1985</v>
      </c>
      <c r="B95" s="822" t="s">
        <v>1608</v>
      </c>
      <c r="C95" s="822" t="s">
        <v>1613</v>
      </c>
      <c r="D95" s="822" t="s">
        <v>825</v>
      </c>
      <c r="E95" s="822" t="s">
        <v>1614</v>
      </c>
      <c r="F95" s="831"/>
      <c r="G95" s="831"/>
      <c r="H95" s="827">
        <v>0</v>
      </c>
      <c r="I95" s="831">
        <v>84</v>
      </c>
      <c r="J95" s="831">
        <v>61851.720000000008</v>
      </c>
      <c r="K95" s="827">
        <v>1</v>
      </c>
      <c r="L95" s="831">
        <v>84</v>
      </c>
      <c r="M95" s="832">
        <v>61851.720000000008</v>
      </c>
    </row>
    <row r="96" spans="1:13" ht="14.45" customHeight="1" x14ac:dyDescent="0.2">
      <c r="A96" s="821" t="s">
        <v>1985</v>
      </c>
      <c r="B96" s="822" t="s">
        <v>1608</v>
      </c>
      <c r="C96" s="822" t="s">
        <v>1615</v>
      </c>
      <c r="D96" s="822" t="s">
        <v>825</v>
      </c>
      <c r="E96" s="822" t="s">
        <v>1616</v>
      </c>
      <c r="F96" s="831"/>
      <c r="G96" s="831"/>
      <c r="H96" s="827">
        <v>0</v>
      </c>
      <c r="I96" s="831">
        <v>46</v>
      </c>
      <c r="J96" s="831">
        <v>22580.939999999995</v>
      </c>
      <c r="K96" s="827">
        <v>1</v>
      </c>
      <c r="L96" s="831">
        <v>46</v>
      </c>
      <c r="M96" s="832">
        <v>22580.939999999995</v>
      </c>
    </row>
    <row r="97" spans="1:13" ht="14.45" customHeight="1" x14ac:dyDescent="0.2">
      <c r="A97" s="821" t="s">
        <v>1985</v>
      </c>
      <c r="B97" s="822" t="s">
        <v>1608</v>
      </c>
      <c r="C97" s="822" t="s">
        <v>2500</v>
      </c>
      <c r="D97" s="822" t="s">
        <v>828</v>
      </c>
      <c r="E97" s="822" t="s">
        <v>2501</v>
      </c>
      <c r="F97" s="831"/>
      <c r="G97" s="831"/>
      <c r="H97" s="827">
        <v>0</v>
      </c>
      <c r="I97" s="831">
        <v>1</v>
      </c>
      <c r="J97" s="831">
        <v>1847.49</v>
      </c>
      <c r="K97" s="827">
        <v>1</v>
      </c>
      <c r="L97" s="831">
        <v>1</v>
      </c>
      <c r="M97" s="832">
        <v>1847.49</v>
      </c>
    </row>
    <row r="98" spans="1:13" ht="14.45" customHeight="1" x14ac:dyDescent="0.2">
      <c r="A98" s="821" t="s">
        <v>1985</v>
      </c>
      <c r="B98" s="822" t="s">
        <v>1608</v>
      </c>
      <c r="C98" s="822" t="s">
        <v>2291</v>
      </c>
      <c r="D98" s="822" t="s">
        <v>825</v>
      </c>
      <c r="E98" s="822" t="s">
        <v>2292</v>
      </c>
      <c r="F98" s="831"/>
      <c r="G98" s="831"/>
      <c r="H98" s="827">
        <v>0</v>
      </c>
      <c r="I98" s="831">
        <v>6</v>
      </c>
      <c r="J98" s="831">
        <v>6928.08</v>
      </c>
      <c r="K98" s="827">
        <v>1</v>
      </c>
      <c r="L98" s="831">
        <v>6</v>
      </c>
      <c r="M98" s="832">
        <v>6928.08</v>
      </c>
    </row>
    <row r="99" spans="1:13" ht="14.45" customHeight="1" x14ac:dyDescent="0.2">
      <c r="A99" s="821" t="s">
        <v>1985</v>
      </c>
      <c r="B99" s="822" t="s">
        <v>1608</v>
      </c>
      <c r="C99" s="822" t="s">
        <v>1998</v>
      </c>
      <c r="D99" s="822" t="s">
        <v>825</v>
      </c>
      <c r="E99" s="822" t="s">
        <v>1999</v>
      </c>
      <c r="F99" s="831"/>
      <c r="G99" s="831"/>
      <c r="H99" s="827">
        <v>0</v>
      </c>
      <c r="I99" s="831">
        <v>15</v>
      </c>
      <c r="J99" s="831">
        <v>13856.1</v>
      </c>
      <c r="K99" s="827">
        <v>1</v>
      </c>
      <c r="L99" s="831">
        <v>15</v>
      </c>
      <c r="M99" s="832">
        <v>13856.1</v>
      </c>
    </row>
    <row r="100" spans="1:13" ht="14.45" customHeight="1" x14ac:dyDescent="0.2">
      <c r="A100" s="821" t="s">
        <v>1985</v>
      </c>
      <c r="B100" s="822" t="s">
        <v>1658</v>
      </c>
      <c r="C100" s="822" t="s">
        <v>2685</v>
      </c>
      <c r="D100" s="822" t="s">
        <v>1045</v>
      </c>
      <c r="E100" s="822" t="s">
        <v>2686</v>
      </c>
      <c r="F100" s="831"/>
      <c r="G100" s="831"/>
      <c r="H100" s="827">
        <v>0</v>
      </c>
      <c r="I100" s="831">
        <v>4</v>
      </c>
      <c r="J100" s="831">
        <v>413.6</v>
      </c>
      <c r="K100" s="827">
        <v>1</v>
      </c>
      <c r="L100" s="831">
        <v>4</v>
      </c>
      <c r="M100" s="832">
        <v>413.6</v>
      </c>
    </row>
    <row r="101" spans="1:13" ht="14.45" customHeight="1" x14ac:dyDescent="0.2">
      <c r="A101" s="821" t="s">
        <v>1985</v>
      </c>
      <c r="B101" s="822" t="s">
        <v>1743</v>
      </c>
      <c r="C101" s="822" t="s">
        <v>1747</v>
      </c>
      <c r="D101" s="822" t="s">
        <v>1201</v>
      </c>
      <c r="E101" s="822" t="s">
        <v>1748</v>
      </c>
      <c r="F101" s="831"/>
      <c r="G101" s="831"/>
      <c r="H101" s="827">
        <v>0</v>
      </c>
      <c r="I101" s="831">
        <v>5</v>
      </c>
      <c r="J101" s="831">
        <v>771.80000000000007</v>
      </c>
      <c r="K101" s="827">
        <v>1</v>
      </c>
      <c r="L101" s="831">
        <v>5</v>
      </c>
      <c r="M101" s="832">
        <v>771.80000000000007</v>
      </c>
    </row>
    <row r="102" spans="1:13" ht="14.45" customHeight="1" x14ac:dyDescent="0.2">
      <c r="A102" s="821" t="s">
        <v>1985</v>
      </c>
      <c r="B102" s="822" t="s">
        <v>1743</v>
      </c>
      <c r="C102" s="822" t="s">
        <v>1749</v>
      </c>
      <c r="D102" s="822" t="s">
        <v>1750</v>
      </c>
      <c r="E102" s="822" t="s">
        <v>1751</v>
      </c>
      <c r="F102" s="831"/>
      <c r="G102" s="831"/>
      <c r="H102" s="827">
        <v>0</v>
      </c>
      <c r="I102" s="831">
        <v>2</v>
      </c>
      <c r="J102" s="831">
        <v>299.04000000000002</v>
      </c>
      <c r="K102" s="827">
        <v>1</v>
      </c>
      <c r="L102" s="831">
        <v>2</v>
      </c>
      <c r="M102" s="832">
        <v>299.04000000000002</v>
      </c>
    </row>
    <row r="103" spans="1:13" ht="14.45" customHeight="1" x14ac:dyDescent="0.2">
      <c r="A103" s="821" t="s">
        <v>1985</v>
      </c>
      <c r="B103" s="822" t="s">
        <v>1813</v>
      </c>
      <c r="C103" s="822" t="s">
        <v>1814</v>
      </c>
      <c r="D103" s="822" t="s">
        <v>1005</v>
      </c>
      <c r="E103" s="822" t="s">
        <v>1006</v>
      </c>
      <c r="F103" s="831"/>
      <c r="G103" s="831"/>
      <c r="H103" s="827"/>
      <c r="I103" s="831">
        <v>102</v>
      </c>
      <c r="J103" s="831">
        <v>0</v>
      </c>
      <c r="K103" s="827"/>
      <c r="L103" s="831">
        <v>102</v>
      </c>
      <c r="M103" s="832">
        <v>0</v>
      </c>
    </row>
    <row r="104" spans="1:13" ht="14.45" customHeight="1" x14ac:dyDescent="0.2">
      <c r="A104" s="821" t="s">
        <v>1985</v>
      </c>
      <c r="B104" s="822" t="s">
        <v>1813</v>
      </c>
      <c r="C104" s="822" t="s">
        <v>2687</v>
      </c>
      <c r="D104" s="822" t="s">
        <v>2311</v>
      </c>
      <c r="E104" s="822" t="s">
        <v>2688</v>
      </c>
      <c r="F104" s="831">
        <v>2</v>
      </c>
      <c r="G104" s="831">
        <v>0</v>
      </c>
      <c r="H104" s="827"/>
      <c r="I104" s="831"/>
      <c r="J104" s="831"/>
      <c r="K104" s="827"/>
      <c r="L104" s="831">
        <v>2</v>
      </c>
      <c r="M104" s="832">
        <v>0</v>
      </c>
    </row>
    <row r="105" spans="1:13" ht="14.45" customHeight="1" x14ac:dyDescent="0.2">
      <c r="A105" s="821" t="s">
        <v>1985</v>
      </c>
      <c r="B105" s="822" t="s">
        <v>1813</v>
      </c>
      <c r="C105" s="822" t="s">
        <v>2689</v>
      </c>
      <c r="D105" s="822" t="s">
        <v>1005</v>
      </c>
      <c r="E105" s="822" t="s">
        <v>1006</v>
      </c>
      <c r="F105" s="831">
        <v>1</v>
      </c>
      <c r="G105" s="831">
        <v>0</v>
      </c>
      <c r="H105" s="827"/>
      <c r="I105" s="831"/>
      <c r="J105" s="831"/>
      <c r="K105" s="827"/>
      <c r="L105" s="831">
        <v>1</v>
      </c>
      <c r="M105" s="832">
        <v>0</v>
      </c>
    </row>
    <row r="106" spans="1:13" ht="14.45" customHeight="1" x14ac:dyDescent="0.2">
      <c r="A106" s="821" t="s">
        <v>1985</v>
      </c>
      <c r="B106" s="822" t="s">
        <v>3177</v>
      </c>
      <c r="C106" s="822" t="s">
        <v>2693</v>
      </c>
      <c r="D106" s="822" t="s">
        <v>2694</v>
      </c>
      <c r="E106" s="822" t="s">
        <v>2695</v>
      </c>
      <c r="F106" s="831">
        <v>1</v>
      </c>
      <c r="G106" s="831">
        <v>120.77</v>
      </c>
      <c r="H106" s="827">
        <v>1</v>
      </c>
      <c r="I106" s="831"/>
      <c r="J106" s="831"/>
      <c r="K106" s="827">
        <v>0</v>
      </c>
      <c r="L106" s="831">
        <v>1</v>
      </c>
      <c r="M106" s="832">
        <v>120.77</v>
      </c>
    </row>
    <row r="107" spans="1:13" ht="14.45" customHeight="1" x14ac:dyDescent="0.2">
      <c r="A107" s="821" t="s">
        <v>1985</v>
      </c>
      <c r="B107" s="822" t="s">
        <v>1825</v>
      </c>
      <c r="C107" s="822" t="s">
        <v>1826</v>
      </c>
      <c r="D107" s="822" t="s">
        <v>1827</v>
      </c>
      <c r="E107" s="822" t="s">
        <v>1828</v>
      </c>
      <c r="F107" s="831"/>
      <c r="G107" s="831"/>
      <c r="H107" s="827">
        <v>0</v>
      </c>
      <c r="I107" s="831">
        <v>2</v>
      </c>
      <c r="J107" s="831">
        <v>339.46</v>
      </c>
      <c r="K107" s="827">
        <v>1</v>
      </c>
      <c r="L107" s="831">
        <v>2</v>
      </c>
      <c r="M107" s="832">
        <v>339.46</v>
      </c>
    </row>
    <row r="108" spans="1:13" ht="14.45" customHeight="1" x14ac:dyDescent="0.2">
      <c r="A108" s="821" t="s">
        <v>1985</v>
      </c>
      <c r="B108" s="822" t="s">
        <v>1840</v>
      </c>
      <c r="C108" s="822" t="s">
        <v>2701</v>
      </c>
      <c r="D108" s="822" t="s">
        <v>2702</v>
      </c>
      <c r="E108" s="822" t="s">
        <v>1842</v>
      </c>
      <c r="F108" s="831">
        <v>1</v>
      </c>
      <c r="G108" s="831">
        <v>0</v>
      </c>
      <c r="H108" s="827"/>
      <c r="I108" s="831"/>
      <c r="J108" s="831"/>
      <c r="K108" s="827"/>
      <c r="L108" s="831">
        <v>1</v>
      </c>
      <c r="M108" s="832">
        <v>0</v>
      </c>
    </row>
    <row r="109" spans="1:13" ht="14.45" customHeight="1" x14ac:dyDescent="0.2">
      <c r="A109" s="821" t="s">
        <v>1985</v>
      </c>
      <c r="B109" s="822" t="s">
        <v>1840</v>
      </c>
      <c r="C109" s="822" t="s">
        <v>1843</v>
      </c>
      <c r="D109" s="822" t="s">
        <v>1171</v>
      </c>
      <c r="E109" s="822" t="s">
        <v>1107</v>
      </c>
      <c r="F109" s="831"/>
      <c r="G109" s="831"/>
      <c r="H109" s="827"/>
      <c r="I109" s="831">
        <v>1</v>
      </c>
      <c r="J109" s="831">
        <v>0</v>
      </c>
      <c r="K109" s="827"/>
      <c r="L109" s="831">
        <v>1</v>
      </c>
      <c r="M109" s="832">
        <v>0</v>
      </c>
    </row>
    <row r="110" spans="1:13" ht="14.45" customHeight="1" x14ac:dyDescent="0.2">
      <c r="A110" s="821" t="s">
        <v>1985</v>
      </c>
      <c r="B110" s="822" t="s">
        <v>3178</v>
      </c>
      <c r="C110" s="822" t="s">
        <v>2649</v>
      </c>
      <c r="D110" s="822" t="s">
        <v>2650</v>
      </c>
      <c r="E110" s="822" t="s">
        <v>2651</v>
      </c>
      <c r="F110" s="831"/>
      <c r="G110" s="831"/>
      <c r="H110" s="827">
        <v>0</v>
      </c>
      <c r="I110" s="831">
        <v>1</v>
      </c>
      <c r="J110" s="831">
        <v>264</v>
      </c>
      <c r="K110" s="827">
        <v>1</v>
      </c>
      <c r="L110" s="831">
        <v>1</v>
      </c>
      <c r="M110" s="832">
        <v>264</v>
      </c>
    </row>
    <row r="111" spans="1:13" ht="14.45" customHeight="1" x14ac:dyDescent="0.2">
      <c r="A111" s="821" t="s">
        <v>1985</v>
      </c>
      <c r="B111" s="822" t="s">
        <v>3178</v>
      </c>
      <c r="C111" s="822" t="s">
        <v>2652</v>
      </c>
      <c r="D111" s="822" t="s">
        <v>717</v>
      </c>
      <c r="E111" s="822" t="s">
        <v>2651</v>
      </c>
      <c r="F111" s="831"/>
      <c r="G111" s="831"/>
      <c r="H111" s="827">
        <v>0</v>
      </c>
      <c r="I111" s="831">
        <v>4</v>
      </c>
      <c r="J111" s="831">
        <v>1056</v>
      </c>
      <c r="K111" s="827">
        <v>1</v>
      </c>
      <c r="L111" s="831">
        <v>4</v>
      </c>
      <c r="M111" s="832">
        <v>1056</v>
      </c>
    </row>
    <row r="112" spans="1:13" ht="14.45" customHeight="1" x14ac:dyDescent="0.2">
      <c r="A112" s="821" t="s">
        <v>1985</v>
      </c>
      <c r="B112" s="822" t="s">
        <v>3178</v>
      </c>
      <c r="C112" s="822" t="s">
        <v>2655</v>
      </c>
      <c r="D112" s="822" t="s">
        <v>717</v>
      </c>
      <c r="E112" s="822" t="s">
        <v>2651</v>
      </c>
      <c r="F112" s="831">
        <v>1</v>
      </c>
      <c r="G112" s="831">
        <v>264</v>
      </c>
      <c r="H112" s="827">
        <v>1</v>
      </c>
      <c r="I112" s="831"/>
      <c r="J112" s="831"/>
      <c r="K112" s="827">
        <v>0</v>
      </c>
      <c r="L112" s="831">
        <v>1</v>
      </c>
      <c r="M112" s="832">
        <v>264</v>
      </c>
    </row>
    <row r="113" spans="1:13" ht="14.45" customHeight="1" x14ac:dyDescent="0.2">
      <c r="A113" s="821" t="s">
        <v>1985</v>
      </c>
      <c r="B113" s="822" t="s">
        <v>3173</v>
      </c>
      <c r="C113" s="822" t="s">
        <v>2659</v>
      </c>
      <c r="D113" s="822" t="s">
        <v>2060</v>
      </c>
      <c r="E113" s="822" t="s">
        <v>1850</v>
      </c>
      <c r="F113" s="831">
        <v>2</v>
      </c>
      <c r="G113" s="831">
        <v>123.18</v>
      </c>
      <c r="H113" s="827">
        <v>1</v>
      </c>
      <c r="I113" s="831"/>
      <c r="J113" s="831"/>
      <c r="K113" s="827">
        <v>0</v>
      </c>
      <c r="L113" s="831">
        <v>2</v>
      </c>
      <c r="M113" s="832">
        <v>123.18</v>
      </c>
    </row>
    <row r="114" spans="1:13" ht="14.45" customHeight="1" x14ac:dyDescent="0.2">
      <c r="A114" s="821" t="s">
        <v>1985</v>
      </c>
      <c r="B114" s="822" t="s">
        <v>3171</v>
      </c>
      <c r="C114" s="822" t="s">
        <v>2126</v>
      </c>
      <c r="D114" s="822" t="s">
        <v>2008</v>
      </c>
      <c r="E114" s="822" t="s">
        <v>2127</v>
      </c>
      <c r="F114" s="831"/>
      <c r="G114" s="831"/>
      <c r="H114" s="827">
        <v>0</v>
      </c>
      <c r="I114" s="831">
        <v>7</v>
      </c>
      <c r="J114" s="831">
        <v>352.24</v>
      </c>
      <c r="K114" s="827">
        <v>1</v>
      </c>
      <c r="L114" s="831">
        <v>7</v>
      </c>
      <c r="M114" s="832">
        <v>352.24</v>
      </c>
    </row>
    <row r="115" spans="1:13" ht="14.45" customHeight="1" x14ac:dyDescent="0.2">
      <c r="A115" s="821" t="s">
        <v>1985</v>
      </c>
      <c r="B115" s="822" t="s">
        <v>3171</v>
      </c>
      <c r="C115" s="822" t="s">
        <v>2023</v>
      </c>
      <c r="D115" s="822" t="s">
        <v>2491</v>
      </c>
      <c r="E115" s="822"/>
      <c r="F115" s="831">
        <v>13</v>
      </c>
      <c r="G115" s="831">
        <v>654.16</v>
      </c>
      <c r="H115" s="827">
        <v>1</v>
      </c>
      <c r="I115" s="831"/>
      <c r="J115" s="831"/>
      <c r="K115" s="827">
        <v>0</v>
      </c>
      <c r="L115" s="831">
        <v>13</v>
      </c>
      <c r="M115" s="832">
        <v>654.16</v>
      </c>
    </row>
    <row r="116" spans="1:13" ht="14.45" customHeight="1" x14ac:dyDescent="0.2">
      <c r="A116" s="821" t="s">
        <v>1986</v>
      </c>
      <c r="B116" s="822" t="s">
        <v>1608</v>
      </c>
      <c r="C116" s="822" t="s">
        <v>1613</v>
      </c>
      <c r="D116" s="822" t="s">
        <v>825</v>
      </c>
      <c r="E116" s="822" t="s">
        <v>1614</v>
      </c>
      <c r="F116" s="831"/>
      <c r="G116" s="831"/>
      <c r="H116" s="827">
        <v>0</v>
      </c>
      <c r="I116" s="831">
        <v>135</v>
      </c>
      <c r="J116" s="831">
        <v>99404.550000000017</v>
      </c>
      <c r="K116" s="827">
        <v>1</v>
      </c>
      <c r="L116" s="831">
        <v>135</v>
      </c>
      <c r="M116" s="832">
        <v>99404.550000000017</v>
      </c>
    </row>
    <row r="117" spans="1:13" ht="14.45" customHeight="1" x14ac:dyDescent="0.2">
      <c r="A117" s="821" t="s">
        <v>1986</v>
      </c>
      <c r="B117" s="822" t="s">
        <v>1608</v>
      </c>
      <c r="C117" s="822" t="s">
        <v>1615</v>
      </c>
      <c r="D117" s="822" t="s">
        <v>825</v>
      </c>
      <c r="E117" s="822" t="s">
        <v>1616</v>
      </c>
      <c r="F117" s="831"/>
      <c r="G117" s="831"/>
      <c r="H117" s="827">
        <v>0</v>
      </c>
      <c r="I117" s="831">
        <v>14</v>
      </c>
      <c r="J117" s="831">
        <v>6872.4600000000009</v>
      </c>
      <c r="K117" s="827">
        <v>1</v>
      </c>
      <c r="L117" s="831">
        <v>14</v>
      </c>
      <c r="M117" s="832">
        <v>6872.4600000000009</v>
      </c>
    </row>
    <row r="118" spans="1:13" ht="14.45" customHeight="1" x14ac:dyDescent="0.2">
      <c r="A118" s="821" t="s">
        <v>1986</v>
      </c>
      <c r="B118" s="822" t="s">
        <v>1608</v>
      </c>
      <c r="C118" s="822" t="s">
        <v>2291</v>
      </c>
      <c r="D118" s="822" t="s">
        <v>825</v>
      </c>
      <c r="E118" s="822" t="s">
        <v>2292</v>
      </c>
      <c r="F118" s="831"/>
      <c r="G118" s="831"/>
      <c r="H118" s="827">
        <v>0</v>
      </c>
      <c r="I118" s="831">
        <v>8</v>
      </c>
      <c r="J118" s="831">
        <v>9237.44</v>
      </c>
      <c r="K118" s="827">
        <v>1</v>
      </c>
      <c r="L118" s="831">
        <v>8</v>
      </c>
      <c r="M118" s="832">
        <v>9237.44</v>
      </c>
    </row>
    <row r="119" spans="1:13" ht="14.45" customHeight="1" x14ac:dyDescent="0.2">
      <c r="A119" s="821" t="s">
        <v>1986</v>
      </c>
      <c r="B119" s="822" t="s">
        <v>1608</v>
      </c>
      <c r="C119" s="822" t="s">
        <v>1998</v>
      </c>
      <c r="D119" s="822" t="s">
        <v>825</v>
      </c>
      <c r="E119" s="822" t="s">
        <v>1999</v>
      </c>
      <c r="F119" s="831"/>
      <c r="G119" s="831"/>
      <c r="H119" s="827">
        <v>0</v>
      </c>
      <c r="I119" s="831">
        <v>26</v>
      </c>
      <c r="J119" s="831">
        <v>24017.24</v>
      </c>
      <c r="K119" s="827">
        <v>1</v>
      </c>
      <c r="L119" s="831">
        <v>26</v>
      </c>
      <c r="M119" s="832">
        <v>24017.24</v>
      </c>
    </row>
    <row r="120" spans="1:13" ht="14.45" customHeight="1" x14ac:dyDescent="0.2">
      <c r="A120" s="821" t="s">
        <v>1986</v>
      </c>
      <c r="B120" s="822" t="s">
        <v>1743</v>
      </c>
      <c r="C120" s="822" t="s">
        <v>1747</v>
      </c>
      <c r="D120" s="822" t="s">
        <v>1201</v>
      </c>
      <c r="E120" s="822" t="s">
        <v>1748</v>
      </c>
      <c r="F120" s="831"/>
      <c r="G120" s="831"/>
      <c r="H120" s="827">
        <v>0</v>
      </c>
      <c r="I120" s="831">
        <v>4</v>
      </c>
      <c r="J120" s="831">
        <v>617.44000000000005</v>
      </c>
      <c r="K120" s="827">
        <v>1</v>
      </c>
      <c r="L120" s="831">
        <v>4</v>
      </c>
      <c r="M120" s="832">
        <v>617.44000000000005</v>
      </c>
    </row>
    <row r="121" spans="1:13" ht="14.45" customHeight="1" x14ac:dyDescent="0.2">
      <c r="A121" s="821" t="s">
        <v>1986</v>
      </c>
      <c r="B121" s="822" t="s">
        <v>1813</v>
      </c>
      <c r="C121" s="822" t="s">
        <v>1814</v>
      </c>
      <c r="D121" s="822" t="s">
        <v>1005</v>
      </c>
      <c r="E121" s="822" t="s">
        <v>1006</v>
      </c>
      <c r="F121" s="831"/>
      <c r="G121" s="831"/>
      <c r="H121" s="827"/>
      <c r="I121" s="831">
        <v>211</v>
      </c>
      <c r="J121" s="831">
        <v>0</v>
      </c>
      <c r="K121" s="827"/>
      <c r="L121" s="831">
        <v>211</v>
      </c>
      <c r="M121" s="832">
        <v>0</v>
      </c>
    </row>
    <row r="122" spans="1:13" ht="14.45" customHeight="1" x14ac:dyDescent="0.2">
      <c r="A122" s="821" t="s">
        <v>1986</v>
      </c>
      <c r="B122" s="822" t="s">
        <v>1813</v>
      </c>
      <c r="C122" s="822" t="s">
        <v>2756</v>
      </c>
      <c r="D122" s="822" t="s">
        <v>2311</v>
      </c>
      <c r="E122" s="822" t="s">
        <v>1024</v>
      </c>
      <c r="F122" s="831">
        <v>6</v>
      </c>
      <c r="G122" s="831">
        <v>0</v>
      </c>
      <c r="H122" s="827"/>
      <c r="I122" s="831"/>
      <c r="J122" s="831"/>
      <c r="K122" s="827"/>
      <c r="L122" s="831">
        <v>6</v>
      </c>
      <c r="M122" s="832">
        <v>0</v>
      </c>
    </row>
    <row r="123" spans="1:13" ht="14.45" customHeight="1" x14ac:dyDescent="0.2">
      <c r="A123" s="821" t="s">
        <v>1986</v>
      </c>
      <c r="B123" s="822" t="s">
        <v>3171</v>
      </c>
      <c r="C123" s="822" t="s">
        <v>2023</v>
      </c>
      <c r="D123" s="822" t="s">
        <v>2491</v>
      </c>
      <c r="E123" s="822"/>
      <c r="F123" s="831">
        <v>16</v>
      </c>
      <c r="G123" s="831">
        <v>805.12000000000012</v>
      </c>
      <c r="H123" s="827">
        <v>1</v>
      </c>
      <c r="I123" s="831"/>
      <c r="J123" s="831"/>
      <c r="K123" s="827">
        <v>0</v>
      </c>
      <c r="L123" s="831">
        <v>16</v>
      </c>
      <c r="M123" s="832">
        <v>805.12000000000012</v>
      </c>
    </row>
    <row r="124" spans="1:13" ht="14.45" customHeight="1" x14ac:dyDescent="0.2">
      <c r="A124" s="821" t="s">
        <v>1987</v>
      </c>
      <c r="B124" s="822" t="s">
        <v>1608</v>
      </c>
      <c r="C124" s="822" t="s">
        <v>1611</v>
      </c>
      <c r="D124" s="822" t="s">
        <v>828</v>
      </c>
      <c r="E124" s="822" t="s">
        <v>1612</v>
      </c>
      <c r="F124" s="831"/>
      <c r="G124" s="831"/>
      <c r="H124" s="827">
        <v>0</v>
      </c>
      <c r="I124" s="831">
        <v>4</v>
      </c>
      <c r="J124" s="831">
        <v>5542.48</v>
      </c>
      <c r="K124" s="827">
        <v>1</v>
      </c>
      <c r="L124" s="831">
        <v>4</v>
      </c>
      <c r="M124" s="832">
        <v>5542.48</v>
      </c>
    </row>
    <row r="125" spans="1:13" ht="14.45" customHeight="1" x14ac:dyDescent="0.2">
      <c r="A125" s="821" t="s">
        <v>1987</v>
      </c>
      <c r="B125" s="822" t="s">
        <v>1608</v>
      </c>
      <c r="C125" s="822" t="s">
        <v>1613</v>
      </c>
      <c r="D125" s="822" t="s">
        <v>825</v>
      </c>
      <c r="E125" s="822" t="s">
        <v>1614</v>
      </c>
      <c r="F125" s="831"/>
      <c r="G125" s="831"/>
      <c r="H125" s="827">
        <v>0</v>
      </c>
      <c r="I125" s="831">
        <v>103</v>
      </c>
      <c r="J125" s="831">
        <v>75841.989999999991</v>
      </c>
      <c r="K125" s="827">
        <v>1</v>
      </c>
      <c r="L125" s="831">
        <v>103</v>
      </c>
      <c r="M125" s="832">
        <v>75841.989999999991</v>
      </c>
    </row>
    <row r="126" spans="1:13" ht="14.45" customHeight="1" x14ac:dyDescent="0.2">
      <c r="A126" s="821" t="s">
        <v>1987</v>
      </c>
      <c r="B126" s="822" t="s">
        <v>1608</v>
      </c>
      <c r="C126" s="822" t="s">
        <v>1615</v>
      </c>
      <c r="D126" s="822" t="s">
        <v>825</v>
      </c>
      <c r="E126" s="822" t="s">
        <v>1616</v>
      </c>
      <c r="F126" s="831"/>
      <c r="G126" s="831"/>
      <c r="H126" s="827">
        <v>0</v>
      </c>
      <c r="I126" s="831">
        <v>26</v>
      </c>
      <c r="J126" s="831">
        <v>12763.14</v>
      </c>
      <c r="K126" s="827">
        <v>1</v>
      </c>
      <c r="L126" s="831">
        <v>26</v>
      </c>
      <c r="M126" s="832">
        <v>12763.14</v>
      </c>
    </row>
    <row r="127" spans="1:13" ht="14.45" customHeight="1" x14ac:dyDescent="0.2">
      <c r="A127" s="821" t="s">
        <v>1987</v>
      </c>
      <c r="B127" s="822" t="s">
        <v>1608</v>
      </c>
      <c r="C127" s="822" t="s">
        <v>2291</v>
      </c>
      <c r="D127" s="822" t="s">
        <v>825</v>
      </c>
      <c r="E127" s="822" t="s">
        <v>2292</v>
      </c>
      <c r="F127" s="831"/>
      <c r="G127" s="831"/>
      <c r="H127" s="827">
        <v>0</v>
      </c>
      <c r="I127" s="831">
        <v>16</v>
      </c>
      <c r="J127" s="831">
        <v>18474.879999999997</v>
      </c>
      <c r="K127" s="827">
        <v>1</v>
      </c>
      <c r="L127" s="831">
        <v>16</v>
      </c>
      <c r="M127" s="832">
        <v>18474.879999999997</v>
      </c>
    </row>
    <row r="128" spans="1:13" ht="14.45" customHeight="1" x14ac:dyDescent="0.2">
      <c r="A128" s="821" t="s">
        <v>1987</v>
      </c>
      <c r="B128" s="822" t="s">
        <v>1608</v>
      </c>
      <c r="C128" s="822" t="s">
        <v>1998</v>
      </c>
      <c r="D128" s="822" t="s">
        <v>825</v>
      </c>
      <c r="E128" s="822" t="s">
        <v>1999</v>
      </c>
      <c r="F128" s="831"/>
      <c r="G128" s="831"/>
      <c r="H128" s="827">
        <v>0</v>
      </c>
      <c r="I128" s="831">
        <v>15</v>
      </c>
      <c r="J128" s="831">
        <v>13856.1</v>
      </c>
      <c r="K128" s="827">
        <v>1</v>
      </c>
      <c r="L128" s="831">
        <v>15</v>
      </c>
      <c r="M128" s="832">
        <v>13856.1</v>
      </c>
    </row>
    <row r="129" spans="1:13" ht="14.45" customHeight="1" x14ac:dyDescent="0.2">
      <c r="A129" s="821" t="s">
        <v>1987</v>
      </c>
      <c r="B129" s="822" t="s">
        <v>1743</v>
      </c>
      <c r="C129" s="822" t="s">
        <v>1747</v>
      </c>
      <c r="D129" s="822" t="s">
        <v>1201</v>
      </c>
      <c r="E129" s="822" t="s">
        <v>1748</v>
      </c>
      <c r="F129" s="831"/>
      <c r="G129" s="831"/>
      <c r="H129" s="827">
        <v>0</v>
      </c>
      <c r="I129" s="831">
        <v>5</v>
      </c>
      <c r="J129" s="831">
        <v>771.80000000000007</v>
      </c>
      <c r="K129" s="827">
        <v>1</v>
      </c>
      <c r="L129" s="831">
        <v>5</v>
      </c>
      <c r="M129" s="832">
        <v>771.80000000000007</v>
      </c>
    </row>
    <row r="130" spans="1:13" ht="14.45" customHeight="1" x14ac:dyDescent="0.2">
      <c r="A130" s="821" t="s">
        <v>1987</v>
      </c>
      <c r="B130" s="822" t="s">
        <v>1743</v>
      </c>
      <c r="C130" s="822" t="s">
        <v>2785</v>
      </c>
      <c r="D130" s="822" t="s">
        <v>2786</v>
      </c>
      <c r="E130" s="822" t="s">
        <v>2787</v>
      </c>
      <c r="F130" s="831">
        <v>1</v>
      </c>
      <c r="G130" s="831">
        <v>111.22</v>
      </c>
      <c r="H130" s="827">
        <v>1</v>
      </c>
      <c r="I130" s="831"/>
      <c r="J130" s="831"/>
      <c r="K130" s="827">
        <v>0</v>
      </c>
      <c r="L130" s="831">
        <v>1</v>
      </c>
      <c r="M130" s="832">
        <v>111.22</v>
      </c>
    </row>
    <row r="131" spans="1:13" ht="14.45" customHeight="1" x14ac:dyDescent="0.2">
      <c r="A131" s="821" t="s">
        <v>1987</v>
      </c>
      <c r="B131" s="822" t="s">
        <v>1743</v>
      </c>
      <c r="C131" s="822" t="s">
        <v>1749</v>
      </c>
      <c r="D131" s="822" t="s">
        <v>1750</v>
      </c>
      <c r="E131" s="822" t="s">
        <v>1751</v>
      </c>
      <c r="F131" s="831"/>
      <c r="G131" s="831"/>
      <c r="H131" s="827">
        <v>0</v>
      </c>
      <c r="I131" s="831">
        <v>5</v>
      </c>
      <c r="J131" s="831">
        <v>747.6</v>
      </c>
      <c r="K131" s="827">
        <v>1</v>
      </c>
      <c r="L131" s="831">
        <v>5</v>
      </c>
      <c r="M131" s="832">
        <v>747.6</v>
      </c>
    </row>
    <row r="132" spans="1:13" ht="14.45" customHeight="1" x14ac:dyDescent="0.2">
      <c r="A132" s="821" t="s">
        <v>1987</v>
      </c>
      <c r="B132" s="822" t="s">
        <v>1743</v>
      </c>
      <c r="C132" s="822" t="s">
        <v>2610</v>
      </c>
      <c r="D132" s="822" t="s">
        <v>1199</v>
      </c>
      <c r="E132" s="822" t="s">
        <v>2611</v>
      </c>
      <c r="F132" s="831"/>
      <c r="G132" s="831"/>
      <c r="H132" s="827">
        <v>0</v>
      </c>
      <c r="I132" s="831">
        <v>1</v>
      </c>
      <c r="J132" s="831">
        <v>80.28</v>
      </c>
      <c r="K132" s="827">
        <v>1</v>
      </c>
      <c r="L132" s="831">
        <v>1</v>
      </c>
      <c r="M132" s="832">
        <v>80.28</v>
      </c>
    </row>
    <row r="133" spans="1:13" ht="14.45" customHeight="1" x14ac:dyDescent="0.2">
      <c r="A133" s="821" t="s">
        <v>1987</v>
      </c>
      <c r="B133" s="822" t="s">
        <v>1813</v>
      </c>
      <c r="C133" s="822" t="s">
        <v>1814</v>
      </c>
      <c r="D133" s="822" t="s">
        <v>1005</v>
      </c>
      <c r="E133" s="822" t="s">
        <v>1006</v>
      </c>
      <c r="F133" s="831"/>
      <c r="G133" s="831"/>
      <c r="H133" s="827"/>
      <c r="I133" s="831">
        <v>67</v>
      </c>
      <c r="J133" s="831">
        <v>0</v>
      </c>
      <c r="K133" s="827"/>
      <c r="L133" s="831">
        <v>67</v>
      </c>
      <c r="M133" s="832">
        <v>0</v>
      </c>
    </row>
    <row r="134" spans="1:13" ht="14.45" customHeight="1" x14ac:dyDescent="0.2">
      <c r="A134" s="821" t="s">
        <v>1987</v>
      </c>
      <c r="B134" s="822" t="s">
        <v>1840</v>
      </c>
      <c r="C134" s="822" t="s">
        <v>2782</v>
      </c>
      <c r="D134" s="822" t="s">
        <v>2783</v>
      </c>
      <c r="E134" s="822" t="s">
        <v>2784</v>
      </c>
      <c r="F134" s="831">
        <v>1</v>
      </c>
      <c r="G134" s="831">
        <v>0</v>
      </c>
      <c r="H134" s="827"/>
      <c r="I134" s="831"/>
      <c r="J134" s="831"/>
      <c r="K134" s="827"/>
      <c r="L134" s="831">
        <v>1</v>
      </c>
      <c r="M134" s="832">
        <v>0</v>
      </c>
    </row>
    <row r="135" spans="1:13" ht="14.45" customHeight="1" x14ac:dyDescent="0.2">
      <c r="A135" s="821" t="s">
        <v>1987</v>
      </c>
      <c r="B135" s="822" t="s">
        <v>1861</v>
      </c>
      <c r="C135" s="822" t="s">
        <v>2771</v>
      </c>
      <c r="D135" s="822" t="s">
        <v>636</v>
      </c>
      <c r="E135" s="822" t="s">
        <v>1863</v>
      </c>
      <c r="F135" s="831">
        <v>1</v>
      </c>
      <c r="G135" s="831">
        <v>0</v>
      </c>
      <c r="H135" s="827"/>
      <c r="I135" s="831"/>
      <c r="J135" s="831"/>
      <c r="K135" s="827"/>
      <c r="L135" s="831">
        <v>1</v>
      </c>
      <c r="M135" s="832">
        <v>0</v>
      </c>
    </row>
    <row r="136" spans="1:13" ht="14.45" customHeight="1" x14ac:dyDescent="0.2">
      <c r="A136" s="821" t="s">
        <v>1987</v>
      </c>
      <c r="B136" s="822" t="s">
        <v>1954</v>
      </c>
      <c r="C136" s="822" t="s">
        <v>2772</v>
      </c>
      <c r="D136" s="822" t="s">
        <v>2472</v>
      </c>
      <c r="E136" s="822" t="s">
        <v>2773</v>
      </c>
      <c r="F136" s="831">
        <v>1</v>
      </c>
      <c r="G136" s="831">
        <v>97.96</v>
      </c>
      <c r="H136" s="827">
        <v>1</v>
      </c>
      <c r="I136" s="831"/>
      <c r="J136" s="831"/>
      <c r="K136" s="827">
        <v>0</v>
      </c>
      <c r="L136" s="831">
        <v>1</v>
      </c>
      <c r="M136" s="832">
        <v>97.96</v>
      </c>
    </row>
    <row r="137" spans="1:13" ht="14.45" customHeight="1" x14ac:dyDescent="0.2">
      <c r="A137" s="821" t="s">
        <v>1987</v>
      </c>
      <c r="B137" s="822" t="s">
        <v>3171</v>
      </c>
      <c r="C137" s="822" t="s">
        <v>2605</v>
      </c>
      <c r="D137" s="822" t="s">
        <v>2008</v>
      </c>
      <c r="E137" s="822" t="s">
        <v>2606</v>
      </c>
      <c r="F137" s="831">
        <v>3</v>
      </c>
      <c r="G137" s="831">
        <v>50.31</v>
      </c>
      <c r="H137" s="827">
        <v>1</v>
      </c>
      <c r="I137" s="831"/>
      <c r="J137" s="831"/>
      <c r="K137" s="827">
        <v>0</v>
      </c>
      <c r="L137" s="831">
        <v>3</v>
      </c>
      <c r="M137" s="832">
        <v>50.31</v>
      </c>
    </row>
    <row r="138" spans="1:13" ht="14.45" customHeight="1" x14ac:dyDescent="0.2">
      <c r="A138" s="821" t="s">
        <v>1987</v>
      </c>
      <c r="B138" s="822" t="s">
        <v>3171</v>
      </c>
      <c r="C138" s="822" t="s">
        <v>2533</v>
      </c>
      <c r="D138" s="822" t="s">
        <v>2008</v>
      </c>
      <c r="E138" s="822" t="s">
        <v>2534</v>
      </c>
      <c r="F138" s="831"/>
      <c r="G138" s="831"/>
      <c r="H138" s="827">
        <v>0</v>
      </c>
      <c r="I138" s="831">
        <v>1</v>
      </c>
      <c r="J138" s="831">
        <v>33.549999999999997</v>
      </c>
      <c r="K138" s="827">
        <v>1</v>
      </c>
      <c r="L138" s="831">
        <v>1</v>
      </c>
      <c r="M138" s="832">
        <v>33.549999999999997</v>
      </c>
    </row>
    <row r="139" spans="1:13" ht="14.45" customHeight="1" x14ac:dyDescent="0.2">
      <c r="A139" s="821" t="s">
        <v>1987</v>
      </c>
      <c r="B139" s="822" t="s">
        <v>3171</v>
      </c>
      <c r="C139" s="822" t="s">
        <v>2126</v>
      </c>
      <c r="D139" s="822" t="s">
        <v>2008</v>
      </c>
      <c r="E139" s="822" t="s">
        <v>2127</v>
      </c>
      <c r="F139" s="831"/>
      <c r="G139" s="831"/>
      <c r="H139" s="827">
        <v>0</v>
      </c>
      <c r="I139" s="831">
        <v>4</v>
      </c>
      <c r="J139" s="831">
        <v>201.28</v>
      </c>
      <c r="K139" s="827">
        <v>1</v>
      </c>
      <c r="L139" s="831">
        <v>4</v>
      </c>
      <c r="M139" s="832">
        <v>201.28</v>
      </c>
    </row>
    <row r="140" spans="1:13" ht="14.45" customHeight="1" x14ac:dyDescent="0.2">
      <c r="A140" s="821" t="s">
        <v>1987</v>
      </c>
      <c r="B140" s="822" t="s">
        <v>3171</v>
      </c>
      <c r="C140" s="822" t="s">
        <v>2023</v>
      </c>
      <c r="D140" s="822" t="s">
        <v>2491</v>
      </c>
      <c r="E140" s="822"/>
      <c r="F140" s="831">
        <v>38</v>
      </c>
      <c r="G140" s="831">
        <v>1912.1600000000003</v>
      </c>
      <c r="H140" s="827">
        <v>1</v>
      </c>
      <c r="I140" s="831"/>
      <c r="J140" s="831"/>
      <c r="K140" s="827">
        <v>0</v>
      </c>
      <c r="L140" s="831">
        <v>38</v>
      </c>
      <c r="M140" s="832">
        <v>1912.1600000000003</v>
      </c>
    </row>
    <row r="141" spans="1:13" ht="14.45" customHeight="1" x14ac:dyDescent="0.2">
      <c r="A141" s="821" t="s">
        <v>1987</v>
      </c>
      <c r="B141" s="822" t="s">
        <v>3171</v>
      </c>
      <c r="C141" s="822" t="s">
        <v>2344</v>
      </c>
      <c r="D141" s="822" t="s">
        <v>2491</v>
      </c>
      <c r="E141" s="822"/>
      <c r="F141" s="831">
        <v>4</v>
      </c>
      <c r="G141" s="831">
        <v>67.08</v>
      </c>
      <c r="H141" s="827">
        <v>1</v>
      </c>
      <c r="I141" s="831"/>
      <c r="J141" s="831"/>
      <c r="K141" s="827">
        <v>0</v>
      </c>
      <c r="L141" s="831">
        <v>4</v>
      </c>
      <c r="M141" s="832">
        <v>67.08</v>
      </c>
    </row>
    <row r="142" spans="1:13" ht="14.45" customHeight="1" x14ac:dyDescent="0.2">
      <c r="A142" s="821" t="s">
        <v>1988</v>
      </c>
      <c r="B142" s="822" t="s">
        <v>1608</v>
      </c>
      <c r="C142" s="822" t="s">
        <v>1613</v>
      </c>
      <c r="D142" s="822" t="s">
        <v>825</v>
      </c>
      <c r="E142" s="822" t="s">
        <v>1614</v>
      </c>
      <c r="F142" s="831"/>
      <c r="G142" s="831"/>
      <c r="H142" s="827">
        <v>0</v>
      </c>
      <c r="I142" s="831">
        <v>37</v>
      </c>
      <c r="J142" s="831">
        <v>27244.210000000006</v>
      </c>
      <c r="K142" s="827">
        <v>1</v>
      </c>
      <c r="L142" s="831">
        <v>37</v>
      </c>
      <c r="M142" s="832">
        <v>27244.210000000006</v>
      </c>
    </row>
    <row r="143" spans="1:13" ht="14.45" customHeight="1" x14ac:dyDescent="0.2">
      <c r="A143" s="821" t="s">
        <v>1988</v>
      </c>
      <c r="B143" s="822" t="s">
        <v>1608</v>
      </c>
      <c r="C143" s="822" t="s">
        <v>2291</v>
      </c>
      <c r="D143" s="822" t="s">
        <v>825</v>
      </c>
      <c r="E143" s="822" t="s">
        <v>2292</v>
      </c>
      <c r="F143" s="831"/>
      <c r="G143" s="831"/>
      <c r="H143" s="827">
        <v>0</v>
      </c>
      <c r="I143" s="831">
        <v>8</v>
      </c>
      <c r="J143" s="831">
        <v>9237.44</v>
      </c>
      <c r="K143" s="827">
        <v>1</v>
      </c>
      <c r="L143" s="831">
        <v>8</v>
      </c>
      <c r="M143" s="832">
        <v>9237.44</v>
      </c>
    </row>
    <row r="144" spans="1:13" ht="14.45" customHeight="1" x14ac:dyDescent="0.2">
      <c r="A144" s="821" t="s">
        <v>1988</v>
      </c>
      <c r="B144" s="822" t="s">
        <v>1608</v>
      </c>
      <c r="C144" s="822" t="s">
        <v>1998</v>
      </c>
      <c r="D144" s="822" t="s">
        <v>825</v>
      </c>
      <c r="E144" s="822" t="s">
        <v>1999</v>
      </c>
      <c r="F144" s="831"/>
      <c r="G144" s="831"/>
      <c r="H144" s="827">
        <v>0</v>
      </c>
      <c r="I144" s="831">
        <v>12</v>
      </c>
      <c r="J144" s="831">
        <v>11084.88</v>
      </c>
      <c r="K144" s="827">
        <v>1</v>
      </c>
      <c r="L144" s="831">
        <v>12</v>
      </c>
      <c r="M144" s="832">
        <v>11084.88</v>
      </c>
    </row>
    <row r="145" spans="1:13" ht="14.45" customHeight="1" x14ac:dyDescent="0.2">
      <c r="A145" s="821" t="s">
        <v>1988</v>
      </c>
      <c r="B145" s="822" t="s">
        <v>1743</v>
      </c>
      <c r="C145" s="822" t="s">
        <v>1749</v>
      </c>
      <c r="D145" s="822" t="s">
        <v>1750</v>
      </c>
      <c r="E145" s="822" t="s">
        <v>1751</v>
      </c>
      <c r="F145" s="831"/>
      <c r="G145" s="831"/>
      <c r="H145" s="827">
        <v>0</v>
      </c>
      <c r="I145" s="831">
        <v>8</v>
      </c>
      <c r="J145" s="831">
        <v>1196.1600000000001</v>
      </c>
      <c r="K145" s="827">
        <v>1</v>
      </c>
      <c r="L145" s="831">
        <v>8</v>
      </c>
      <c r="M145" s="832">
        <v>1196.1600000000001</v>
      </c>
    </row>
    <row r="146" spans="1:13" ht="14.45" customHeight="1" x14ac:dyDescent="0.2">
      <c r="A146" s="821" t="s">
        <v>1988</v>
      </c>
      <c r="B146" s="822" t="s">
        <v>1813</v>
      </c>
      <c r="C146" s="822" t="s">
        <v>1814</v>
      </c>
      <c r="D146" s="822" t="s">
        <v>1005</v>
      </c>
      <c r="E146" s="822" t="s">
        <v>1006</v>
      </c>
      <c r="F146" s="831"/>
      <c r="G146" s="831"/>
      <c r="H146" s="827"/>
      <c r="I146" s="831">
        <v>20</v>
      </c>
      <c r="J146" s="831">
        <v>0</v>
      </c>
      <c r="K146" s="827"/>
      <c r="L146" s="831">
        <v>20</v>
      </c>
      <c r="M146" s="832">
        <v>0</v>
      </c>
    </row>
    <row r="147" spans="1:13" ht="14.45" customHeight="1" x14ac:dyDescent="0.2">
      <c r="A147" s="821" t="s">
        <v>1988</v>
      </c>
      <c r="B147" s="822" t="s">
        <v>1861</v>
      </c>
      <c r="C147" s="822" t="s">
        <v>3127</v>
      </c>
      <c r="D147" s="822" t="s">
        <v>640</v>
      </c>
      <c r="E147" s="822" t="s">
        <v>3128</v>
      </c>
      <c r="F147" s="831">
        <v>1</v>
      </c>
      <c r="G147" s="831">
        <v>0</v>
      </c>
      <c r="H147" s="827"/>
      <c r="I147" s="831"/>
      <c r="J147" s="831"/>
      <c r="K147" s="827"/>
      <c r="L147" s="831">
        <v>1</v>
      </c>
      <c r="M147" s="832">
        <v>0</v>
      </c>
    </row>
    <row r="148" spans="1:13" ht="14.45" customHeight="1" x14ac:dyDescent="0.2">
      <c r="A148" s="821" t="s">
        <v>1988</v>
      </c>
      <c r="B148" s="822" t="s">
        <v>3171</v>
      </c>
      <c r="C148" s="822" t="s">
        <v>2023</v>
      </c>
      <c r="D148" s="822" t="s">
        <v>2491</v>
      </c>
      <c r="E148" s="822"/>
      <c r="F148" s="831">
        <v>11</v>
      </c>
      <c r="G148" s="831">
        <v>553.52</v>
      </c>
      <c r="H148" s="827">
        <v>1</v>
      </c>
      <c r="I148" s="831"/>
      <c r="J148" s="831"/>
      <c r="K148" s="827">
        <v>0</v>
      </c>
      <c r="L148" s="831">
        <v>11</v>
      </c>
      <c r="M148" s="832">
        <v>553.52</v>
      </c>
    </row>
    <row r="149" spans="1:13" ht="14.45" customHeight="1" x14ac:dyDescent="0.2">
      <c r="A149" s="821" t="s">
        <v>1988</v>
      </c>
      <c r="B149" s="822" t="s">
        <v>3171</v>
      </c>
      <c r="C149" s="822" t="s">
        <v>2344</v>
      </c>
      <c r="D149" s="822" t="s">
        <v>2491</v>
      </c>
      <c r="E149" s="822"/>
      <c r="F149" s="831">
        <v>2</v>
      </c>
      <c r="G149" s="831">
        <v>33.54</v>
      </c>
      <c r="H149" s="827">
        <v>1</v>
      </c>
      <c r="I149" s="831"/>
      <c r="J149" s="831"/>
      <c r="K149" s="827">
        <v>0</v>
      </c>
      <c r="L149" s="831">
        <v>2</v>
      </c>
      <c r="M149" s="832">
        <v>33.54</v>
      </c>
    </row>
    <row r="150" spans="1:13" ht="14.45" customHeight="1" x14ac:dyDescent="0.2">
      <c r="A150" s="821" t="s">
        <v>1989</v>
      </c>
      <c r="B150" s="822" t="s">
        <v>1608</v>
      </c>
      <c r="C150" s="822" t="s">
        <v>1613</v>
      </c>
      <c r="D150" s="822" t="s">
        <v>825</v>
      </c>
      <c r="E150" s="822" t="s">
        <v>1614</v>
      </c>
      <c r="F150" s="831"/>
      <c r="G150" s="831"/>
      <c r="H150" s="827">
        <v>0</v>
      </c>
      <c r="I150" s="831">
        <v>90</v>
      </c>
      <c r="J150" s="831">
        <v>66269.700000000012</v>
      </c>
      <c r="K150" s="827">
        <v>1</v>
      </c>
      <c r="L150" s="831">
        <v>90</v>
      </c>
      <c r="M150" s="832">
        <v>66269.700000000012</v>
      </c>
    </row>
    <row r="151" spans="1:13" ht="14.45" customHeight="1" x14ac:dyDescent="0.2">
      <c r="A151" s="821" t="s">
        <v>1989</v>
      </c>
      <c r="B151" s="822" t="s">
        <v>1608</v>
      </c>
      <c r="C151" s="822" t="s">
        <v>1615</v>
      </c>
      <c r="D151" s="822" t="s">
        <v>825</v>
      </c>
      <c r="E151" s="822" t="s">
        <v>1616</v>
      </c>
      <c r="F151" s="831"/>
      <c r="G151" s="831"/>
      <c r="H151" s="827">
        <v>0</v>
      </c>
      <c r="I151" s="831">
        <v>12</v>
      </c>
      <c r="J151" s="831">
        <v>5890.68</v>
      </c>
      <c r="K151" s="827">
        <v>1</v>
      </c>
      <c r="L151" s="831">
        <v>12</v>
      </c>
      <c r="M151" s="832">
        <v>5890.68</v>
      </c>
    </row>
    <row r="152" spans="1:13" ht="14.45" customHeight="1" x14ac:dyDescent="0.2">
      <c r="A152" s="821" t="s">
        <v>1989</v>
      </c>
      <c r="B152" s="822" t="s">
        <v>1608</v>
      </c>
      <c r="C152" s="822" t="s">
        <v>2500</v>
      </c>
      <c r="D152" s="822" t="s">
        <v>828</v>
      </c>
      <c r="E152" s="822" t="s">
        <v>2501</v>
      </c>
      <c r="F152" s="831"/>
      <c r="G152" s="831"/>
      <c r="H152" s="827">
        <v>0</v>
      </c>
      <c r="I152" s="831">
        <v>1</v>
      </c>
      <c r="J152" s="831">
        <v>1847.49</v>
      </c>
      <c r="K152" s="827">
        <v>1</v>
      </c>
      <c r="L152" s="831">
        <v>1</v>
      </c>
      <c r="M152" s="832">
        <v>1847.49</v>
      </c>
    </row>
    <row r="153" spans="1:13" ht="14.45" customHeight="1" x14ac:dyDescent="0.2">
      <c r="A153" s="821" t="s">
        <v>1989</v>
      </c>
      <c r="B153" s="822" t="s">
        <v>1608</v>
      </c>
      <c r="C153" s="822" t="s">
        <v>2291</v>
      </c>
      <c r="D153" s="822" t="s">
        <v>825</v>
      </c>
      <c r="E153" s="822" t="s">
        <v>2292</v>
      </c>
      <c r="F153" s="831"/>
      <c r="G153" s="831"/>
      <c r="H153" s="827">
        <v>0</v>
      </c>
      <c r="I153" s="831">
        <v>7</v>
      </c>
      <c r="J153" s="831">
        <v>8082.76</v>
      </c>
      <c r="K153" s="827">
        <v>1</v>
      </c>
      <c r="L153" s="831">
        <v>7</v>
      </c>
      <c r="M153" s="832">
        <v>8082.76</v>
      </c>
    </row>
    <row r="154" spans="1:13" ht="14.45" customHeight="1" x14ac:dyDescent="0.2">
      <c r="A154" s="821" t="s">
        <v>1989</v>
      </c>
      <c r="B154" s="822" t="s">
        <v>1608</v>
      </c>
      <c r="C154" s="822" t="s">
        <v>1998</v>
      </c>
      <c r="D154" s="822" t="s">
        <v>825</v>
      </c>
      <c r="E154" s="822" t="s">
        <v>1999</v>
      </c>
      <c r="F154" s="831"/>
      <c r="G154" s="831"/>
      <c r="H154" s="827">
        <v>0</v>
      </c>
      <c r="I154" s="831">
        <v>20</v>
      </c>
      <c r="J154" s="831">
        <v>18474.800000000003</v>
      </c>
      <c r="K154" s="827">
        <v>1</v>
      </c>
      <c r="L154" s="831">
        <v>20</v>
      </c>
      <c r="M154" s="832">
        <v>18474.800000000003</v>
      </c>
    </row>
    <row r="155" spans="1:13" ht="14.45" customHeight="1" x14ac:dyDescent="0.2">
      <c r="A155" s="821" t="s">
        <v>1989</v>
      </c>
      <c r="B155" s="822" t="s">
        <v>1632</v>
      </c>
      <c r="C155" s="822" t="s">
        <v>2837</v>
      </c>
      <c r="D155" s="822" t="s">
        <v>2838</v>
      </c>
      <c r="E155" s="822" t="s">
        <v>2839</v>
      </c>
      <c r="F155" s="831">
        <v>1</v>
      </c>
      <c r="G155" s="831">
        <v>234.07</v>
      </c>
      <c r="H155" s="827">
        <v>1</v>
      </c>
      <c r="I155" s="831"/>
      <c r="J155" s="831"/>
      <c r="K155" s="827">
        <v>0</v>
      </c>
      <c r="L155" s="831">
        <v>1</v>
      </c>
      <c r="M155" s="832">
        <v>234.07</v>
      </c>
    </row>
    <row r="156" spans="1:13" ht="14.45" customHeight="1" x14ac:dyDescent="0.2">
      <c r="A156" s="821" t="s">
        <v>1989</v>
      </c>
      <c r="B156" s="822" t="s">
        <v>1693</v>
      </c>
      <c r="C156" s="822" t="s">
        <v>2813</v>
      </c>
      <c r="D156" s="822" t="s">
        <v>2814</v>
      </c>
      <c r="E156" s="822" t="s">
        <v>2815</v>
      </c>
      <c r="F156" s="831">
        <v>1</v>
      </c>
      <c r="G156" s="831">
        <v>254.49</v>
      </c>
      <c r="H156" s="827">
        <v>1</v>
      </c>
      <c r="I156" s="831"/>
      <c r="J156" s="831"/>
      <c r="K156" s="827">
        <v>0</v>
      </c>
      <c r="L156" s="831">
        <v>1</v>
      </c>
      <c r="M156" s="832">
        <v>254.49</v>
      </c>
    </row>
    <row r="157" spans="1:13" ht="14.45" customHeight="1" x14ac:dyDescent="0.2">
      <c r="A157" s="821" t="s">
        <v>1989</v>
      </c>
      <c r="B157" s="822" t="s">
        <v>1714</v>
      </c>
      <c r="C157" s="822" t="s">
        <v>1715</v>
      </c>
      <c r="D157" s="822" t="s">
        <v>814</v>
      </c>
      <c r="E157" s="822" t="s">
        <v>1716</v>
      </c>
      <c r="F157" s="831"/>
      <c r="G157" s="831"/>
      <c r="H157" s="827">
        <v>0</v>
      </c>
      <c r="I157" s="831">
        <v>1</v>
      </c>
      <c r="J157" s="831">
        <v>44.86</v>
      </c>
      <c r="K157" s="827">
        <v>1</v>
      </c>
      <c r="L157" s="831">
        <v>1</v>
      </c>
      <c r="M157" s="832">
        <v>44.86</v>
      </c>
    </row>
    <row r="158" spans="1:13" ht="14.45" customHeight="1" x14ac:dyDescent="0.2">
      <c r="A158" s="821" t="s">
        <v>1989</v>
      </c>
      <c r="B158" s="822" t="s">
        <v>1743</v>
      </c>
      <c r="C158" s="822" t="s">
        <v>1747</v>
      </c>
      <c r="D158" s="822" t="s">
        <v>1201</v>
      </c>
      <c r="E158" s="822" t="s">
        <v>1748</v>
      </c>
      <c r="F158" s="831"/>
      <c r="G158" s="831"/>
      <c r="H158" s="827">
        <v>0</v>
      </c>
      <c r="I158" s="831">
        <v>5</v>
      </c>
      <c r="J158" s="831">
        <v>771.80000000000007</v>
      </c>
      <c r="K158" s="827">
        <v>1</v>
      </c>
      <c r="L158" s="831">
        <v>5</v>
      </c>
      <c r="M158" s="832">
        <v>771.80000000000007</v>
      </c>
    </row>
    <row r="159" spans="1:13" ht="14.45" customHeight="1" x14ac:dyDescent="0.2">
      <c r="A159" s="821" t="s">
        <v>1989</v>
      </c>
      <c r="B159" s="822" t="s">
        <v>1743</v>
      </c>
      <c r="C159" s="822" t="s">
        <v>1749</v>
      </c>
      <c r="D159" s="822" t="s">
        <v>1750</v>
      </c>
      <c r="E159" s="822" t="s">
        <v>1751</v>
      </c>
      <c r="F159" s="831"/>
      <c r="G159" s="831"/>
      <c r="H159" s="827">
        <v>0</v>
      </c>
      <c r="I159" s="831">
        <v>2</v>
      </c>
      <c r="J159" s="831">
        <v>299.04000000000002</v>
      </c>
      <c r="K159" s="827">
        <v>1</v>
      </c>
      <c r="L159" s="831">
        <v>2</v>
      </c>
      <c r="M159" s="832">
        <v>299.04000000000002</v>
      </c>
    </row>
    <row r="160" spans="1:13" ht="14.45" customHeight="1" x14ac:dyDescent="0.2">
      <c r="A160" s="821" t="s">
        <v>1989</v>
      </c>
      <c r="B160" s="822" t="s">
        <v>3176</v>
      </c>
      <c r="C160" s="822" t="s">
        <v>2549</v>
      </c>
      <c r="D160" s="822" t="s">
        <v>2550</v>
      </c>
      <c r="E160" s="822" t="s">
        <v>2551</v>
      </c>
      <c r="F160" s="831"/>
      <c r="G160" s="831"/>
      <c r="H160" s="827">
        <v>0</v>
      </c>
      <c r="I160" s="831">
        <v>4</v>
      </c>
      <c r="J160" s="831">
        <v>224.24</v>
      </c>
      <c r="K160" s="827">
        <v>1</v>
      </c>
      <c r="L160" s="831">
        <v>4</v>
      </c>
      <c r="M160" s="832">
        <v>224.24</v>
      </c>
    </row>
    <row r="161" spans="1:13" ht="14.45" customHeight="1" x14ac:dyDescent="0.2">
      <c r="A161" s="821" t="s">
        <v>1989</v>
      </c>
      <c r="B161" s="822" t="s">
        <v>3174</v>
      </c>
      <c r="C161" s="822" t="s">
        <v>2423</v>
      </c>
      <c r="D161" s="822" t="s">
        <v>2424</v>
      </c>
      <c r="E161" s="822" t="s">
        <v>716</v>
      </c>
      <c r="F161" s="831"/>
      <c r="G161" s="831"/>
      <c r="H161" s="827"/>
      <c r="I161" s="831">
        <v>2</v>
      </c>
      <c r="J161" s="831">
        <v>0</v>
      </c>
      <c r="K161" s="827"/>
      <c r="L161" s="831">
        <v>2</v>
      </c>
      <c r="M161" s="832">
        <v>0</v>
      </c>
    </row>
    <row r="162" spans="1:13" ht="14.45" customHeight="1" x14ac:dyDescent="0.2">
      <c r="A162" s="821" t="s">
        <v>1989</v>
      </c>
      <c r="B162" s="822" t="s">
        <v>1936</v>
      </c>
      <c r="C162" s="822" t="s">
        <v>2811</v>
      </c>
      <c r="D162" s="822" t="s">
        <v>1334</v>
      </c>
      <c r="E162" s="822" t="s">
        <v>1333</v>
      </c>
      <c r="F162" s="831"/>
      <c r="G162" s="831"/>
      <c r="H162" s="827">
        <v>0</v>
      </c>
      <c r="I162" s="831">
        <v>1</v>
      </c>
      <c r="J162" s="831">
        <v>72.55</v>
      </c>
      <c r="K162" s="827">
        <v>1</v>
      </c>
      <c r="L162" s="831">
        <v>1</v>
      </c>
      <c r="M162" s="832">
        <v>72.55</v>
      </c>
    </row>
    <row r="163" spans="1:13" ht="14.45" customHeight="1" x14ac:dyDescent="0.2">
      <c r="A163" s="821" t="s">
        <v>1989</v>
      </c>
      <c r="B163" s="822" t="s">
        <v>1813</v>
      </c>
      <c r="C163" s="822" t="s">
        <v>1814</v>
      </c>
      <c r="D163" s="822" t="s">
        <v>1005</v>
      </c>
      <c r="E163" s="822" t="s">
        <v>1006</v>
      </c>
      <c r="F163" s="831"/>
      <c r="G163" s="831"/>
      <c r="H163" s="827"/>
      <c r="I163" s="831">
        <v>62</v>
      </c>
      <c r="J163" s="831">
        <v>0</v>
      </c>
      <c r="K163" s="827"/>
      <c r="L163" s="831">
        <v>62</v>
      </c>
      <c r="M163" s="832">
        <v>0</v>
      </c>
    </row>
    <row r="164" spans="1:13" ht="14.45" customHeight="1" x14ac:dyDescent="0.2">
      <c r="A164" s="821" t="s">
        <v>1989</v>
      </c>
      <c r="B164" s="822" t="s">
        <v>1834</v>
      </c>
      <c r="C164" s="822" t="s">
        <v>1950</v>
      </c>
      <c r="D164" s="822" t="s">
        <v>1836</v>
      </c>
      <c r="E164" s="822" t="s">
        <v>1951</v>
      </c>
      <c r="F164" s="831"/>
      <c r="G164" s="831"/>
      <c r="H164" s="827">
        <v>0</v>
      </c>
      <c r="I164" s="831">
        <v>7</v>
      </c>
      <c r="J164" s="831">
        <v>163.79999999999998</v>
      </c>
      <c r="K164" s="827">
        <v>1</v>
      </c>
      <c r="L164" s="831">
        <v>7</v>
      </c>
      <c r="M164" s="832">
        <v>163.79999999999998</v>
      </c>
    </row>
    <row r="165" spans="1:13" ht="14.45" customHeight="1" x14ac:dyDescent="0.2">
      <c r="A165" s="821" t="s">
        <v>1989</v>
      </c>
      <c r="B165" s="822" t="s">
        <v>1834</v>
      </c>
      <c r="C165" s="822" t="s">
        <v>1835</v>
      </c>
      <c r="D165" s="822" t="s">
        <v>1836</v>
      </c>
      <c r="E165" s="822" t="s">
        <v>1837</v>
      </c>
      <c r="F165" s="831"/>
      <c r="G165" s="831"/>
      <c r="H165" s="827">
        <v>0</v>
      </c>
      <c r="I165" s="831">
        <v>1</v>
      </c>
      <c r="J165" s="831">
        <v>46.81</v>
      </c>
      <c r="K165" s="827">
        <v>1</v>
      </c>
      <c r="L165" s="831">
        <v>1</v>
      </c>
      <c r="M165" s="832">
        <v>46.81</v>
      </c>
    </row>
    <row r="166" spans="1:13" ht="14.45" customHeight="1" x14ac:dyDescent="0.2">
      <c r="A166" s="821" t="s">
        <v>1989</v>
      </c>
      <c r="B166" s="822" t="s">
        <v>1840</v>
      </c>
      <c r="C166" s="822" t="s">
        <v>2858</v>
      </c>
      <c r="D166" s="822" t="s">
        <v>2859</v>
      </c>
      <c r="E166" s="822" t="s">
        <v>1107</v>
      </c>
      <c r="F166" s="831">
        <v>2</v>
      </c>
      <c r="G166" s="831">
        <v>0</v>
      </c>
      <c r="H166" s="827"/>
      <c r="I166" s="831"/>
      <c r="J166" s="831"/>
      <c r="K166" s="827"/>
      <c r="L166" s="831">
        <v>2</v>
      </c>
      <c r="M166" s="832">
        <v>0</v>
      </c>
    </row>
    <row r="167" spans="1:13" ht="14.45" customHeight="1" x14ac:dyDescent="0.2">
      <c r="A167" s="821" t="s">
        <v>1989</v>
      </c>
      <c r="B167" s="822" t="s">
        <v>3179</v>
      </c>
      <c r="C167" s="822" t="s">
        <v>2840</v>
      </c>
      <c r="D167" s="822" t="s">
        <v>2841</v>
      </c>
      <c r="E167" s="822" t="s">
        <v>2842</v>
      </c>
      <c r="F167" s="831"/>
      <c r="G167" s="831"/>
      <c r="H167" s="827">
        <v>0</v>
      </c>
      <c r="I167" s="831">
        <v>1</v>
      </c>
      <c r="J167" s="831">
        <v>141.25</v>
      </c>
      <c r="K167" s="827">
        <v>1</v>
      </c>
      <c r="L167" s="831">
        <v>1</v>
      </c>
      <c r="M167" s="832">
        <v>141.25</v>
      </c>
    </row>
    <row r="168" spans="1:13" ht="14.45" customHeight="1" x14ac:dyDescent="0.2">
      <c r="A168" s="821" t="s">
        <v>1989</v>
      </c>
      <c r="B168" s="822" t="s">
        <v>1864</v>
      </c>
      <c r="C168" s="822" t="s">
        <v>2037</v>
      </c>
      <c r="D168" s="822" t="s">
        <v>1168</v>
      </c>
      <c r="E168" s="822" t="s">
        <v>2038</v>
      </c>
      <c r="F168" s="831"/>
      <c r="G168" s="831"/>
      <c r="H168" s="827">
        <v>0</v>
      </c>
      <c r="I168" s="831">
        <v>1</v>
      </c>
      <c r="J168" s="831">
        <v>176.32</v>
      </c>
      <c r="K168" s="827">
        <v>1</v>
      </c>
      <c r="L168" s="831">
        <v>1</v>
      </c>
      <c r="M168" s="832">
        <v>176.32</v>
      </c>
    </row>
    <row r="169" spans="1:13" ht="14.45" customHeight="1" x14ac:dyDescent="0.2">
      <c r="A169" s="821" t="s">
        <v>1989</v>
      </c>
      <c r="B169" s="822" t="s">
        <v>1954</v>
      </c>
      <c r="C169" s="822" t="s">
        <v>2044</v>
      </c>
      <c r="D169" s="822" t="s">
        <v>2045</v>
      </c>
      <c r="E169" s="822" t="s">
        <v>2046</v>
      </c>
      <c r="F169" s="831">
        <v>2</v>
      </c>
      <c r="G169" s="831">
        <v>352.64</v>
      </c>
      <c r="H169" s="827">
        <v>1</v>
      </c>
      <c r="I169" s="831"/>
      <c r="J169" s="831"/>
      <c r="K169" s="827">
        <v>0</v>
      </c>
      <c r="L169" s="831">
        <v>2</v>
      </c>
      <c r="M169" s="832">
        <v>352.64</v>
      </c>
    </row>
    <row r="170" spans="1:13" ht="14.45" customHeight="1" x14ac:dyDescent="0.2">
      <c r="A170" s="821" t="s">
        <v>1989</v>
      </c>
      <c r="B170" s="822" t="s">
        <v>3171</v>
      </c>
      <c r="C170" s="822" t="s">
        <v>2126</v>
      </c>
      <c r="D170" s="822" t="s">
        <v>2008</v>
      </c>
      <c r="E170" s="822" t="s">
        <v>2127</v>
      </c>
      <c r="F170" s="831"/>
      <c r="G170" s="831"/>
      <c r="H170" s="827">
        <v>0</v>
      </c>
      <c r="I170" s="831">
        <v>6</v>
      </c>
      <c r="J170" s="831">
        <v>301.92</v>
      </c>
      <c r="K170" s="827">
        <v>1</v>
      </c>
      <c r="L170" s="831">
        <v>6</v>
      </c>
      <c r="M170" s="832">
        <v>301.92</v>
      </c>
    </row>
    <row r="171" spans="1:13" ht="14.45" customHeight="1" x14ac:dyDescent="0.2">
      <c r="A171" s="821" t="s">
        <v>1989</v>
      </c>
      <c r="B171" s="822" t="s">
        <v>3171</v>
      </c>
      <c r="C171" s="822" t="s">
        <v>2023</v>
      </c>
      <c r="D171" s="822" t="s">
        <v>2491</v>
      </c>
      <c r="E171" s="822"/>
      <c r="F171" s="831">
        <v>4</v>
      </c>
      <c r="G171" s="831">
        <v>201.28</v>
      </c>
      <c r="H171" s="827">
        <v>1</v>
      </c>
      <c r="I171" s="831"/>
      <c r="J171" s="831"/>
      <c r="K171" s="827">
        <v>0</v>
      </c>
      <c r="L171" s="831">
        <v>4</v>
      </c>
      <c r="M171" s="832">
        <v>201.28</v>
      </c>
    </row>
    <row r="172" spans="1:13" ht="14.45" customHeight="1" x14ac:dyDescent="0.2">
      <c r="A172" s="821" t="s">
        <v>1990</v>
      </c>
      <c r="B172" s="822" t="s">
        <v>1598</v>
      </c>
      <c r="C172" s="822" t="s">
        <v>1599</v>
      </c>
      <c r="D172" s="822" t="s">
        <v>1600</v>
      </c>
      <c r="E172" s="822" t="s">
        <v>1601</v>
      </c>
      <c r="F172" s="831"/>
      <c r="G172" s="831"/>
      <c r="H172" s="827">
        <v>0</v>
      </c>
      <c r="I172" s="831">
        <v>1</v>
      </c>
      <c r="J172" s="831">
        <v>86.43</v>
      </c>
      <c r="K172" s="827">
        <v>1</v>
      </c>
      <c r="L172" s="831">
        <v>1</v>
      </c>
      <c r="M172" s="832">
        <v>86.43</v>
      </c>
    </row>
    <row r="173" spans="1:13" ht="14.45" customHeight="1" x14ac:dyDescent="0.2">
      <c r="A173" s="821" t="s">
        <v>1990</v>
      </c>
      <c r="B173" s="822" t="s">
        <v>1608</v>
      </c>
      <c r="C173" s="822" t="s">
        <v>1611</v>
      </c>
      <c r="D173" s="822" t="s">
        <v>828</v>
      </c>
      <c r="E173" s="822" t="s">
        <v>1612</v>
      </c>
      <c r="F173" s="831"/>
      <c r="G173" s="831"/>
      <c r="H173" s="827">
        <v>0</v>
      </c>
      <c r="I173" s="831">
        <v>4</v>
      </c>
      <c r="J173" s="831">
        <v>5542.48</v>
      </c>
      <c r="K173" s="827">
        <v>1</v>
      </c>
      <c r="L173" s="831">
        <v>4</v>
      </c>
      <c r="M173" s="832">
        <v>5542.48</v>
      </c>
    </row>
    <row r="174" spans="1:13" ht="14.45" customHeight="1" x14ac:dyDescent="0.2">
      <c r="A174" s="821" t="s">
        <v>1990</v>
      </c>
      <c r="B174" s="822" t="s">
        <v>1608</v>
      </c>
      <c r="C174" s="822" t="s">
        <v>2086</v>
      </c>
      <c r="D174" s="822" t="s">
        <v>825</v>
      </c>
      <c r="E174" s="822" t="s">
        <v>2087</v>
      </c>
      <c r="F174" s="831"/>
      <c r="G174" s="831"/>
      <c r="H174" s="827">
        <v>0</v>
      </c>
      <c r="I174" s="831">
        <v>4</v>
      </c>
      <c r="J174" s="831">
        <v>1472.64</v>
      </c>
      <c r="K174" s="827">
        <v>1</v>
      </c>
      <c r="L174" s="831">
        <v>4</v>
      </c>
      <c r="M174" s="832">
        <v>1472.64</v>
      </c>
    </row>
    <row r="175" spans="1:13" ht="14.45" customHeight="1" x14ac:dyDescent="0.2">
      <c r="A175" s="821" t="s">
        <v>1990</v>
      </c>
      <c r="B175" s="822" t="s">
        <v>1608</v>
      </c>
      <c r="C175" s="822" t="s">
        <v>1613</v>
      </c>
      <c r="D175" s="822" t="s">
        <v>825</v>
      </c>
      <c r="E175" s="822" t="s">
        <v>1614</v>
      </c>
      <c r="F175" s="831"/>
      <c r="G175" s="831"/>
      <c r="H175" s="827">
        <v>0</v>
      </c>
      <c r="I175" s="831">
        <v>145</v>
      </c>
      <c r="J175" s="831">
        <v>106767.85</v>
      </c>
      <c r="K175" s="827">
        <v>1</v>
      </c>
      <c r="L175" s="831">
        <v>145</v>
      </c>
      <c r="M175" s="832">
        <v>106767.85</v>
      </c>
    </row>
    <row r="176" spans="1:13" ht="14.45" customHeight="1" x14ac:dyDescent="0.2">
      <c r="A176" s="821" t="s">
        <v>1990</v>
      </c>
      <c r="B176" s="822" t="s">
        <v>1608</v>
      </c>
      <c r="C176" s="822" t="s">
        <v>1615</v>
      </c>
      <c r="D176" s="822" t="s">
        <v>825</v>
      </c>
      <c r="E176" s="822" t="s">
        <v>1616</v>
      </c>
      <c r="F176" s="831"/>
      <c r="G176" s="831"/>
      <c r="H176" s="827">
        <v>0</v>
      </c>
      <c r="I176" s="831">
        <v>27</v>
      </c>
      <c r="J176" s="831">
        <v>13254.029999999999</v>
      </c>
      <c r="K176" s="827">
        <v>1</v>
      </c>
      <c r="L176" s="831">
        <v>27</v>
      </c>
      <c r="M176" s="832">
        <v>13254.029999999999</v>
      </c>
    </row>
    <row r="177" spans="1:13" ht="14.45" customHeight="1" x14ac:dyDescent="0.2">
      <c r="A177" s="821" t="s">
        <v>1990</v>
      </c>
      <c r="B177" s="822" t="s">
        <v>1608</v>
      </c>
      <c r="C177" s="822" t="s">
        <v>2291</v>
      </c>
      <c r="D177" s="822" t="s">
        <v>825</v>
      </c>
      <c r="E177" s="822" t="s">
        <v>2292</v>
      </c>
      <c r="F177" s="831"/>
      <c r="G177" s="831"/>
      <c r="H177" s="827">
        <v>0</v>
      </c>
      <c r="I177" s="831">
        <v>10</v>
      </c>
      <c r="J177" s="831">
        <v>11546.8</v>
      </c>
      <c r="K177" s="827">
        <v>1</v>
      </c>
      <c r="L177" s="831">
        <v>10</v>
      </c>
      <c r="M177" s="832">
        <v>11546.8</v>
      </c>
    </row>
    <row r="178" spans="1:13" ht="14.45" customHeight="1" x14ac:dyDescent="0.2">
      <c r="A178" s="821" t="s">
        <v>1990</v>
      </c>
      <c r="B178" s="822" t="s">
        <v>1608</v>
      </c>
      <c r="C178" s="822" t="s">
        <v>1998</v>
      </c>
      <c r="D178" s="822" t="s">
        <v>825</v>
      </c>
      <c r="E178" s="822" t="s">
        <v>1999</v>
      </c>
      <c r="F178" s="831"/>
      <c r="G178" s="831"/>
      <c r="H178" s="827">
        <v>0</v>
      </c>
      <c r="I178" s="831">
        <v>37</v>
      </c>
      <c r="J178" s="831">
        <v>34178.380000000005</v>
      </c>
      <c r="K178" s="827">
        <v>1</v>
      </c>
      <c r="L178" s="831">
        <v>37</v>
      </c>
      <c r="M178" s="832">
        <v>34178.380000000005</v>
      </c>
    </row>
    <row r="179" spans="1:13" ht="14.45" customHeight="1" x14ac:dyDescent="0.2">
      <c r="A179" s="821" t="s">
        <v>1990</v>
      </c>
      <c r="B179" s="822" t="s">
        <v>1893</v>
      </c>
      <c r="C179" s="822" t="s">
        <v>2934</v>
      </c>
      <c r="D179" s="822" t="s">
        <v>2935</v>
      </c>
      <c r="E179" s="822" t="s">
        <v>2936</v>
      </c>
      <c r="F179" s="831">
        <v>1</v>
      </c>
      <c r="G179" s="831">
        <v>300.33</v>
      </c>
      <c r="H179" s="827">
        <v>1</v>
      </c>
      <c r="I179" s="831"/>
      <c r="J179" s="831"/>
      <c r="K179" s="827">
        <v>0</v>
      </c>
      <c r="L179" s="831">
        <v>1</v>
      </c>
      <c r="M179" s="832">
        <v>300.33</v>
      </c>
    </row>
    <row r="180" spans="1:13" ht="14.45" customHeight="1" x14ac:dyDescent="0.2">
      <c r="A180" s="821" t="s">
        <v>1990</v>
      </c>
      <c r="B180" s="822" t="s">
        <v>1652</v>
      </c>
      <c r="C180" s="822" t="s">
        <v>2884</v>
      </c>
      <c r="D180" s="822" t="s">
        <v>2885</v>
      </c>
      <c r="E180" s="822" t="s">
        <v>1670</v>
      </c>
      <c r="F180" s="831">
        <v>1</v>
      </c>
      <c r="G180" s="831">
        <v>31.09</v>
      </c>
      <c r="H180" s="827">
        <v>1</v>
      </c>
      <c r="I180" s="831"/>
      <c r="J180" s="831"/>
      <c r="K180" s="827">
        <v>0</v>
      </c>
      <c r="L180" s="831">
        <v>1</v>
      </c>
      <c r="M180" s="832">
        <v>31.09</v>
      </c>
    </row>
    <row r="181" spans="1:13" ht="14.45" customHeight="1" x14ac:dyDescent="0.2">
      <c r="A181" s="821" t="s">
        <v>1990</v>
      </c>
      <c r="B181" s="822" t="s">
        <v>1693</v>
      </c>
      <c r="C181" s="822" t="s">
        <v>1704</v>
      </c>
      <c r="D181" s="822" t="s">
        <v>1698</v>
      </c>
      <c r="E181" s="822" t="s">
        <v>1705</v>
      </c>
      <c r="F181" s="831"/>
      <c r="G181" s="831"/>
      <c r="H181" s="827">
        <v>0</v>
      </c>
      <c r="I181" s="831">
        <v>2</v>
      </c>
      <c r="J181" s="831">
        <v>444.93999999999994</v>
      </c>
      <c r="K181" s="827">
        <v>1</v>
      </c>
      <c r="L181" s="831">
        <v>2</v>
      </c>
      <c r="M181" s="832">
        <v>444.93999999999994</v>
      </c>
    </row>
    <row r="182" spans="1:13" ht="14.45" customHeight="1" x14ac:dyDescent="0.2">
      <c r="A182" s="821" t="s">
        <v>1990</v>
      </c>
      <c r="B182" s="822" t="s">
        <v>1743</v>
      </c>
      <c r="C182" s="822" t="s">
        <v>1747</v>
      </c>
      <c r="D182" s="822" t="s">
        <v>1201</v>
      </c>
      <c r="E182" s="822" t="s">
        <v>1748</v>
      </c>
      <c r="F182" s="831"/>
      <c r="G182" s="831"/>
      <c r="H182" s="827">
        <v>0</v>
      </c>
      <c r="I182" s="831">
        <v>3</v>
      </c>
      <c r="J182" s="831">
        <v>463.08000000000004</v>
      </c>
      <c r="K182" s="827">
        <v>1</v>
      </c>
      <c r="L182" s="831">
        <v>3</v>
      </c>
      <c r="M182" s="832">
        <v>463.08000000000004</v>
      </c>
    </row>
    <row r="183" spans="1:13" ht="14.45" customHeight="1" x14ac:dyDescent="0.2">
      <c r="A183" s="821" t="s">
        <v>1990</v>
      </c>
      <c r="B183" s="822" t="s">
        <v>1743</v>
      </c>
      <c r="C183" s="822" t="s">
        <v>2948</v>
      </c>
      <c r="D183" s="822" t="s">
        <v>1201</v>
      </c>
      <c r="E183" s="822" t="s">
        <v>1748</v>
      </c>
      <c r="F183" s="831">
        <v>1</v>
      </c>
      <c r="G183" s="831">
        <v>154.36000000000001</v>
      </c>
      <c r="H183" s="827">
        <v>1</v>
      </c>
      <c r="I183" s="831"/>
      <c r="J183" s="831"/>
      <c r="K183" s="827">
        <v>0</v>
      </c>
      <c r="L183" s="831">
        <v>1</v>
      </c>
      <c r="M183" s="832">
        <v>154.36000000000001</v>
      </c>
    </row>
    <row r="184" spans="1:13" ht="14.45" customHeight="1" x14ac:dyDescent="0.2">
      <c r="A184" s="821" t="s">
        <v>1990</v>
      </c>
      <c r="B184" s="822" t="s">
        <v>1757</v>
      </c>
      <c r="C184" s="822" t="s">
        <v>2894</v>
      </c>
      <c r="D184" s="822" t="s">
        <v>2895</v>
      </c>
      <c r="E184" s="822" t="s">
        <v>2896</v>
      </c>
      <c r="F184" s="831">
        <v>1</v>
      </c>
      <c r="G184" s="831">
        <v>24.01</v>
      </c>
      <c r="H184" s="827">
        <v>1</v>
      </c>
      <c r="I184" s="831"/>
      <c r="J184" s="831"/>
      <c r="K184" s="827">
        <v>0</v>
      </c>
      <c r="L184" s="831">
        <v>1</v>
      </c>
      <c r="M184" s="832">
        <v>24.01</v>
      </c>
    </row>
    <row r="185" spans="1:13" ht="14.45" customHeight="1" x14ac:dyDescent="0.2">
      <c r="A185" s="821" t="s">
        <v>1990</v>
      </c>
      <c r="B185" s="822" t="s">
        <v>1813</v>
      </c>
      <c r="C185" s="822" t="s">
        <v>1814</v>
      </c>
      <c r="D185" s="822" t="s">
        <v>1005</v>
      </c>
      <c r="E185" s="822" t="s">
        <v>1006</v>
      </c>
      <c r="F185" s="831"/>
      <c r="G185" s="831"/>
      <c r="H185" s="827"/>
      <c r="I185" s="831">
        <v>98</v>
      </c>
      <c r="J185" s="831">
        <v>0</v>
      </c>
      <c r="K185" s="827"/>
      <c r="L185" s="831">
        <v>98</v>
      </c>
      <c r="M185" s="832">
        <v>0</v>
      </c>
    </row>
    <row r="186" spans="1:13" ht="14.45" customHeight="1" x14ac:dyDescent="0.2">
      <c r="A186" s="821" t="s">
        <v>1990</v>
      </c>
      <c r="B186" s="822" t="s">
        <v>1813</v>
      </c>
      <c r="C186" s="822" t="s">
        <v>2756</v>
      </c>
      <c r="D186" s="822" t="s">
        <v>2311</v>
      </c>
      <c r="E186" s="822" t="s">
        <v>1024</v>
      </c>
      <c r="F186" s="831">
        <v>1</v>
      </c>
      <c r="G186" s="831">
        <v>0</v>
      </c>
      <c r="H186" s="827"/>
      <c r="I186" s="831"/>
      <c r="J186" s="831"/>
      <c r="K186" s="827"/>
      <c r="L186" s="831">
        <v>1</v>
      </c>
      <c r="M186" s="832">
        <v>0</v>
      </c>
    </row>
    <row r="187" spans="1:13" ht="14.45" customHeight="1" x14ac:dyDescent="0.2">
      <c r="A187" s="821" t="s">
        <v>1990</v>
      </c>
      <c r="B187" s="822" t="s">
        <v>3173</v>
      </c>
      <c r="C187" s="822" t="s">
        <v>2920</v>
      </c>
      <c r="D187" s="822" t="s">
        <v>2060</v>
      </c>
      <c r="E187" s="822" t="s">
        <v>2921</v>
      </c>
      <c r="F187" s="831">
        <v>1</v>
      </c>
      <c r="G187" s="831">
        <v>431.18</v>
      </c>
      <c r="H187" s="827">
        <v>1</v>
      </c>
      <c r="I187" s="831"/>
      <c r="J187" s="831"/>
      <c r="K187" s="827">
        <v>0</v>
      </c>
      <c r="L187" s="831">
        <v>1</v>
      </c>
      <c r="M187" s="832">
        <v>431.18</v>
      </c>
    </row>
    <row r="188" spans="1:13" ht="14.45" customHeight="1" x14ac:dyDescent="0.2">
      <c r="A188" s="821" t="s">
        <v>1990</v>
      </c>
      <c r="B188" s="822" t="s">
        <v>1851</v>
      </c>
      <c r="C188" s="822" t="s">
        <v>2890</v>
      </c>
      <c r="D188" s="822" t="s">
        <v>2891</v>
      </c>
      <c r="E188" s="822" t="s">
        <v>1953</v>
      </c>
      <c r="F188" s="831">
        <v>6</v>
      </c>
      <c r="G188" s="831">
        <v>622.79999999999995</v>
      </c>
      <c r="H188" s="827">
        <v>1</v>
      </c>
      <c r="I188" s="831"/>
      <c r="J188" s="831"/>
      <c r="K188" s="827">
        <v>0</v>
      </c>
      <c r="L188" s="831">
        <v>6</v>
      </c>
      <c r="M188" s="832">
        <v>622.79999999999995</v>
      </c>
    </row>
    <row r="189" spans="1:13" ht="14.45" customHeight="1" x14ac:dyDescent="0.2">
      <c r="A189" s="821" t="s">
        <v>1990</v>
      </c>
      <c r="B189" s="822" t="s">
        <v>1851</v>
      </c>
      <c r="C189" s="822" t="s">
        <v>2892</v>
      </c>
      <c r="D189" s="822" t="s">
        <v>2891</v>
      </c>
      <c r="E189" s="822" t="s">
        <v>1953</v>
      </c>
      <c r="F189" s="831">
        <v>3</v>
      </c>
      <c r="G189" s="831">
        <v>311.39999999999998</v>
      </c>
      <c r="H189" s="827">
        <v>1</v>
      </c>
      <c r="I189" s="831"/>
      <c r="J189" s="831"/>
      <c r="K189" s="827">
        <v>0</v>
      </c>
      <c r="L189" s="831">
        <v>3</v>
      </c>
      <c r="M189" s="832">
        <v>311.39999999999998</v>
      </c>
    </row>
    <row r="190" spans="1:13" ht="14.45" customHeight="1" x14ac:dyDescent="0.2">
      <c r="A190" s="821" t="s">
        <v>1990</v>
      </c>
      <c r="B190" s="822" t="s">
        <v>1861</v>
      </c>
      <c r="C190" s="822" t="s">
        <v>2771</v>
      </c>
      <c r="D190" s="822" t="s">
        <v>636</v>
      </c>
      <c r="E190" s="822" t="s">
        <v>1863</v>
      </c>
      <c r="F190" s="831">
        <v>3</v>
      </c>
      <c r="G190" s="831">
        <v>0</v>
      </c>
      <c r="H190" s="827"/>
      <c r="I190" s="831"/>
      <c r="J190" s="831"/>
      <c r="K190" s="827"/>
      <c r="L190" s="831">
        <v>3</v>
      </c>
      <c r="M190" s="832">
        <v>0</v>
      </c>
    </row>
    <row r="191" spans="1:13" ht="14.45" customHeight="1" x14ac:dyDescent="0.2">
      <c r="A191" s="821" t="s">
        <v>1990</v>
      </c>
      <c r="B191" s="822" t="s">
        <v>3171</v>
      </c>
      <c r="C191" s="822" t="s">
        <v>2533</v>
      </c>
      <c r="D191" s="822" t="s">
        <v>2008</v>
      </c>
      <c r="E191" s="822" t="s">
        <v>2534</v>
      </c>
      <c r="F191" s="831"/>
      <c r="G191" s="831"/>
      <c r="H191" s="827">
        <v>0</v>
      </c>
      <c r="I191" s="831">
        <v>1</v>
      </c>
      <c r="J191" s="831">
        <v>33.549999999999997</v>
      </c>
      <c r="K191" s="827">
        <v>1</v>
      </c>
      <c r="L191" s="831">
        <v>1</v>
      </c>
      <c r="M191" s="832">
        <v>33.549999999999997</v>
      </c>
    </row>
    <row r="192" spans="1:13" ht="14.45" customHeight="1" x14ac:dyDescent="0.2">
      <c r="A192" s="821" t="s">
        <v>1990</v>
      </c>
      <c r="B192" s="822" t="s">
        <v>3171</v>
      </c>
      <c r="C192" s="822" t="s">
        <v>2126</v>
      </c>
      <c r="D192" s="822" t="s">
        <v>2008</v>
      </c>
      <c r="E192" s="822" t="s">
        <v>2127</v>
      </c>
      <c r="F192" s="831"/>
      <c r="G192" s="831"/>
      <c r="H192" s="827">
        <v>0</v>
      </c>
      <c r="I192" s="831">
        <v>3</v>
      </c>
      <c r="J192" s="831">
        <v>150.96</v>
      </c>
      <c r="K192" s="827">
        <v>1</v>
      </c>
      <c r="L192" s="831">
        <v>3</v>
      </c>
      <c r="M192" s="832">
        <v>150.96</v>
      </c>
    </row>
    <row r="193" spans="1:13" ht="14.45" customHeight="1" x14ac:dyDescent="0.2">
      <c r="A193" s="821" t="s">
        <v>1990</v>
      </c>
      <c r="B193" s="822" t="s">
        <v>3171</v>
      </c>
      <c r="C193" s="822" t="s">
        <v>2946</v>
      </c>
      <c r="D193" s="822" t="s">
        <v>2008</v>
      </c>
      <c r="E193" s="822" t="s">
        <v>2947</v>
      </c>
      <c r="F193" s="831"/>
      <c r="G193" s="831"/>
      <c r="H193" s="827">
        <v>0</v>
      </c>
      <c r="I193" s="831">
        <v>3</v>
      </c>
      <c r="J193" s="831">
        <v>452.82</v>
      </c>
      <c r="K193" s="827">
        <v>1</v>
      </c>
      <c r="L193" s="831">
        <v>3</v>
      </c>
      <c r="M193" s="832">
        <v>452.82</v>
      </c>
    </row>
    <row r="194" spans="1:13" ht="14.45" customHeight="1" x14ac:dyDescent="0.2">
      <c r="A194" s="821" t="s">
        <v>1990</v>
      </c>
      <c r="B194" s="822" t="s">
        <v>3171</v>
      </c>
      <c r="C194" s="822" t="s">
        <v>2023</v>
      </c>
      <c r="D194" s="822" t="s">
        <v>2491</v>
      </c>
      <c r="E194" s="822"/>
      <c r="F194" s="831">
        <v>7</v>
      </c>
      <c r="G194" s="831">
        <v>352.24</v>
      </c>
      <c r="H194" s="827">
        <v>1</v>
      </c>
      <c r="I194" s="831"/>
      <c r="J194" s="831"/>
      <c r="K194" s="827">
        <v>0</v>
      </c>
      <c r="L194" s="831">
        <v>7</v>
      </c>
      <c r="M194" s="832">
        <v>352.24</v>
      </c>
    </row>
    <row r="195" spans="1:13" ht="14.45" customHeight="1" x14ac:dyDescent="0.2">
      <c r="A195" s="821" t="s">
        <v>1991</v>
      </c>
      <c r="B195" s="822" t="s">
        <v>3172</v>
      </c>
      <c r="C195" s="822" t="s">
        <v>2055</v>
      </c>
      <c r="D195" s="822" t="s">
        <v>2056</v>
      </c>
      <c r="E195" s="822" t="s">
        <v>2057</v>
      </c>
      <c r="F195" s="831">
        <v>3</v>
      </c>
      <c r="G195" s="831">
        <v>2771.2200000000003</v>
      </c>
      <c r="H195" s="827">
        <v>1</v>
      </c>
      <c r="I195" s="831"/>
      <c r="J195" s="831"/>
      <c r="K195" s="827">
        <v>0</v>
      </c>
      <c r="L195" s="831">
        <v>3</v>
      </c>
      <c r="M195" s="832">
        <v>2771.2200000000003</v>
      </c>
    </row>
    <row r="196" spans="1:13" ht="14.45" customHeight="1" x14ac:dyDescent="0.2">
      <c r="A196" s="821" t="s">
        <v>1991</v>
      </c>
      <c r="B196" s="822" t="s">
        <v>1608</v>
      </c>
      <c r="C196" s="822" t="s">
        <v>1611</v>
      </c>
      <c r="D196" s="822" t="s">
        <v>828</v>
      </c>
      <c r="E196" s="822" t="s">
        <v>1612</v>
      </c>
      <c r="F196" s="831"/>
      <c r="G196" s="831"/>
      <c r="H196" s="827">
        <v>0</v>
      </c>
      <c r="I196" s="831">
        <v>5</v>
      </c>
      <c r="J196" s="831">
        <v>6928.0999999999995</v>
      </c>
      <c r="K196" s="827">
        <v>1</v>
      </c>
      <c r="L196" s="831">
        <v>5</v>
      </c>
      <c r="M196" s="832">
        <v>6928.0999999999995</v>
      </c>
    </row>
    <row r="197" spans="1:13" ht="14.45" customHeight="1" x14ac:dyDescent="0.2">
      <c r="A197" s="821" t="s">
        <v>1991</v>
      </c>
      <c r="B197" s="822" t="s">
        <v>1608</v>
      </c>
      <c r="C197" s="822" t="s">
        <v>1613</v>
      </c>
      <c r="D197" s="822" t="s">
        <v>825</v>
      </c>
      <c r="E197" s="822" t="s">
        <v>1614</v>
      </c>
      <c r="F197" s="831"/>
      <c r="G197" s="831"/>
      <c r="H197" s="827">
        <v>0</v>
      </c>
      <c r="I197" s="831">
        <v>199</v>
      </c>
      <c r="J197" s="831">
        <v>146529.67000000004</v>
      </c>
      <c r="K197" s="827">
        <v>1</v>
      </c>
      <c r="L197" s="831">
        <v>199</v>
      </c>
      <c r="M197" s="832">
        <v>146529.67000000004</v>
      </c>
    </row>
    <row r="198" spans="1:13" ht="14.45" customHeight="1" x14ac:dyDescent="0.2">
      <c r="A198" s="821" t="s">
        <v>1991</v>
      </c>
      <c r="B198" s="822" t="s">
        <v>1608</v>
      </c>
      <c r="C198" s="822" t="s">
        <v>1615</v>
      </c>
      <c r="D198" s="822" t="s">
        <v>825</v>
      </c>
      <c r="E198" s="822" t="s">
        <v>1616</v>
      </c>
      <c r="F198" s="831"/>
      <c r="G198" s="831"/>
      <c r="H198" s="827">
        <v>0</v>
      </c>
      <c r="I198" s="831">
        <v>8</v>
      </c>
      <c r="J198" s="831">
        <v>3927.12</v>
      </c>
      <c r="K198" s="827">
        <v>1</v>
      </c>
      <c r="L198" s="831">
        <v>8</v>
      </c>
      <c r="M198" s="832">
        <v>3927.12</v>
      </c>
    </row>
    <row r="199" spans="1:13" ht="14.45" customHeight="1" x14ac:dyDescent="0.2">
      <c r="A199" s="821" t="s">
        <v>1991</v>
      </c>
      <c r="B199" s="822" t="s">
        <v>1608</v>
      </c>
      <c r="C199" s="822" t="s">
        <v>2291</v>
      </c>
      <c r="D199" s="822" t="s">
        <v>825</v>
      </c>
      <c r="E199" s="822" t="s">
        <v>2292</v>
      </c>
      <c r="F199" s="831"/>
      <c r="G199" s="831"/>
      <c r="H199" s="827">
        <v>0</v>
      </c>
      <c r="I199" s="831">
        <v>10</v>
      </c>
      <c r="J199" s="831">
        <v>11546.8</v>
      </c>
      <c r="K199" s="827">
        <v>1</v>
      </c>
      <c r="L199" s="831">
        <v>10</v>
      </c>
      <c r="M199" s="832">
        <v>11546.8</v>
      </c>
    </row>
    <row r="200" spans="1:13" ht="14.45" customHeight="1" x14ac:dyDescent="0.2">
      <c r="A200" s="821" t="s">
        <v>1991</v>
      </c>
      <c r="B200" s="822" t="s">
        <v>1608</v>
      </c>
      <c r="C200" s="822" t="s">
        <v>1998</v>
      </c>
      <c r="D200" s="822" t="s">
        <v>825</v>
      </c>
      <c r="E200" s="822" t="s">
        <v>1999</v>
      </c>
      <c r="F200" s="831"/>
      <c r="G200" s="831"/>
      <c r="H200" s="827">
        <v>0</v>
      </c>
      <c r="I200" s="831">
        <v>26</v>
      </c>
      <c r="J200" s="831">
        <v>24017.24</v>
      </c>
      <c r="K200" s="827">
        <v>1</v>
      </c>
      <c r="L200" s="831">
        <v>26</v>
      </c>
      <c r="M200" s="832">
        <v>24017.24</v>
      </c>
    </row>
    <row r="201" spans="1:13" ht="14.45" customHeight="1" x14ac:dyDescent="0.2">
      <c r="A201" s="821" t="s">
        <v>1991</v>
      </c>
      <c r="B201" s="822" t="s">
        <v>1743</v>
      </c>
      <c r="C201" s="822" t="s">
        <v>1747</v>
      </c>
      <c r="D201" s="822" t="s">
        <v>1201</v>
      </c>
      <c r="E201" s="822" t="s">
        <v>1748</v>
      </c>
      <c r="F201" s="831"/>
      <c r="G201" s="831"/>
      <c r="H201" s="827">
        <v>0</v>
      </c>
      <c r="I201" s="831">
        <v>2</v>
      </c>
      <c r="J201" s="831">
        <v>308.72000000000003</v>
      </c>
      <c r="K201" s="827">
        <v>1</v>
      </c>
      <c r="L201" s="831">
        <v>2</v>
      </c>
      <c r="M201" s="832">
        <v>308.72000000000003</v>
      </c>
    </row>
    <row r="202" spans="1:13" ht="14.45" customHeight="1" x14ac:dyDescent="0.2">
      <c r="A202" s="821" t="s">
        <v>1991</v>
      </c>
      <c r="B202" s="822" t="s">
        <v>1743</v>
      </c>
      <c r="C202" s="822" t="s">
        <v>1749</v>
      </c>
      <c r="D202" s="822" t="s">
        <v>1750</v>
      </c>
      <c r="E202" s="822" t="s">
        <v>1751</v>
      </c>
      <c r="F202" s="831"/>
      <c r="G202" s="831"/>
      <c r="H202" s="827">
        <v>0</v>
      </c>
      <c r="I202" s="831">
        <v>1</v>
      </c>
      <c r="J202" s="831">
        <v>149.52000000000001</v>
      </c>
      <c r="K202" s="827">
        <v>1</v>
      </c>
      <c r="L202" s="831">
        <v>1</v>
      </c>
      <c r="M202" s="832">
        <v>149.52000000000001</v>
      </c>
    </row>
    <row r="203" spans="1:13" ht="14.45" customHeight="1" x14ac:dyDescent="0.2">
      <c r="A203" s="821" t="s">
        <v>1991</v>
      </c>
      <c r="B203" s="822" t="s">
        <v>1743</v>
      </c>
      <c r="C203" s="822" t="s">
        <v>2991</v>
      </c>
      <c r="D203" s="822" t="s">
        <v>1201</v>
      </c>
      <c r="E203" s="822" t="s">
        <v>1748</v>
      </c>
      <c r="F203" s="831">
        <v>1</v>
      </c>
      <c r="G203" s="831">
        <v>154.36000000000001</v>
      </c>
      <c r="H203" s="827">
        <v>1</v>
      </c>
      <c r="I203" s="831"/>
      <c r="J203" s="831"/>
      <c r="K203" s="827">
        <v>0</v>
      </c>
      <c r="L203" s="831">
        <v>1</v>
      </c>
      <c r="M203" s="832">
        <v>154.36000000000001</v>
      </c>
    </row>
    <row r="204" spans="1:13" ht="14.45" customHeight="1" x14ac:dyDescent="0.2">
      <c r="A204" s="821" t="s">
        <v>1991</v>
      </c>
      <c r="B204" s="822" t="s">
        <v>1804</v>
      </c>
      <c r="C204" s="822" t="s">
        <v>2952</v>
      </c>
      <c r="D204" s="822" t="s">
        <v>1712</v>
      </c>
      <c r="E204" s="822" t="s">
        <v>2953</v>
      </c>
      <c r="F204" s="831">
        <v>4</v>
      </c>
      <c r="G204" s="831">
        <v>988.68</v>
      </c>
      <c r="H204" s="827">
        <v>1</v>
      </c>
      <c r="I204" s="831"/>
      <c r="J204" s="831"/>
      <c r="K204" s="827">
        <v>0</v>
      </c>
      <c r="L204" s="831">
        <v>4</v>
      </c>
      <c r="M204" s="832">
        <v>988.68</v>
      </c>
    </row>
    <row r="205" spans="1:13" ht="14.45" customHeight="1" x14ac:dyDescent="0.2">
      <c r="A205" s="821" t="s">
        <v>1991</v>
      </c>
      <c r="B205" s="822" t="s">
        <v>1813</v>
      </c>
      <c r="C205" s="822" t="s">
        <v>1814</v>
      </c>
      <c r="D205" s="822" t="s">
        <v>1005</v>
      </c>
      <c r="E205" s="822" t="s">
        <v>1006</v>
      </c>
      <c r="F205" s="831"/>
      <c r="G205" s="831"/>
      <c r="H205" s="827"/>
      <c r="I205" s="831">
        <v>140</v>
      </c>
      <c r="J205" s="831">
        <v>0</v>
      </c>
      <c r="K205" s="827"/>
      <c r="L205" s="831">
        <v>140</v>
      </c>
      <c r="M205" s="832">
        <v>0</v>
      </c>
    </row>
    <row r="206" spans="1:13" ht="14.45" customHeight="1" x14ac:dyDescent="0.2">
      <c r="A206" s="821" t="s">
        <v>1991</v>
      </c>
      <c r="B206" s="822" t="s">
        <v>1813</v>
      </c>
      <c r="C206" s="822" t="s">
        <v>1942</v>
      </c>
      <c r="D206" s="822" t="s">
        <v>1005</v>
      </c>
      <c r="E206" s="822" t="s">
        <v>1943</v>
      </c>
      <c r="F206" s="831"/>
      <c r="G206" s="831"/>
      <c r="H206" s="827">
        <v>0</v>
      </c>
      <c r="I206" s="831">
        <v>1</v>
      </c>
      <c r="J206" s="831">
        <v>61.49</v>
      </c>
      <c r="K206" s="827">
        <v>1</v>
      </c>
      <c r="L206" s="831">
        <v>1</v>
      </c>
      <c r="M206" s="832">
        <v>61.49</v>
      </c>
    </row>
    <row r="207" spans="1:13" ht="14.45" customHeight="1" x14ac:dyDescent="0.2">
      <c r="A207" s="821" t="s">
        <v>1991</v>
      </c>
      <c r="B207" s="822" t="s">
        <v>1825</v>
      </c>
      <c r="C207" s="822" t="s">
        <v>1826</v>
      </c>
      <c r="D207" s="822" t="s">
        <v>1827</v>
      </c>
      <c r="E207" s="822" t="s">
        <v>1828</v>
      </c>
      <c r="F207" s="831"/>
      <c r="G207" s="831"/>
      <c r="H207" s="827">
        <v>0</v>
      </c>
      <c r="I207" s="831">
        <v>1</v>
      </c>
      <c r="J207" s="831">
        <v>169.73</v>
      </c>
      <c r="K207" s="827">
        <v>1</v>
      </c>
      <c r="L207" s="831">
        <v>1</v>
      </c>
      <c r="M207" s="832">
        <v>169.73</v>
      </c>
    </row>
    <row r="208" spans="1:13" ht="14.45" customHeight="1" x14ac:dyDescent="0.2">
      <c r="A208" s="821" t="s">
        <v>1991</v>
      </c>
      <c r="B208" s="822" t="s">
        <v>3180</v>
      </c>
      <c r="C208" s="822" t="s">
        <v>2972</v>
      </c>
      <c r="D208" s="822" t="s">
        <v>2973</v>
      </c>
      <c r="E208" s="822" t="s">
        <v>2974</v>
      </c>
      <c r="F208" s="831"/>
      <c r="G208" s="831"/>
      <c r="H208" s="827">
        <v>0</v>
      </c>
      <c r="I208" s="831">
        <v>2</v>
      </c>
      <c r="J208" s="831">
        <v>127.5</v>
      </c>
      <c r="K208" s="827">
        <v>1</v>
      </c>
      <c r="L208" s="831">
        <v>2</v>
      </c>
      <c r="M208" s="832">
        <v>127.5</v>
      </c>
    </row>
    <row r="209" spans="1:13" ht="14.45" customHeight="1" x14ac:dyDescent="0.2">
      <c r="A209" s="821" t="s">
        <v>1991</v>
      </c>
      <c r="B209" s="822" t="s">
        <v>1861</v>
      </c>
      <c r="C209" s="822" t="s">
        <v>2771</v>
      </c>
      <c r="D209" s="822" t="s">
        <v>636</v>
      </c>
      <c r="E209" s="822" t="s">
        <v>1863</v>
      </c>
      <c r="F209" s="831">
        <v>1</v>
      </c>
      <c r="G209" s="831">
        <v>0</v>
      </c>
      <c r="H209" s="827"/>
      <c r="I209" s="831"/>
      <c r="J209" s="831"/>
      <c r="K209" s="827"/>
      <c r="L209" s="831">
        <v>1</v>
      </c>
      <c r="M209" s="832">
        <v>0</v>
      </c>
    </row>
    <row r="210" spans="1:13" ht="14.45" customHeight="1" x14ac:dyDescent="0.2">
      <c r="A210" s="821" t="s">
        <v>1991</v>
      </c>
      <c r="B210" s="822" t="s">
        <v>1800</v>
      </c>
      <c r="C210" s="822" t="s">
        <v>2966</v>
      </c>
      <c r="D210" s="822" t="s">
        <v>1309</v>
      </c>
      <c r="E210" s="822" t="s">
        <v>2582</v>
      </c>
      <c r="F210" s="831">
        <v>1</v>
      </c>
      <c r="G210" s="831">
        <v>7119.15</v>
      </c>
      <c r="H210" s="827">
        <v>1</v>
      </c>
      <c r="I210" s="831"/>
      <c r="J210" s="831"/>
      <c r="K210" s="827">
        <v>0</v>
      </c>
      <c r="L210" s="831">
        <v>1</v>
      </c>
      <c r="M210" s="832">
        <v>7119.15</v>
      </c>
    </row>
    <row r="211" spans="1:13" ht="14.45" customHeight="1" x14ac:dyDescent="0.2">
      <c r="A211" s="821" t="s">
        <v>1991</v>
      </c>
      <c r="B211" s="822" t="s">
        <v>1800</v>
      </c>
      <c r="C211" s="822" t="s">
        <v>2964</v>
      </c>
      <c r="D211" s="822" t="s">
        <v>2965</v>
      </c>
      <c r="E211" s="822" t="s">
        <v>2582</v>
      </c>
      <c r="F211" s="831">
        <v>3</v>
      </c>
      <c r="G211" s="831">
        <v>21357.449999999997</v>
      </c>
      <c r="H211" s="827">
        <v>1</v>
      </c>
      <c r="I211" s="831"/>
      <c r="J211" s="831"/>
      <c r="K211" s="827">
        <v>0</v>
      </c>
      <c r="L211" s="831">
        <v>3</v>
      </c>
      <c r="M211" s="832">
        <v>21357.449999999997</v>
      </c>
    </row>
    <row r="212" spans="1:13" ht="14.45" customHeight="1" x14ac:dyDescent="0.2">
      <c r="A212" s="821" t="s">
        <v>1991</v>
      </c>
      <c r="B212" s="822" t="s">
        <v>3171</v>
      </c>
      <c r="C212" s="822" t="s">
        <v>2989</v>
      </c>
      <c r="D212" s="822" t="s">
        <v>2990</v>
      </c>
      <c r="E212" s="822" t="s">
        <v>2127</v>
      </c>
      <c r="F212" s="831">
        <v>2</v>
      </c>
      <c r="G212" s="831">
        <v>100.64</v>
      </c>
      <c r="H212" s="827">
        <v>1</v>
      </c>
      <c r="I212" s="831"/>
      <c r="J212" s="831"/>
      <c r="K212" s="827">
        <v>0</v>
      </c>
      <c r="L212" s="831">
        <v>2</v>
      </c>
      <c r="M212" s="832">
        <v>100.64</v>
      </c>
    </row>
    <row r="213" spans="1:13" ht="14.45" customHeight="1" x14ac:dyDescent="0.2">
      <c r="A213" s="821" t="s">
        <v>1991</v>
      </c>
      <c r="B213" s="822" t="s">
        <v>3171</v>
      </c>
      <c r="C213" s="822" t="s">
        <v>2946</v>
      </c>
      <c r="D213" s="822" t="s">
        <v>2008</v>
      </c>
      <c r="E213" s="822" t="s">
        <v>2947</v>
      </c>
      <c r="F213" s="831"/>
      <c r="G213" s="831"/>
      <c r="H213" s="827">
        <v>0</v>
      </c>
      <c r="I213" s="831">
        <v>1</v>
      </c>
      <c r="J213" s="831">
        <v>150.94</v>
      </c>
      <c r="K213" s="827">
        <v>1</v>
      </c>
      <c r="L213" s="831">
        <v>1</v>
      </c>
      <c r="M213" s="832">
        <v>150.94</v>
      </c>
    </row>
    <row r="214" spans="1:13" ht="14.45" customHeight="1" x14ac:dyDescent="0.2">
      <c r="A214" s="821" t="s">
        <v>1991</v>
      </c>
      <c r="B214" s="822" t="s">
        <v>3171</v>
      </c>
      <c r="C214" s="822" t="s">
        <v>2023</v>
      </c>
      <c r="D214" s="822" t="s">
        <v>2491</v>
      </c>
      <c r="E214" s="822"/>
      <c r="F214" s="831">
        <v>5</v>
      </c>
      <c r="G214" s="831">
        <v>251.6</v>
      </c>
      <c r="H214" s="827">
        <v>1</v>
      </c>
      <c r="I214" s="831"/>
      <c r="J214" s="831"/>
      <c r="K214" s="827">
        <v>0</v>
      </c>
      <c r="L214" s="831">
        <v>5</v>
      </c>
      <c r="M214" s="832">
        <v>251.6</v>
      </c>
    </row>
    <row r="215" spans="1:13" ht="14.45" customHeight="1" x14ac:dyDescent="0.2">
      <c r="A215" s="821" t="s">
        <v>1991</v>
      </c>
      <c r="B215" s="822" t="s">
        <v>3171</v>
      </c>
      <c r="C215" s="822" t="s">
        <v>2344</v>
      </c>
      <c r="D215" s="822" t="s">
        <v>2491</v>
      </c>
      <c r="E215" s="822"/>
      <c r="F215" s="831">
        <v>1</v>
      </c>
      <c r="G215" s="831">
        <v>16.77</v>
      </c>
      <c r="H215" s="827">
        <v>1</v>
      </c>
      <c r="I215" s="831"/>
      <c r="J215" s="831"/>
      <c r="K215" s="827">
        <v>0</v>
      </c>
      <c r="L215" s="831">
        <v>1</v>
      </c>
      <c r="M215" s="832">
        <v>16.77</v>
      </c>
    </row>
    <row r="216" spans="1:13" ht="14.45" customHeight="1" x14ac:dyDescent="0.2">
      <c r="A216" s="821" t="s">
        <v>1992</v>
      </c>
      <c r="B216" s="822" t="s">
        <v>1598</v>
      </c>
      <c r="C216" s="822" t="s">
        <v>1602</v>
      </c>
      <c r="D216" s="822" t="s">
        <v>1600</v>
      </c>
      <c r="E216" s="822" t="s">
        <v>1603</v>
      </c>
      <c r="F216" s="831"/>
      <c r="G216" s="831"/>
      <c r="H216" s="827">
        <v>0</v>
      </c>
      <c r="I216" s="831">
        <v>1</v>
      </c>
      <c r="J216" s="831">
        <v>43.21</v>
      </c>
      <c r="K216" s="827">
        <v>1</v>
      </c>
      <c r="L216" s="831">
        <v>1</v>
      </c>
      <c r="M216" s="832">
        <v>43.21</v>
      </c>
    </row>
    <row r="217" spans="1:13" ht="14.45" customHeight="1" x14ac:dyDescent="0.2">
      <c r="A217" s="821" t="s">
        <v>1992</v>
      </c>
      <c r="B217" s="822" t="s">
        <v>1608</v>
      </c>
      <c r="C217" s="822" t="s">
        <v>1611</v>
      </c>
      <c r="D217" s="822" t="s">
        <v>828</v>
      </c>
      <c r="E217" s="822" t="s">
        <v>1612</v>
      </c>
      <c r="F217" s="831"/>
      <c r="G217" s="831"/>
      <c r="H217" s="827">
        <v>0</v>
      </c>
      <c r="I217" s="831">
        <v>1</v>
      </c>
      <c r="J217" s="831">
        <v>1385.62</v>
      </c>
      <c r="K217" s="827">
        <v>1</v>
      </c>
      <c r="L217" s="831">
        <v>1</v>
      </c>
      <c r="M217" s="832">
        <v>1385.62</v>
      </c>
    </row>
    <row r="218" spans="1:13" ht="14.45" customHeight="1" x14ac:dyDescent="0.2">
      <c r="A218" s="821" t="s">
        <v>1992</v>
      </c>
      <c r="B218" s="822" t="s">
        <v>1608</v>
      </c>
      <c r="C218" s="822" t="s">
        <v>1613</v>
      </c>
      <c r="D218" s="822" t="s">
        <v>825</v>
      </c>
      <c r="E218" s="822" t="s">
        <v>1614</v>
      </c>
      <c r="F218" s="831"/>
      <c r="G218" s="831"/>
      <c r="H218" s="827">
        <v>0</v>
      </c>
      <c r="I218" s="831">
        <v>81</v>
      </c>
      <c r="J218" s="831">
        <v>59642.73000000001</v>
      </c>
      <c r="K218" s="827">
        <v>1</v>
      </c>
      <c r="L218" s="831">
        <v>81</v>
      </c>
      <c r="M218" s="832">
        <v>59642.73000000001</v>
      </c>
    </row>
    <row r="219" spans="1:13" ht="14.45" customHeight="1" x14ac:dyDescent="0.2">
      <c r="A219" s="821" t="s">
        <v>1992</v>
      </c>
      <c r="B219" s="822" t="s">
        <v>1608</v>
      </c>
      <c r="C219" s="822" t="s">
        <v>1615</v>
      </c>
      <c r="D219" s="822" t="s">
        <v>825</v>
      </c>
      <c r="E219" s="822" t="s">
        <v>1616</v>
      </c>
      <c r="F219" s="831"/>
      <c r="G219" s="831"/>
      <c r="H219" s="827">
        <v>0</v>
      </c>
      <c r="I219" s="831">
        <v>32</v>
      </c>
      <c r="J219" s="831">
        <v>15708.48</v>
      </c>
      <c r="K219" s="827">
        <v>1</v>
      </c>
      <c r="L219" s="831">
        <v>32</v>
      </c>
      <c r="M219" s="832">
        <v>15708.48</v>
      </c>
    </row>
    <row r="220" spans="1:13" ht="14.45" customHeight="1" x14ac:dyDescent="0.2">
      <c r="A220" s="821" t="s">
        <v>1992</v>
      </c>
      <c r="B220" s="822" t="s">
        <v>1608</v>
      </c>
      <c r="C220" s="822" t="s">
        <v>1998</v>
      </c>
      <c r="D220" s="822" t="s">
        <v>825</v>
      </c>
      <c r="E220" s="822" t="s">
        <v>1999</v>
      </c>
      <c r="F220" s="831"/>
      <c r="G220" s="831"/>
      <c r="H220" s="827">
        <v>0</v>
      </c>
      <c r="I220" s="831">
        <v>21</v>
      </c>
      <c r="J220" s="831">
        <v>19398.54</v>
      </c>
      <c r="K220" s="827">
        <v>1</v>
      </c>
      <c r="L220" s="831">
        <v>21</v>
      </c>
      <c r="M220" s="832">
        <v>19398.54</v>
      </c>
    </row>
    <row r="221" spans="1:13" ht="14.45" customHeight="1" x14ac:dyDescent="0.2">
      <c r="A221" s="821" t="s">
        <v>1992</v>
      </c>
      <c r="B221" s="822" t="s">
        <v>3181</v>
      </c>
      <c r="C221" s="822" t="s">
        <v>3022</v>
      </c>
      <c r="D221" s="822" t="s">
        <v>3023</v>
      </c>
      <c r="E221" s="822" t="s">
        <v>3024</v>
      </c>
      <c r="F221" s="831"/>
      <c r="G221" s="831"/>
      <c r="H221" s="827">
        <v>0</v>
      </c>
      <c r="I221" s="831">
        <v>1</v>
      </c>
      <c r="J221" s="831">
        <v>351.48</v>
      </c>
      <c r="K221" s="827">
        <v>1</v>
      </c>
      <c r="L221" s="831">
        <v>1</v>
      </c>
      <c r="M221" s="832">
        <v>351.48</v>
      </c>
    </row>
    <row r="222" spans="1:13" ht="14.45" customHeight="1" x14ac:dyDescent="0.2">
      <c r="A222" s="821" t="s">
        <v>1992</v>
      </c>
      <c r="B222" s="822" t="s">
        <v>1632</v>
      </c>
      <c r="C222" s="822" t="s">
        <v>3020</v>
      </c>
      <c r="D222" s="822" t="s">
        <v>676</v>
      </c>
      <c r="E222" s="822" t="s">
        <v>2426</v>
      </c>
      <c r="F222" s="831"/>
      <c r="G222" s="831"/>
      <c r="H222" s="827">
        <v>0</v>
      </c>
      <c r="I222" s="831">
        <v>1</v>
      </c>
      <c r="J222" s="831">
        <v>117.03</v>
      </c>
      <c r="K222" s="827">
        <v>1</v>
      </c>
      <c r="L222" s="831">
        <v>1</v>
      </c>
      <c r="M222" s="832">
        <v>117.03</v>
      </c>
    </row>
    <row r="223" spans="1:13" ht="14.45" customHeight="1" x14ac:dyDescent="0.2">
      <c r="A223" s="821" t="s">
        <v>1992</v>
      </c>
      <c r="B223" s="822" t="s">
        <v>1663</v>
      </c>
      <c r="C223" s="822" t="s">
        <v>3031</v>
      </c>
      <c r="D223" s="822" t="s">
        <v>1665</v>
      </c>
      <c r="E223" s="822" t="s">
        <v>3032</v>
      </c>
      <c r="F223" s="831"/>
      <c r="G223" s="831"/>
      <c r="H223" s="827">
        <v>0</v>
      </c>
      <c r="I223" s="831">
        <v>4</v>
      </c>
      <c r="J223" s="831">
        <v>919.04</v>
      </c>
      <c r="K223" s="827">
        <v>1</v>
      </c>
      <c r="L223" s="831">
        <v>4</v>
      </c>
      <c r="M223" s="832">
        <v>919.04</v>
      </c>
    </row>
    <row r="224" spans="1:13" ht="14.45" customHeight="1" x14ac:dyDescent="0.2">
      <c r="A224" s="821" t="s">
        <v>1992</v>
      </c>
      <c r="B224" s="822" t="s">
        <v>1743</v>
      </c>
      <c r="C224" s="822" t="s">
        <v>1747</v>
      </c>
      <c r="D224" s="822" t="s">
        <v>1201</v>
      </c>
      <c r="E224" s="822" t="s">
        <v>1748</v>
      </c>
      <c r="F224" s="831"/>
      <c r="G224" s="831"/>
      <c r="H224" s="827">
        <v>0</v>
      </c>
      <c r="I224" s="831">
        <v>7</v>
      </c>
      <c r="J224" s="831">
        <v>1080.52</v>
      </c>
      <c r="K224" s="827">
        <v>1</v>
      </c>
      <c r="L224" s="831">
        <v>7</v>
      </c>
      <c r="M224" s="832">
        <v>1080.52</v>
      </c>
    </row>
    <row r="225" spans="1:13" ht="14.45" customHeight="1" x14ac:dyDescent="0.2">
      <c r="A225" s="821" t="s">
        <v>1992</v>
      </c>
      <c r="B225" s="822" t="s">
        <v>1743</v>
      </c>
      <c r="C225" s="822" t="s">
        <v>1749</v>
      </c>
      <c r="D225" s="822" t="s">
        <v>1750</v>
      </c>
      <c r="E225" s="822" t="s">
        <v>1751</v>
      </c>
      <c r="F225" s="831"/>
      <c r="G225" s="831"/>
      <c r="H225" s="827">
        <v>0</v>
      </c>
      <c r="I225" s="831">
        <v>1</v>
      </c>
      <c r="J225" s="831">
        <v>149.52000000000001</v>
      </c>
      <c r="K225" s="827">
        <v>1</v>
      </c>
      <c r="L225" s="831">
        <v>1</v>
      </c>
      <c r="M225" s="832">
        <v>149.52000000000001</v>
      </c>
    </row>
    <row r="226" spans="1:13" ht="14.45" customHeight="1" x14ac:dyDescent="0.2">
      <c r="A226" s="821" t="s">
        <v>1992</v>
      </c>
      <c r="B226" s="822" t="s">
        <v>1743</v>
      </c>
      <c r="C226" s="822" t="s">
        <v>2991</v>
      </c>
      <c r="D226" s="822" t="s">
        <v>1201</v>
      </c>
      <c r="E226" s="822" t="s">
        <v>1748</v>
      </c>
      <c r="F226" s="831">
        <v>1</v>
      </c>
      <c r="G226" s="831">
        <v>154.36000000000001</v>
      </c>
      <c r="H226" s="827">
        <v>1</v>
      </c>
      <c r="I226" s="831"/>
      <c r="J226" s="831"/>
      <c r="K226" s="827">
        <v>0</v>
      </c>
      <c r="L226" s="831">
        <v>1</v>
      </c>
      <c r="M226" s="832">
        <v>154.36000000000001</v>
      </c>
    </row>
    <row r="227" spans="1:13" ht="14.45" customHeight="1" x14ac:dyDescent="0.2">
      <c r="A227" s="821" t="s">
        <v>1992</v>
      </c>
      <c r="B227" s="822" t="s">
        <v>3176</v>
      </c>
      <c r="C227" s="822" t="s">
        <v>2549</v>
      </c>
      <c r="D227" s="822" t="s">
        <v>2550</v>
      </c>
      <c r="E227" s="822" t="s">
        <v>2551</v>
      </c>
      <c r="F227" s="831"/>
      <c r="G227" s="831"/>
      <c r="H227" s="827">
        <v>0</v>
      </c>
      <c r="I227" s="831">
        <v>2</v>
      </c>
      <c r="J227" s="831">
        <v>175.76</v>
      </c>
      <c r="K227" s="827">
        <v>1</v>
      </c>
      <c r="L227" s="831">
        <v>2</v>
      </c>
      <c r="M227" s="832">
        <v>175.76</v>
      </c>
    </row>
    <row r="228" spans="1:13" ht="14.45" customHeight="1" x14ac:dyDescent="0.2">
      <c r="A228" s="821" t="s">
        <v>1992</v>
      </c>
      <c r="B228" s="822" t="s">
        <v>3175</v>
      </c>
      <c r="C228" s="822" t="s">
        <v>2488</v>
      </c>
      <c r="D228" s="822" t="s">
        <v>2489</v>
      </c>
      <c r="E228" s="822" t="s">
        <v>2490</v>
      </c>
      <c r="F228" s="831"/>
      <c r="G228" s="831"/>
      <c r="H228" s="827">
        <v>0</v>
      </c>
      <c r="I228" s="831">
        <v>1</v>
      </c>
      <c r="J228" s="831">
        <v>386.73</v>
      </c>
      <c r="K228" s="827">
        <v>1</v>
      </c>
      <c r="L228" s="831">
        <v>1</v>
      </c>
      <c r="M228" s="832">
        <v>386.73</v>
      </c>
    </row>
    <row r="229" spans="1:13" ht="14.45" customHeight="1" x14ac:dyDescent="0.2">
      <c r="A229" s="821" t="s">
        <v>1992</v>
      </c>
      <c r="B229" s="822" t="s">
        <v>3175</v>
      </c>
      <c r="C229" s="822" t="s">
        <v>3006</v>
      </c>
      <c r="D229" s="822" t="s">
        <v>2489</v>
      </c>
      <c r="E229" s="822" t="s">
        <v>3007</v>
      </c>
      <c r="F229" s="831"/>
      <c r="G229" s="831"/>
      <c r="H229" s="827">
        <v>0</v>
      </c>
      <c r="I229" s="831">
        <v>2</v>
      </c>
      <c r="J229" s="831">
        <v>1546.9</v>
      </c>
      <c r="K229" s="827">
        <v>1</v>
      </c>
      <c r="L229" s="831">
        <v>2</v>
      </c>
      <c r="M229" s="832">
        <v>1546.9</v>
      </c>
    </row>
    <row r="230" spans="1:13" ht="14.45" customHeight="1" x14ac:dyDescent="0.2">
      <c r="A230" s="821" t="s">
        <v>1992</v>
      </c>
      <c r="B230" s="822" t="s">
        <v>1932</v>
      </c>
      <c r="C230" s="822" t="s">
        <v>3018</v>
      </c>
      <c r="D230" s="822" t="s">
        <v>1934</v>
      </c>
      <c r="E230" s="822" t="s">
        <v>3019</v>
      </c>
      <c r="F230" s="831"/>
      <c r="G230" s="831"/>
      <c r="H230" s="827">
        <v>0</v>
      </c>
      <c r="I230" s="831">
        <v>10</v>
      </c>
      <c r="J230" s="831">
        <v>1409.6000000000001</v>
      </c>
      <c r="K230" s="827">
        <v>1</v>
      </c>
      <c r="L230" s="831">
        <v>10</v>
      </c>
      <c r="M230" s="832">
        <v>1409.6000000000001</v>
      </c>
    </row>
    <row r="231" spans="1:13" ht="14.45" customHeight="1" x14ac:dyDescent="0.2">
      <c r="A231" s="821" t="s">
        <v>1992</v>
      </c>
      <c r="B231" s="822" t="s">
        <v>1813</v>
      </c>
      <c r="C231" s="822" t="s">
        <v>1814</v>
      </c>
      <c r="D231" s="822" t="s">
        <v>1005</v>
      </c>
      <c r="E231" s="822" t="s">
        <v>1006</v>
      </c>
      <c r="F231" s="831"/>
      <c r="G231" s="831"/>
      <c r="H231" s="827"/>
      <c r="I231" s="831">
        <v>52</v>
      </c>
      <c r="J231" s="831">
        <v>0</v>
      </c>
      <c r="K231" s="827"/>
      <c r="L231" s="831">
        <v>52</v>
      </c>
      <c r="M231" s="832">
        <v>0</v>
      </c>
    </row>
    <row r="232" spans="1:13" ht="14.45" customHeight="1" x14ac:dyDescent="0.2">
      <c r="A232" s="821" t="s">
        <v>1992</v>
      </c>
      <c r="B232" s="822" t="s">
        <v>1813</v>
      </c>
      <c r="C232" s="822" t="s">
        <v>2756</v>
      </c>
      <c r="D232" s="822" t="s">
        <v>2311</v>
      </c>
      <c r="E232" s="822" t="s">
        <v>1024</v>
      </c>
      <c r="F232" s="831">
        <v>3</v>
      </c>
      <c r="G232" s="831">
        <v>0</v>
      </c>
      <c r="H232" s="827"/>
      <c r="I232" s="831"/>
      <c r="J232" s="831"/>
      <c r="K232" s="827"/>
      <c r="L232" s="831">
        <v>3</v>
      </c>
      <c r="M232" s="832">
        <v>0</v>
      </c>
    </row>
    <row r="233" spans="1:13" ht="14.45" customHeight="1" x14ac:dyDescent="0.2">
      <c r="A233" s="821" t="s">
        <v>1992</v>
      </c>
      <c r="B233" s="822" t="s">
        <v>1825</v>
      </c>
      <c r="C233" s="822" t="s">
        <v>1829</v>
      </c>
      <c r="D233" s="822" t="s">
        <v>1827</v>
      </c>
      <c r="E233" s="822" t="s">
        <v>1830</v>
      </c>
      <c r="F233" s="831"/>
      <c r="G233" s="831"/>
      <c r="H233" s="827">
        <v>0</v>
      </c>
      <c r="I233" s="831">
        <v>1</v>
      </c>
      <c r="J233" s="831">
        <v>339.47</v>
      </c>
      <c r="K233" s="827">
        <v>1</v>
      </c>
      <c r="L233" s="831">
        <v>1</v>
      </c>
      <c r="M233" s="832">
        <v>339.47</v>
      </c>
    </row>
    <row r="234" spans="1:13" ht="14.45" customHeight="1" x14ac:dyDescent="0.2">
      <c r="A234" s="821" t="s">
        <v>1992</v>
      </c>
      <c r="B234" s="822" t="s">
        <v>1840</v>
      </c>
      <c r="C234" s="822" t="s">
        <v>1843</v>
      </c>
      <c r="D234" s="822" t="s">
        <v>1171</v>
      </c>
      <c r="E234" s="822" t="s">
        <v>1107</v>
      </c>
      <c r="F234" s="831"/>
      <c r="G234" s="831"/>
      <c r="H234" s="827"/>
      <c r="I234" s="831">
        <v>2</v>
      </c>
      <c r="J234" s="831">
        <v>0</v>
      </c>
      <c r="K234" s="827"/>
      <c r="L234" s="831">
        <v>2</v>
      </c>
      <c r="M234" s="832">
        <v>0</v>
      </c>
    </row>
    <row r="235" spans="1:13" ht="14.45" customHeight="1" x14ac:dyDescent="0.2">
      <c r="A235" s="821" t="s">
        <v>1992</v>
      </c>
      <c r="B235" s="822" t="s">
        <v>1861</v>
      </c>
      <c r="C235" s="822" t="s">
        <v>2771</v>
      </c>
      <c r="D235" s="822" t="s">
        <v>636</v>
      </c>
      <c r="E235" s="822" t="s">
        <v>1863</v>
      </c>
      <c r="F235" s="831">
        <v>1</v>
      </c>
      <c r="G235" s="831">
        <v>0</v>
      </c>
      <c r="H235" s="827"/>
      <c r="I235" s="831"/>
      <c r="J235" s="831"/>
      <c r="K235" s="827"/>
      <c r="L235" s="831">
        <v>1</v>
      </c>
      <c r="M235" s="832">
        <v>0</v>
      </c>
    </row>
    <row r="236" spans="1:13" ht="14.45" customHeight="1" x14ac:dyDescent="0.2">
      <c r="A236" s="821" t="s">
        <v>1992</v>
      </c>
      <c r="B236" s="822" t="s">
        <v>3182</v>
      </c>
      <c r="C236" s="822" t="s">
        <v>3050</v>
      </c>
      <c r="D236" s="822" t="s">
        <v>3051</v>
      </c>
      <c r="E236" s="822" t="s">
        <v>3052</v>
      </c>
      <c r="F236" s="831">
        <v>1</v>
      </c>
      <c r="G236" s="831">
        <v>654.95000000000005</v>
      </c>
      <c r="H236" s="827">
        <v>1</v>
      </c>
      <c r="I236" s="831"/>
      <c r="J236" s="831"/>
      <c r="K236" s="827">
        <v>0</v>
      </c>
      <c r="L236" s="831">
        <v>1</v>
      </c>
      <c r="M236" s="832">
        <v>654.95000000000005</v>
      </c>
    </row>
    <row r="237" spans="1:13" ht="14.45" customHeight="1" x14ac:dyDescent="0.2">
      <c r="A237" s="821" t="s">
        <v>1992</v>
      </c>
      <c r="B237" s="822" t="s">
        <v>3171</v>
      </c>
      <c r="C237" s="822" t="s">
        <v>2126</v>
      </c>
      <c r="D237" s="822" t="s">
        <v>2008</v>
      </c>
      <c r="E237" s="822" t="s">
        <v>2127</v>
      </c>
      <c r="F237" s="831"/>
      <c r="G237" s="831"/>
      <c r="H237" s="827">
        <v>0</v>
      </c>
      <c r="I237" s="831">
        <v>1</v>
      </c>
      <c r="J237" s="831">
        <v>50.32</v>
      </c>
      <c r="K237" s="827">
        <v>1</v>
      </c>
      <c r="L237" s="831">
        <v>1</v>
      </c>
      <c r="M237" s="832">
        <v>50.32</v>
      </c>
    </row>
    <row r="238" spans="1:13" ht="14.45" customHeight="1" x14ac:dyDescent="0.2">
      <c r="A238" s="821" t="s">
        <v>1992</v>
      </c>
      <c r="B238" s="822" t="s">
        <v>3171</v>
      </c>
      <c r="C238" s="822" t="s">
        <v>2023</v>
      </c>
      <c r="D238" s="822" t="s">
        <v>2491</v>
      </c>
      <c r="E238" s="822"/>
      <c r="F238" s="831">
        <v>59</v>
      </c>
      <c r="G238" s="831">
        <v>2968.8800000000006</v>
      </c>
      <c r="H238" s="827">
        <v>1</v>
      </c>
      <c r="I238" s="831"/>
      <c r="J238" s="831"/>
      <c r="K238" s="827">
        <v>0</v>
      </c>
      <c r="L238" s="831">
        <v>59</v>
      </c>
      <c r="M238" s="832">
        <v>2968.8800000000006</v>
      </c>
    </row>
    <row r="239" spans="1:13" ht="14.45" customHeight="1" x14ac:dyDescent="0.2">
      <c r="A239" s="821" t="s">
        <v>1993</v>
      </c>
      <c r="B239" s="822" t="s">
        <v>1813</v>
      </c>
      <c r="C239" s="822" t="s">
        <v>1814</v>
      </c>
      <c r="D239" s="822" t="s">
        <v>1005</v>
      </c>
      <c r="E239" s="822" t="s">
        <v>1006</v>
      </c>
      <c r="F239" s="831"/>
      <c r="G239" s="831"/>
      <c r="H239" s="827"/>
      <c r="I239" s="831">
        <v>1</v>
      </c>
      <c r="J239" s="831">
        <v>0</v>
      </c>
      <c r="K239" s="827"/>
      <c r="L239" s="831">
        <v>1</v>
      </c>
      <c r="M239" s="832">
        <v>0</v>
      </c>
    </row>
    <row r="240" spans="1:13" ht="14.45" customHeight="1" x14ac:dyDescent="0.2">
      <c r="A240" s="821" t="s">
        <v>1994</v>
      </c>
      <c r="B240" s="822" t="s">
        <v>1598</v>
      </c>
      <c r="C240" s="822" t="s">
        <v>1602</v>
      </c>
      <c r="D240" s="822" t="s">
        <v>1600</v>
      </c>
      <c r="E240" s="822" t="s">
        <v>1603</v>
      </c>
      <c r="F240" s="831"/>
      <c r="G240" s="831"/>
      <c r="H240" s="827">
        <v>0</v>
      </c>
      <c r="I240" s="831">
        <v>1</v>
      </c>
      <c r="J240" s="831">
        <v>43.21</v>
      </c>
      <c r="K240" s="827">
        <v>1</v>
      </c>
      <c r="L240" s="831">
        <v>1</v>
      </c>
      <c r="M240" s="832">
        <v>43.21</v>
      </c>
    </row>
    <row r="241" spans="1:13" ht="14.45" customHeight="1" x14ac:dyDescent="0.2">
      <c r="A241" s="821" t="s">
        <v>1994</v>
      </c>
      <c r="B241" s="822" t="s">
        <v>1608</v>
      </c>
      <c r="C241" s="822" t="s">
        <v>1613</v>
      </c>
      <c r="D241" s="822" t="s">
        <v>825</v>
      </c>
      <c r="E241" s="822" t="s">
        <v>1614</v>
      </c>
      <c r="F241" s="831"/>
      <c r="G241" s="831"/>
      <c r="H241" s="827">
        <v>0</v>
      </c>
      <c r="I241" s="831">
        <v>52</v>
      </c>
      <c r="J241" s="831">
        <v>38289.160000000003</v>
      </c>
      <c r="K241" s="827">
        <v>1</v>
      </c>
      <c r="L241" s="831">
        <v>52</v>
      </c>
      <c r="M241" s="832">
        <v>38289.160000000003</v>
      </c>
    </row>
    <row r="242" spans="1:13" ht="14.45" customHeight="1" x14ac:dyDescent="0.2">
      <c r="A242" s="821" t="s">
        <v>1994</v>
      </c>
      <c r="B242" s="822" t="s">
        <v>1608</v>
      </c>
      <c r="C242" s="822" t="s">
        <v>1615</v>
      </c>
      <c r="D242" s="822" t="s">
        <v>825</v>
      </c>
      <c r="E242" s="822" t="s">
        <v>1616</v>
      </c>
      <c r="F242" s="831"/>
      <c r="G242" s="831"/>
      <c r="H242" s="827">
        <v>0</v>
      </c>
      <c r="I242" s="831">
        <v>9</v>
      </c>
      <c r="J242" s="831">
        <v>4418.01</v>
      </c>
      <c r="K242" s="827">
        <v>1</v>
      </c>
      <c r="L242" s="831">
        <v>9</v>
      </c>
      <c r="M242" s="832">
        <v>4418.01</v>
      </c>
    </row>
    <row r="243" spans="1:13" ht="14.45" customHeight="1" x14ac:dyDescent="0.2">
      <c r="A243" s="821" t="s">
        <v>1994</v>
      </c>
      <c r="B243" s="822" t="s">
        <v>1608</v>
      </c>
      <c r="C243" s="822" t="s">
        <v>2291</v>
      </c>
      <c r="D243" s="822" t="s">
        <v>825</v>
      </c>
      <c r="E243" s="822" t="s">
        <v>2292</v>
      </c>
      <c r="F243" s="831"/>
      <c r="G243" s="831"/>
      <c r="H243" s="827">
        <v>0</v>
      </c>
      <c r="I243" s="831">
        <v>6</v>
      </c>
      <c r="J243" s="831">
        <v>6928.08</v>
      </c>
      <c r="K243" s="827">
        <v>1</v>
      </c>
      <c r="L243" s="831">
        <v>6</v>
      </c>
      <c r="M243" s="832">
        <v>6928.08</v>
      </c>
    </row>
    <row r="244" spans="1:13" ht="14.45" customHeight="1" x14ac:dyDescent="0.2">
      <c r="A244" s="821" t="s">
        <v>1994</v>
      </c>
      <c r="B244" s="822" t="s">
        <v>1608</v>
      </c>
      <c r="C244" s="822" t="s">
        <v>1998</v>
      </c>
      <c r="D244" s="822" t="s">
        <v>825</v>
      </c>
      <c r="E244" s="822" t="s">
        <v>1999</v>
      </c>
      <c r="F244" s="831"/>
      <c r="G244" s="831"/>
      <c r="H244" s="827">
        <v>0</v>
      </c>
      <c r="I244" s="831">
        <v>4</v>
      </c>
      <c r="J244" s="831">
        <v>3694.96</v>
      </c>
      <c r="K244" s="827">
        <v>1</v>
      </c>
      <c r="L244" s="831">
        <v>4</v>
      </c>
      <c r="M244" s="832">
        <v>3694.96</v>
      </c>
    </row>
    <row r="245" spans="1:13" ht="14.45" customHeight="1" x14ac:dyDescent="0.2">
      <c r="A245" s="821" t="s">
        <v>1994</v>
      </c>
      <c r="B245" s="822" t="s">
        <v>1658</v>
      </c>
      <c r="C245" s="822" t="s">
        <v>1659</v>
      </c>
      <c r="D245" s="822" t="s">
        <v>1045</v>
      </c>
      <c r="E245" s="822" t="s">
        <v>688</v>
      </c>
      <c r="F245" s="831"/>
      <c r="G245" s="831"/>
      <c r="H245" s="827">
        <v>0</v>
      </c>
      <c r="I245" s="831">
        <v>1</v>
      </c>
      <c r="J245" s="831">
        <v>34.47</v>
      </c>
      <c r="K245" s="827">
        <v>1</v>
      </c>
      <c r="L245" s="831">
        <v>1</v>
      </c>
      <c r="M245" s="832">
        <v>34.47</v>
      </c>
    </row>
    <row r="246" spans="1:13" ht="14.45" customHeight="1" x14ac:dyDescent="0.2">
      <c r="A246" s="821" t="s">
        <v>1994</v>
      </c>
      <c r="B246" s="822" t="s">
        <v>1693</v>
      </c>
      <c r="C246" s="822" t="s">
        <v>3107</v>
      </c>
      <c r="D246" s="822" t="s">
        <v>2814</v>
      </c>
      <c r="E246" s="822" t="s">
        <v>1696</v>
      </c>
      <c r="F246" s="831">
        <v>1</v>
      </c>
      <c r="G246" s="831">
        <v>130.51</v>
      </c>
      <c r="H246" s="827">
        <v>1</v>
      </c>
      <c r="I246" s="831"/>
      <c r="J246" s="831"/>
      <c r="K246" s="827">
        <v>0</v>
      </c>
      <c r="L246" s="831">
        <v>1</v>
      </c>
      <c r="M246" s="832">
        <v>130.51</v>
      </c>
    </row>
    <row r="247" spans="1:13" ht="14.45" customHeight="1" x14ac:dyDescent="0.2">
      <c r="A247" s="821" t="s">
        <v>1994</v>
      </c>
      <c r="B247" s="822" t="s">
        <v>1743</v>
      </c>
      <c r="C247" s="822" t="s">
        <v>1747</v>
      </c>
      <c r="D247" s="822" t="s">
        <v>1201</v>
      </c>
      <c r="E247" s="822" t="s">
        <v>1748</v>
      </c>
      <c r="F247" s="831"/>
      <c r="G247" s="831"/>
      <c r="H247" s="827">
        <v>0</v>
      </c>
      <c r="I247" s="831">
        <v>6</v>
      </c>
      <c r="J247" s="831">
        <v>926.16000000000008</v>
      </c>
      <c r="K247" s="827">
        <v>1</v>
      </c>
      <c r="L247" s="831">
        <v>6</v>
      </c>
      <c r="M247" s="832">
        <v>926.16000000000008</v>
      </c>
    </row>
    <row r="248" spans="1:13" ht="14.45" customHeight="1" x14ac:dyDescent="0.2">
      <c r="A248" s="821" t="s">
        <v>1994</v>
      </c>
      <c r="B248" s="822" t="s">
        <v>1743</v>
      </c>
      <c r="C248" s="822" t="s">
        <v>1749</v>
      </c>
      <c r="D248" s="822" t="s">
        <v>1750</v>
      </c>
      <c r="E248" s="822" t="s">
        <v>1751</v>
      </c>
      <c r="F248" s="831"/>
      <c r="G248" s="831"/>
      <c r="H248" s="827">
        <v>0</v>
      </c>
      <c r="I248" s="831">
        <v>1</v>
      </c>
      <c r="J248" s="831">
        <v>149.52000000000001</v>
      </c>
      <c r="K248" s="827">
        <v>1</v>
      </c>
      <c r="L248" s="831">
        <v>1</v>
      </c>
      <c r="M248" s="832">
        <v>149.52000000000001</v>
      </c>
    </row>
    <row r="249" spans="1:13" ht="14.45" customHeight="1" x14ac:dyDescent="0.2">
      <c r="A249" s="821" t="s">
        <v>1994</v>
      </c>
      <c r="B249" s="822" t="s">
        <v>1813</v>
      </c>
      <c r="C249" s="822" t="s">
        <v>1814</v>
      </c>
      <c r="D249" s="822" t="s">
        <v>1005</v>
      </c>
      <c r="E249" s="822" t="s">
        <v>1006</v>
      </c>
      <c r="F249" s="831"/>
      <c r="G249" s="831"/>
      <c r="H249" s="827"/>
      <c r="I249" s="831">
        <v>52</v>
      </c>
      <c r="J249" s="831">
        <v>0</v>
      </c>
      <c r="K249" s="827"/>
      <c r="L249" s="831">
        <v>52</v>
      </c>
      <c r="M249" s="832">
        <v>0</v>
      </c>
    </row>
    <row r="250" spans="1:13" ht="14.45" customHeight="1" x14ac:dyDescent="0.2">
      <c r="A250" s="821" t="s">
        <v>1994</v>
      </c>
      <c r="B250" s="822" t="s">
        <v>1840</v>
      </c>
      <c r="C250" s="822" t="s">
        <v>1841</v>
      </c>
      <c r="D250" s="822" t="s">
        <v>1171</v>
      </c>
      <c r="E250" s="822" t="s">
        <v>1842</v>
      </c>
      <c r="F250" s="831"/>
      <c r="G250" s="831"/>
      <c r="H250" s="827"/>
      <c r="I250" s="831">
        <v>1</v>
      </c>
      <c r="J250" s="831">
        <v>0</v>
      </c>
      <c r="K250" s="827"/>
      <c r="L250" s="831">
        <v>1</v>
      </c>
      <c r="M250" s="832">
        <v>0</v>
      </c>
    </row>
    <row r="251" spans="1:13" ht="14.45" customHeight="1" x14ac:dyDescent="0.2">
      <c r="A251" s="821" t="s">
        <v>1994</v>
      </c>
      <c r="B251" s="822" t="s">
        <v>3183</v>
      </c>
      <c r="C251" s="822" t="s">
        <v>3121</v>
      </c>
      <c r="D251" s="822" t="s">
        <v>3122</v>
      </c>
      <c r="E251" s="822" t="s">
        <v>3123</v>
      </c>
      <c r="F251" s="831"/>
      <c r="G251" s="831"/>
      <c r="H251" s="827">
        <v>0</v>
      </c>
      <c r="I251" s="831">
        <v>4</v>
      </c>
      <c r="J251" s="831">
        <v>983.64</v>
      </c>
      <c r="K251" s="827">
        <v>1</v>
      </c>
      <c r="L251" s="831">
        <v>4</v>
      </c>
      <c r="M251" s="832">
        <v>983.64</v>
      </c>
    </row>
    <row r="252" spans="1:13" ht="14.45" customHeight="1" x14ac:dyDescent="0.2">
      <c r="A252" s="821" t="s">
        <v>1994</v>
      </c>
      <c r="B252" s="822" t="s">
        <v>1864</v>
      </c>
      <c r="C252" s="822" t="s">
        <v>2037</v>
      </c>
      <c r="D252" s="822" t="s">
        <v>1168</v>
      </c>
      <c r="E252" s="822" t="s">
        <v>2038</v>
      </c>
      <c r="F252" s="831"/>
      <c r="G252" s="831"/>
      <c r="H252" s="827">
        <v>0</v>
      </c>
      <c r="I252" s="831">
        <v>1</v>
      </c>
      <c r="J252" s="831">
        <v>176.32</v>
      </c>
      <c r="K252" s="827">
        <v>1</v>
      </c>
      <c r="L252" s="831">
        <v>1</v>
      </c>
      <c r="M252" s="832">
        <v>176.32</v>
      </c>
    </row>
    <row r="253" spans="1:13" ht="14.45" customHeight="1" x14ac:dyDescent="0.2">
      <c r="A253" s="821" t="s">
        <v>1994</v>
      </c>
      <c r="B253" s="822" t="s">
        <v>3184</v>
      </c>
      <c r="C253" s="822" t="s">
        <v>3113</v>
      </c>
      <c r="D253" s="822" t="s">
        <v>3114</v>
      </c>
      <c r="E253" s="822" t="s">
        <v>3115</v>
      </c>
      <c r="F253" s="831">
        <v>1</v>
      </c>
      <c r="G253" s="831">
        <v>117.55</v>
      </c>
      <c r="H253" s="827">
        <v>1</v>
      </c>
      <c r="I253" s="831"/>
      <c r="J253" s="831"/>
      <c r="K253" s="827">
        <v>0</v>
      </c>
      <c r="L253" s="831">
        <v>1</v>
      </c>
      <c r="M253" s="832">
        <v>117.55</v>
      </c>
    </row>
    <row r="254" spans="1:13" ht="14.45" customHeight="1" x14ac:dyDescent="0.2">
      <c r="A254" s="821" t="s">
        <v>1994</v>
      </c>
      <c r="B254" s="822" t="s">
        <v>3171</v>
      </c>
      <c r="C254" s="822" t="s">
        <v>2023</v>
      </c>
      <c r="D254" s="822" t="s">
        <v>2491</v>
      </c>
      <c r="E254" s="822"/>
      <c r="F254" s="831">
        <v>16</v>
      </c>
      <c r="G254" s="831">
        <v>805.12</v>
      </c>
      <c r="H254" s="827">
        <v>1</v>
      </c>
      <c r="I254" s="831"/>
      <c r="J254" s="831"/>
      <c r="K254" s="827">
        <v>0</v>
      </c>
      <c r="L254" s="831">
        <v>16</v>
      </c>
      <c r="M254" s="832">
        <v>805.12</v>
      </c>
    </row>
    <row r="255" spans="1:13" ht="14.45" customHeight="1" x14ac:dyDescent="0.2">
      <c r="A255" s="821" t="s">
        <v>1994</v>
      </c>
      <c r="B255" s="822" t="s">
        <v>3171</v>
      </c>
      <c r="C255" s="822" t="s">
        <v>2344</v>
      </c>
      <c r="D255" s="822" t="s">
        <v>2491</v>
      </c>
      <c r="E255" s="822"/>
      <c r="F255" s="831">
        <v>1</v>
      </c>
      <c r="G255" s="831">
        <v>16.77</v>
      </c>
      <c r="H255" s="827">
        <v>1</v>
      </c>
      <c r="I255" s="831"/>
      <c r="J255" s="831"/>
      <c r="K255" s="827">
        <v>0</v>
      </c>
      <c r="L255" s="831">
        <v>1</v>
      </c>
      <c r="M255" s="832">
        <v>16.77</v>
      </c>
    </row>
    <row r="256" spans="1:13" ht="14.45" customHeight="1" x14ac:dyDescent="0.2">
      <c r="A256" s="821" t="s">
        <v>1995</v>
      </c>
      <c r="B256" s="822" t="s">
        <v>3172</v>
      </c>
      <c r="C256" s="822" t="s">
        <v>2055</v>
      </c>
      <c r="D256" s="822" t="s">
        <v>2056</v>
      </c>
      <c r="E256" s="822" t="s">
        <v>2057</v>
      </c>
      <c r="F256" s="831">
        <v>3</v>
      </c>
      <c r="G256" s="831">
        <v>2771.2200000000003</v>
      </c>
      <c r="H256" s="827">
        <v>1</v>
      </c>
      <c r="I256" s="831"/>
      <c r="J256" s="831"/>
      <c r="K256" s="827">
        <v>0</v>
      </c>
      <c r="L256" s="831">
        <v>3</v>
      </c>
      <c r="M256" s="832">
        <v>2771.2200000000003</v>
      </c>
    </row>
    <row r="257" spans="1:13" ht="14.45" customHeight="1" x14ac:dyDescent="0.2">
      <c r="A257" s="821" t="s">
        <v>1995</v>
      </c>
      <c r="B257" s="822" t="s">
        <v>1608</v>
      </c>
      <c r="C257" s="822" t="s">
        <v>1611</v>
      </c>
      <c r="D257" s="822" t="s">
        <v>828</v>
      </c>
      <c r="E257" s="822" t="s">
        <v>1612</v>
      </c>
      <c r="F257" s="831"/>
      <c r="G257" s="831"/>
      <c r="H257" s="827">
        <v>0</v>
      </c>
      <c r="I257" s="831">
        <v>5</v>
      </c>
      <c r="J257" s="831">
        <v>6928.0999999999995</v>
      </c>
      <c r="K257" s="827">
        <v>1</v>
      </c>
      <c r="L257" s="831">
        <v>5</v>
      </c>
      <c r="M257" s="832">
        <v>6928.0999999999995</v>
      </c>
    </row>
    <row r="258" spans="1:13" ht="14.45" customHeight="1" x14ac:dyDescent="0.2">
      <c r="A258" s="821" t="s">
        <v>1995</v>
      </c>
      <c r="B258" s="822" t="s">
        <v>1608</v>
      </c>
      <c r="C258" s="822" t="s">
        <v>2086</v>
      </c>
      <c r="D258" s="822" t="s">
        <v>825</v>
      </c>
      <c r="E258" s="822" t="s">
        <v>2087</v>
      </c>
      <c r="F258" s="831"/>
      <c r="G258" s="831"/>
      <c r="H258" s="827">
        <v>0</v>
      </c>
      <c r="I258" s="831">
        <v>2</v>
      </c>
      <c r="J258" s="831">
        <v>736.32</v>
      </c>
      <c r="K258" s="827">
        <v>1</v>
      </c>
      <c r="L258" s="831">
        <v>2</v>
      </c>
      <c r="M258" s="832">
        <v>736.32</v>
      </c>
    </row>
    <row r="259" spans="1:13" ht="14.45" customHeight="1" x14ac:dyDescent="0.2">
      <c r="A259" s="821" t="s">
        <v>1995</v>
      </c>
      <c r="B259" s="822" t="s">
        <v>1608</v>
      </c>
      <c r="C259" s="822" t="s">
        <v>1613</v>
      </c>
      <c r="D259" s="822" t="s">
        <v>825</v>
      </c>
      <c r="E259" s="822" t="s">
        <v>1614</v>
      </c>
      <c r="F259" s="831"/>
      <c r="G259" s="831"/>
      <c r="H259" s="827">
        <v>0</v>
      </c>
      <c r="I259" s="831">
        <v>34</v>
      </c>
      <c r="J259" s="831">
        <v>25035.22</v>
      </c>
      <c r="K259" s="827">
        <v>1</v>
      </c>
      <c r="L259" s="831">
        <v>34</v>
      </c>
      <c r="M259" s="832">
        <v>25035.22</v>
      </c>
    </row>
    <row r="260" spans="1:13" ht="14.45" customHeight="1" x14ac:dyDescent="0.2">
      <c r="A260" s="821" t="s">
        <v>1995</v>
      </c>
      <c r="B260" s="822" t="s">
        <v>1608</v>
      </c>
      <c r="C260" s="822" t="s">
        <v>1615</v>
      </c>
      <c r="D260" s="822" t="s">
        <v>825</v>
      </c>
      <c r="E260" s="822" t="s">
        <v>1616</v>
      </c>
      <c r="F260" s="831"/>
      <c r="G260" s="831"/>
      <c r="H260" s="827">
        <v>0</v>
      </c>
      <c r="I260" s="831">
        <v>7</v>
      </c>
      <c r="J260" s="831">
        <v>3436.23</v>
      </c>
      <c r="K260" s="827">
        <v>1</v>
      </c>
      <c r="L260" s="831">
        <v>7</v>
      </c>
      <c r="M260" s="832">
        <v>3436.23</v>
      </c>
    </row>
    <row r="261" spans="1:13" ht="14.45" customHeight="1" x14ac:dyDescent="0.2">
      <c r="A261" s="821" t="s">
        <v>1995</v>
      </c>
      <c r="B261" s="822" t="s">
        <v>1608</v>
      </c>
      <c r="C261" s="822" t="s">
        <v>2500</v>
      </c>
      <c r="D261" s="822" t="s">
        <v>828</v>
      </c>
      <c r="E261" s="822" t="s">
        <v>2501</v>
      </c>
      <c r="F261" s="831"/>
      <c r="G261" s="831"/>
      <c r="H261" s="827">
        <v>0</v>
      </c>
      <c r="I261" s="831">
        <v>1</v>
      </c>
      <c r="J261" s="831">
        <v>1847.49</v>
      </c>
      <c r="K261" s="827">
        <v>1</v>
      </c>
      <c r="L261" s="831">
        <v>1</v>
      </c>
      <c r="M261" s="832">
        <v>1847.49</v>
      </c>
    </row>
    <row r="262" spans="1:13" ht="14.45" customHeight="1" x14ac:dyDescent="0.2">
      <c r="A262" s="821" t="s">
        <v>1995</v>
      </c>
      <c r="B262" s="822" t="s">
        <v>1608</v>
      </c>
      <c r="C262" s="822" t="s">
        <v>2291</v>
      </c>
      <c r="D262" s="822" t="s">
        <v>825</v>
      </c>
      <c r="E262" s="822" t="s">
        <v>2292</v>
      </c>
      <c r="F262" s="831"/>
      <c r="G262" s="831"/>
      <c r="H262" s="827">
        <v>0</v>
      </c>
      <c r="I262" s="831">
        <v>1</v>
      </c>
      <c r="J262" s="831">
        <v>1154.68</v>
      </c>
      <c r="K262" s="827">
        <v>1</v>
      </c>
      <c r="L262" s="831">
        <v>1</v>
      </c>
      <c r="M262" s="832">
        <v>1154.68</v>
      </c>
    </row>
    <row r="263" spans="1:13" ht="14.45" customHeight="1" x14ac:dyDescent="0.2">
      <c r="A263" s="821" t="s">
        <v>1995</v>
      </c>
      <c r="B263" s="822" t="s">
        <v>1608</v>
      </c>
      <c r="C263" s="822" t="s">
        <v>1998</v>
      </c>
      <c r="D263" s="822" t="s">
        <v>825</v>
      </c>
      <c r="E263" s="822" t="s">
        <v>1999</v>
      </c>
      <c r="F263" s="831"/>
      <c r="G263" s="831"/>
      <c r="H263" s="827">
        <v>0</v>
      </c>
      <c r="I263" s="831">
        <v>2</v>
      </c>
      <c r="J263" s="831">
        <v>1847.48</v>
      </c>
      <c r="K263" s="827">
        <v>1</v>
      </c>
      <c r="L263" s="831">
        <v>2</v>
      </c>
      <c r="M263" s="832">
        <v>1847.48</v>
      </c>
    </row>
    <row r="264" spans="1:13" ht="14.45" customHeight="1" x14ac:dyDescent="0.2">
      <c r="A264" s="821" t="s">
        <v>1995</v>
      </c>
      <c r="B264" s="822" t="s">
        <v>1743</v>
      </c>
      <c r="C264" s="822" t="s">
        <v>1747</v>
      </c>
      <c r="D264" s="822" t="s">
        <v>1201</v>
      </c>
      <c r="E264" s="822" t="s">
        <v>1748</v>
      </c>
      <c r="F264" s="831"/>
      <c r="G264" s="831"/>
      <c r="H264" s="827">
        <v>0</v>
      </c>
      <c r="I264" s="831">
        <v>1</v>
      </c>
      <c r="J264" s="831">
        <v>154.36000000000001</v>
      </c>
      <c r="K264" s="827">
        <v>1</v>
      </c>
      <c r="L264" s="831">
        <v>1</v>
      </c>
      <c r="M264" s="832">
        <v>154.36000000000001</v>
      </c>
    </row>
    <row r="265" spans="1:13" ht="14.45" customHeight="1" x14ac:dyDescent="0.2">
      <c r="A265" s="821" t="s">
        <v>1995</v>
      </c>
      <c r="B265" s="822" t="s">
        <v>1743</v>
      </c>
      <c r="C265" s="822" t="s">
        <v>1749</v>
      </c>
      <c r="D265" s="822" t="s">
        <v>1750</v>
      </c>
      <c r="E265" s="822" t="s">
        <v>1751</v>
      </c>
      <c r="F265" s="831"/>
      <c r="G265" s="831"/>
      <c r="H265" s="827">
        <v>0</v>
      </c>
      <c r="I265" s="831">
        <v>6</v>
      </c>
      <c r="J265" s="831">
        <v>897.12000000000012</v>
      </c>
      <c r="K265" s="827">
        <v>1</v>
      </c>
      <c r="L265" s="831">
        <v>6</v>
      </c>
      <c r="M265" s="832">
        <v>897.12000000000012</v>
      </c>
    </row>
    <row r="266" spans="1:13" ht="14.45" customHeight="1" x14ac:dyDescent="0.2">
      <c r="A266" s="821" t="s">
        <v>1995</v>
      </c>
      <c r="B266" s="822" t="s">
        <v>3174</v>
      </c>
      <c r="C266" s="822" t="s">
        <v>2423</v>
      </c>
      <c r="D266" s="822" t="s">
        <v>2424</v>
      </c>
      <c r="E266" s="822" t="s">
        <v>716</v>
      </c>
      <c r="F266" s="831"/>
      <c r="G266" s="831"/>
      <c r="H266" s="827"/>
      <c r="I266" s="831">
        <v>1</v>
      </c>
      <c r="J266" s="831">
        <v>0</v>
      </c>
      <c r="K266" s="827"/>
      <c r="L266" s="831">
        <v>1</v>
      </c>
      <c r="M266" s="832">
        <v>0</v>
      </c>
    </row>
    <row r="267" spans="1:13" ht="14.45" customHeight="1" x14ac:dyDescent="0.2">
      <c r="A267" s="821" t="s">
        <v>1995</v>
      </c>
      <c r="B267" s="822" t="s">
        <v>1813</v>
      </c>
      <c r="C267" s="822" t="s">
        <v>1814</v>
      </c>
      <c r="D267" s="822" t="s">
        <v>1005</v>
      </c>
      <c r="E267" s="822" t="s">
        <v>1006</v>
      </c>
      <c r="F267" s="831"/>
      <c r="G267" s="831"/>
      <c r="H267" s="827"/>
      <c r="I267" s="831">
        <v>48</v>
      </c>
      <c r="J267" s="831">
        <v>0</v>
      </c>
      <c r="K267" s="827"/>
      <c r="L267" s="831">
        <v>48</v>
      </c>
      <c r="M267" s="832">
        <v>0</v>
      </c>
    </row>
    <row r="268" spans="1:13" ht="14.45" customHeight="1" x14ac:dyDescent="0.2">
      <c r="A268" s="821" t="s">
        <v>1995</v>
      </c>
      <c r="B268" s="822" t="s">
        <v>3171</v>
      </c>
      <c r="C268" s="822" t="s">
        <v>2023</v>
      </c>
      <c r="D268" s="822" t="s">
        <v>2491</v>
      </c>
      <c r="E268" s="822"/>
      <c r="F268" s="831">
        <v>2</v>
      </c>
      <c r="G268" s="831">
        <v>100.64</v>
      </c>
      <c r="H268" s="827">
        <v>1</v>
      </c>
      <c r="I268" s="831"/>
      <c r="J268" s="831"/>
      <c r="K268" s="827">
        <v>0</v>
      </c>
      <c r="L268" s="831">
        <v>2</v>
      </c>
      <c r="M268" s="832">
        <v>100.64</v>
      </c>
    </row>
    <row r="269" spans="1:13" ht="14.45" customHeight="1" x14ac:dyDescent="0.2">
      <c r="A269" s="821" t="s">
        <v>1995</v>
      </c>
      <c r="B269" s="822" t="s">
        <v>3171</v>
      </c>
      <c r="C269" s="822" t="s">
        <v>2344</v>
      </c>
      <c r="D269" s="822" t="s">
        <v>2491</v>
      </c>
      <c r="E269" s="822"/>
      <c r="F269" s="831">
        <v>13</v>
      </c>
      <c r="G269" s="831">
        <v>218.01</v>
      </c>
      <c r="H269" s="827">
        <v>1</v>
      </c>
      <c r="I269" s="831"/>
      <c r="J269" s="831"/>
      <c r="K269" s="827">
        <v>0</v>
      </c>
      <c r="L269" s="831">
        <v>13</v>
      </c>
      <c r="M269" s="832">
        <v>218.01</v>
      </c>
    </row>
    <row r="270" spans="1:13" ht="14.45" customHeight="1" x14ac:dyDescent="0.2">
      <c r="A270" s="821" t="s">
        <v>1996</v>
      </c>
      <c r="B270" s="822" t="s">
        <v>1608</v>
      </c>
      <c r="C270" s="822" t="s">
        <v>1611</v>
      </c>
      <c r="D270" s="822" t="s">
        <v>828</v>
      </c>
      <c r="E270" s="822" t="s">
        <v>1612</v>
      </c>
      <c r="F270" s="831"/>
      <c r="G270" s="831"/>
      <c r="H270" s="827">
        <v>0</v>
      </c>
      <c r="I270" s="831">
        <v>3</v>
      </c>
      <c r="J270" s="831">
        <v>4156.8599999999997</v>
      </c>
      <c r="K270" s="827">
        <v>1</v>
      </c>
      <c r="L270" s="831">
        <v>3</v>
      </c>
      <c r="M270" s="832">
        <v>4156.8599999999997</v>
      </c>
    </row>
    <row r="271" spans="1:13" ht="14.45" customHeight="1" x14ac:dyDescent="0.2">
      <c r="A271" s="821" t="s">
        <v>1996</v>
      </c>
      <c r="B271" s="822" t="s">
        <v>1608</v>
      </c>
      <c r="C271" s="822" t="s">
        <v>1613</v>
      </c>
      <c r="D271" s="822" t="s">
        <v>825</v>
      </c>
      <c r="E271" s="822" t="s">
        <v>1614</v>
      </c>
      <c r="F271" s="831"/>
      <c r="G271" s="831"/>
      <c r="H271" s="827">
        <v>0</v>
      </c>
      <c r="I271" s="831">
        <v>140</v>
      </c>
      <c r="J271" s="831">
        <v>103086.20000000001</v>
      </c>
      <c r="K271" s="827">
        <v>1</v>
      </c>
      <c r="L271" s="831">
        <v>140</v>
      </c>
      <c r="M271" s="832">
        <v>103086.20000000001</v>
      </c>
    </row>
    <row r="272" spans="1:13" ht="14.45" customHeight="1" x14ac:dyDescent="0.2">
      <c r="A272" s="821" t="s">
        <v>1996</v>
      </c>
      <c r="B272" s="822" t="s">
        <v>1608</v>
      </c>
      <c r="C272" s="822" t="s">
        <v>1615</v>
      </c>
      <c r="D272" s="822" t="s">
        <v>825</v>
      </c>
      <c r="E272" s="822" t="s">
        <v>1616</v>
      </c>
      <c r="F272" s="831"/>
      <c r="G272" s="831"/>
      <c r="H272" s="827">
        <v>0</v>
      </c>
      <c r="I272" s="831">
        <v>38</v>
      </c>
      <c r="J272" s="831">
        <v>18653.82</v>
      </c>
      <c r="K272" s="827">
        <v>1</v>
      </c>
      <c r="L272" s="831">
        <v>38</v>
      </c>
      <c r="M272" s="832">
        <v>18653.82</v>
      </c>
    </row>
    <row r="273" spans="1:13" ht="14.45" customHeight="1" x14ac:dyDescent="0.2">
      <c r="A273" s="821" t="s">
        <v>1996</v>
      </c>
      <c r="B273" s="822" t="s">
        <v>1608</v>
      </c>
      <c r="C273" s="822" t="s">
        <v>2291</v>
      </c>
      <c r="D273" s="822" t="s">
        <v>825</v>
      </c>
      <c r="E273" s="822" t="s">
        <v>2292</v>
      </c>
      <c r="F273" s="831"/>
      <c r="G273" s="831"/>
      <c r="H273" s="827">
        <v>0</v>
      </c>
      <c r="I273" s="831">
        <v>3</v>
      </c>
      <c r="J273" s="831">
        <v>3464.04</v>
      </c>
      <c r="K273" s="827">
        <v>1</v>
      </c>
      <c r="L273" s="831">
        <v>3</v>
      </c>
      <c r="M273" s="832">
        <v>3464.04</v>
      </c>
    </row>
    <row r="274" spans="1:13" ht="14.45" customHeight="1" x14ac:dyDescent="0.2">
      <c r="A274" s="821" t="s">
        <v>1996</v>
      </c>
      <c r="B274" s="822" t="s">
        <v>1608</v>
      </c>
      <c r="C274" s="822" t="s">
        <v>1998</v>
      </c>
      <c r="D274" s="822" t="s">
        <v>825</v>
      </c>
      <c r="E274" s="822" t="s">
        <v>1999</v>
      </c>
      <c r="F274" s="831"/>
      <c r="G274" s="831"/>
      <c r="H274" s="827">
        <v>0</v>
      </c>
      <c r="I274" s="831">
        <v>13</v>
      </c>
      <c r="J274" s="831">
        <v>12008.619999999999</v>
      </c>
      <c r="K274" s="827">
        <v>1</v>
      </c>
      <c r="L274" s="831">
        <v>13</v>
      </c>
      <c r="M274" s="832">
        <v>12008.619999999999</v>
      </c>
    </row>
    <row r="275" spans="1:13" ht="14.45" customHeight="1" x14ac:dyDescent="0.2">
      <c r="A275" s="821" t="s">
        <v>1996</v>
      </c>
      <c r="B275" s="822" t="s">
        <v>1642</v>
      </c>
      <c r="C275" s="822" t="s">
        <v>3085</v>
      </c>
      <c r="D275" s="822" t="s">
        <v>3086</v>
      </c>
      <c r="E275" s="822" t="s">
        <v>2046</v>
      </c>
      <c r="F275" s="831">
        <v>1</v>
      </c>
      <c r="G275" s="831">
        <v>105.32</v>
      </c>
      <c r="H275" s="827">
        <v>1</v>
      </c>
      <c r="I275" s="831"/>
      <c r="J275" s="831"/>
      <c r="K275" s="827">
        <v>0</v>
      </c>
      <c r="L275" s="831">
        <v>1</v>
      </c>
      <c r="M275" s="832">
        <v>105.32</v>
      </c>
    </row>
    <row r="276" spans="1:13" ht="14.45" customHeight="1" x14ac:dyDescent="0.2">
      <c r="A276" s="821" t="s">
        <v>1996</v>
      </c>
      <c r="B276" s="822" t="s">
        <v>1743</v>
      </c>
      <c r="C276" s="822" t="s">
        <v>1747</v>
      </c>
      <c r="D276" s="822" t="s">
        <v>1201</v>
      </c>
      <c r="E276" s="822" t="s">
        <v>1748</v>
      </c>
      <c r="F276" s="831"/>
      <c r="G276" s="831"/>
      <c r="H276" s="827">
        <v>0</v>
      </c>
      <c r="I276" s="831">
        <v>3</v>
      </c>
      <c r="J276" s="831">
        <v>463.08000000000004</v>
      </c>
      <c r="K276" s="827">
        <v>1</v>
      </c>
      <c r="L276" s="831">
        <v>3</v>
      </c>
      <c r="M276" s="832">
        <v>463.08000000000004</v>
      </c>
    </row>
    <row r="277" spans="1:13" ht="14.45" customHeight="1" x14ac:dyDescent="0.2">
      <c r="A277" s="821" t="s">
        <v>1996</v>
      </c>
      <c r="B277" s="822" t="s">
        <v>1743</v>
      </c>
      <c r="C277" s="822" t="s">
        <v>2785</v>
      </c>
      <c r="D277" s="822" t="s">
        <v>2786</v>
      </c>
      <c r="E277" s="822" t="s">
        <v>2787</v>
      </c>
      <c r="F277" s="831">
        <v>1</v>
      </c>
      <c r="G277" s="831">
        <v>111.22</v>
      </c>
      <c r="H277" s="827">
        <v>1</v>
      </c>
      <c r="I277" s="831"/>
      <c r="J277" s="831"/>
      <c r="K277" s="827">
        <v>0</v>
      </c>
      <c r="L277" s="831">
        <v>1</v>
      </c>
      <c r="M277" s="832">
        <v>111.22</v>
      </c>
    </row>
    <row r="278" spans="1:13" ht="14.45" customHeight="1" x14ac:dyDescent="0.2">
      <c r="A278" s="821" t="s">
        <v>1996</v>
      </c>
      <c r="B278" s="822" t="s">
        <v>1743</v>
      </c>
      <c r="C278" s="822" t="s">
        <v>1749</v>
      </c>
      <c r="D278" s="822" t="s">
        <v>1750</v>
      </c>
      <c r="E278" s="822" t="s">
        <v>1751</v>
      </c>
      <c r="F278" s="831"/>
      <c r="G278" s="831"/>
      <c r="H278" s="827">
        <v>0</v>
      </c>
      <c r="I278" s="831">
        <v>3</v>
      </c>
      <c r="J278" s="831">
        <v>448.56000000000006</v>
      </c>
      <c r="K278" s="827">
        <v>1</v>
      </c>
      <c r="L278" s="831">
        <v>3</v>
      </c>
      <c r="M278" s="832">
        <v>448.56000000000006</v>
      </c>
    </row>
    <row r="279" spans="1:13" ht="14.45" customHeight="1" x14ac:dyDescent="0.2">
      <c r="A279" s="821" t="s">
        <v>1996</v>
      </c>
      <c r="B279" s="822" t="s">
        <v>1743</v>
      </c>
      <c r="C279" s="822" t="s">
        <v>3094</v>
      </c>
      <c r="D279" s="822" t="s">
        <v>1201</v>
      </c>
      <c r="E279" s="822" t="s">
        <v>2137</v>
      </c>
      <c r="F279" s="831">
        <v>1</v>
      </c>
      <c r="G279" s="831">
        <v>225.06</v>
      </c>
      <c r="H279" s="827">
        <v>1</v>
      </c>
      <c r="I279" s="831"/>
      <c r="J279" s="831"/>
      <c r="K279" s="827">
        <v>0</v>
      </c>
      <c r="L279" s="831">
        <v>1</v>
      </c>
      <c r="M279" s="832">
        <v>225.06</v>
      </c>
    </row>
    <row r="280" spans="1:13" ht="14.45" customHeight="1" x14ac:dyDescent="0.2">
      <c r="A280" s="821" t="s">
        <v>1996</v>
      </c>
      <c r="B280" s="822" t="s">
        <v>1743</v>
      </c>
      <c r="C280" s="822" t="s">
        <v>3095</v>
      </c>
      <c r="D280" s="822" t="s">
        <v>2608</v>
      </c>
      <c r="E280" s="822" t="s">
        <v>2613</v>
      </c>
      <c r="F280" s="831">
        <v>1</v>
      </c>
      <c r="G280" s="831">
        <v>154.36000000000001</v>
      </c>
      <c r="H280" s="827">
        <v>1</v>
      </c>
      <c r="I280" s="831"/>
      <c r="J280" s="831"/>
      <c r="K280" s="827">
        <v>0</v>
      </c>
      <c r="L280" s="831">
        <v>1</v>
      </c>
      <c r="M280" s="832">
        <v>154.36000000000001</v>
      </c>
    </row>
    <row r="281" spans="1:13" ht="14.45" customHeight="1" x14ac:dyDescent="0.2">
      <c r="A281" s="821" t="s">
        <v>1996</v>
      </c>
      <c r="B281" s="822" t="s">
        <v>1813</v>
      </c>
      <c r="C281" s="822" t="s">
        <v>1814</v>
      </c>
      <c r="D281" s="822" t="s">
        <v>1005</v>
      </c>
      <c r="E281" s="822" t="s">
        <v>1006</v>
      </c>
      <c r="F281" s="831"/>
      <c r="G281" s="831"/>
      <c r="H281" s="827"/>
      <c r="I281" s="831">
        <v>69</v>
      </c>
      <c r="J281" s="831">
        <v>0</v>
      </c>
      <c r="K281" s="827"/>
      <c r="L281" s="831">
        <v>69</v>
      </c>
      <c r="M281" s="832">
        <v>0</v>
      </c>
    </row>
    <row r="282" spans="1:13" ht="14.45" customHeight="1" x14ac:dyDescent="0.2">
      <c r="A282" s="821" t="s">
        <v>1996</v>
      </c>
      <c r="B282" s="822" t="s">
        <v>1813</v>
      </c>
      <c r="C282" s="822" t="s">
        <v>2756</v>
      </c>
      <c r="D282" s="822" t="s">
        <v>2311</v>
      </c>
      <c r="E282" s="822" t="s">
        <v>1024</v>
      </c>
      <c r="F282" s="831">
        <v>1</v>
      </c>
      <c r="G282" s="831">
        <v>0</v>
      </c>
      <c r="H282" s="827"/>
      <c r="I282" s="831"/>
      <c r="J282" s="831"/>
      <c r="K282" s="827"/>
      <c r="L282" s="831">
        <v>1</v>
      </c>
      <c r="M282" s="832">
        <v>0</v>
      </c>
    </row>
    <row r="283" spans="1:13" ht="14.45" customHeight="1" x14ac:dyDescent="0.2">
      <c r="A283" s="821" t="s">
        <v>1996</v>
      </c>
      <c r="B283" s="822" t="s">
        <v>1825</v>
      </c>
      <c r="C283" s="822" t="s">
        <v>1826</v>
      </c>
      <c r="D283" s="822" t="s">
        <v>1827</v>
      </c>
      <c r="E283" s="822" t="s">
        <v>1828</v>
      </c>
      <c r="F283" s="831"/>
      <c r="G283" s="831"/>
      <c r="H283" s="827">
        <v>0</v>
      </c>
      <c r="I283" s="831">
        <v>3</v>
      </c>
      <c r="J283" s="831">
        <v>509.18999999999994</v>
      </c>
      <c r="K283" s="827">
        <v>1</v>
      </c>
      <c r="L283" s="831">
        <v>3</v>
      </c>
      <c r="M283" s="832">
        <v>509.18999999999994</v>
      </c>
    </row>
    <row r="284" spans="1:13" ht="14.45" customHeight="1" x14ac:dyDescent="0.2">
      <c r="A284" s="821" t="s">
        <v>1996</v>
      </c>
      <c r="B284" s="822" t="s">
        <v>1861</v>
      </c>
      <c r="C284" s="822" t="s">
        <v>2771</v>
      </c>
      <c r="D284" s="822" t="s">
        <v>636</v>
      </c>
      <c r="E284" s="822" t="s">
        <v>1863</v>
      </c>
      <c r="F284" s="831">
        <v>2</v>
      </c>
      <c r="G284" s="831">
        <v>0</v>
      </c>
      <c r="H284" s="827"/>
      <c r="I284" s="831"/>
      <c r="J284" s="831"/>
      <c r="K284" s="827"/>
      <c r="L284" s="831">
        <v>2</v>
      </c>
      <c r="M284" s="832">
        <v>0</v>
      </c>
    </row>
    <row r="285" spans="1:13" ht="14.45" customHeight="1" x14ac:dyDescent="0.2">
      <c r="A285" s="821" t="s">
        <v>1996</v>
      </c>
      <c r="B285" s="822" t="s">
        <v>1861</v>
      </c>
      <c r="C285" s="822" t="s">
        <v>1862</v>
      </c>
      <c r="D285" s="822" t="s">
        <v>640</v>
      </c>
      <c r="E285" s="822" t="s">
        <v>1863</v>
      </c>
      <c r="F285" s="831">
        <v>1</v>
      </c>
      <c r="G285" s="831">
        <v>0</v>
      </c>
      <c r="H285" s="827"/>
      <c r="I285" s="831"/>
      <c r="J285" s="831"/>
      <c r="K285" s="827"/>
      <c r="L285" s="831">
        <v>1</v>
      </c>
      <c r="M285" s="832">
        <v>0</v>
      </c>
    </row>
    <row r="286" spans="1:13" ht="14.45" customHeight="1" thickBot="1" x14ac:dyDescent="0.25">
      <c r="A286" s="813" t="s">
        <v>1996</v>
      </c>
      <c r="B286" s="814" t="s">
        <v>3171</v>
      </c>
      <c r="C286" s="814" t="s">
        <v>2023</v>
      </c>
      <c r="D286" s="814" t="s">
        <v>2491</v>
      </c>
      <c r="E286" s="814"/>
      <c r="F286" s="833">
        <v>11</v>
      </c>
      <c r="G286" s="833">
        <v>553.52</v>
      </c>
      <c r="H286" s="819">
        <v>1</v>
      </c>
      <c r="I286" s="833"/>
      <c r="J286" s="833"/>
      <c r="K286" s="819">
        <v>0</v>
      </c>
      <c r="L286" s="833">
        <v>11</v>
      </c>
      <c r="M286" s="834">
        <v>553.52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2B6100EC-EE38-4FE4-B39E-8211DCD3F455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7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586</v>
      </c>
      <c r="B5" s="712" t="s">
        <v>587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586</v>
      </c>
      <c r="B6" s="712" t="s">
        <v>3186</v>
      </c>
      <c r="C6" s="713">
        <v>492.80153000000013</v>
      </c>
      <c r="D6" s="713">
        <v>397.01892999999995</v>
      </c>
      <c r="E6" s="713"/>
      <c r="F6" s="713">
        <v>210.52590000000001</v>
      </c>
      <c r="G6" s="713">
        <v>0</v>
      </c>
      <c r="H6" s="713">
        <v>210.52590000000001</v>
      </c>
      <c r="I6" s="714" t="s">
        <v>329</v>
      </c>
      <c r="J6" s="715" t="s">
        <v>1</v>
      </c>
    </row>
    <row r="7" spans="1:10" ht="14.45" customHeight="1" x14ac:dyDescent="0.2">
      <c r="A7" s="711" t="s">
        <v>586</v>
      </c>
      <c r="B7" s="712" t="s">
        <v>3187</v>
      </c>
      <c r="C7" s="713">
        <v>12226.959800000001</v>
      </c>
      <c r="D7" s="713">
        <v>12339.049119999994</v>
      </c>
      <c r="E7" s="713"/>
      <c r="F7" s="713">
        <v>9946.6782199999943</v>
      </c>
      <c r="G7" s="713">
        <v>0</v>
      </c>
      <c r="H7" s="713">
        <v>9946.6782199999943</v>
      </c>
      <c r="I7" s="714" t="s">
        <v>329</v>
      </c>
      <c r="J7" s="715" t="s">
        <v>1</v>
      </c>
    </row>
    <row r="8" spans="1:10" ht="14.45" customHeight="1" x14ac:dyDescent="0.2">
      <c r="A8" s="711" t="s">
        <v>586</v>
      </c>
      <c r="B8" s="712" t="s">
        <v>3188</v>
      </c>
      <c r="C8" s="713">
        <v>325.42616000000004</v>
      </c>
      <c r="D8" s="713">
        <v>387.86172999999974</v>
      </c>
      <c r="E8" s="713"/>
      <c r="F8" s="713">
        <v>433.38479999999987</v>
      </c>
      <c r="G8" s="713">
        <v>0</v>
      </c>
      <c r="H8" s="713">
        <v>433.38479999999987</v>
      </c>
      <c r="I8" s="714" t="s">
        <v>329</v>
      </c>
      <c r="J8" s="715" t="s">
        <v>1</v>
      </c>
    </row>
    <row r="9" spans="1:10" ht="14.45" customHeight="1" x14ac:dyDescent="0.2">
      <c r="A9" s="711" t="s">
        <v>586</v>
      </c>
      <c r="B9" s="712" t="s">
        <v>3189</v>
      </c>
      <c r="C9" s="713">
        <v>8.3428199999999997</v>
      </c>
      <c r="D9" s="713">
        <v>12.2027</v>
      </c>
      <c r="E9" s="713"/>
      <c r="F9" s="713">
        <v>12.179880000000001</v>
      </c>
      <c r="G9" s="713">
        <v>0</v>
      </c>
      <c r="H9" s="713">
        <v>12.179880000000001</v>
      </c>
      <c r="I9" s="714" t="s">
        <v>329</v>
      </c>
      <c r="J9" s="715" t="s">
        <v>1</v>
      </c>
    </row>
    <row r="10" spans="1:10" ht="14.45" customHeight="1" x14ac:dyDescent="0.2">
      <c r="A10" s="711" t="s">
        <v>586</v>
      </c>
      <c r="B10" s="712" t="s">
        <v>3190</v>
      </c>
      <c r="C10" s="713">
        <v>0</v>
      </c>
      <c r="D10" s="713">
        <v>0</v>
      </c>
      <c r="E10" s="713"/>
      <c r="F10" s="713">
        <v>1.2956399999999997</v>
      </c>
      <c r="G10" s="713">
        <v>0</v>
      </c>
      <c r="H10" s="713">
        <v>1.2956399999999997</v>
      </c>
      <c r="I10" s="714" t="s">
        <v>329</v>
      </c>
      <c r="J10" s="715" t="s">
        <v>1</v>
      </c>
    </row>
    <row r="11" spans="1:10" ht="14.45" customHeight="1" x14ac:dyDescent="0.2">
      <c r="A11" s="711" t="s">
        <v>586</v>
      </c>
      <c r="B11" s="712" t="s">
        <v>3191</v>
      </c>
      <c r="C11" s="713">
        <v>0.95699999999999996</v>
      </c>
      <c r="D11" s="713">
        <v>0</v>
      </c>
      <c r="E11" s="713"/>
      <c r="F11" s="713">
        <v>0.23924999999999999</v>
      </c>
      <c r="G11" s="713">
        <v>0</v>
      </c>
      <c r="H11" s="713">
        <v>0.23924999999999999</v>
      </c>
      <c r="I11" s="714" t="s">
        <v>329</v>
      </c>
      <c r="J11" s="715" t="s">
        <v>1</v>
      </c>
    </row>
    <row r="12" spans="1:10" ht="14.45" customHeight="1" x14ac:dyDescent="0.2">
      <c r="A12" s="711" t="s">
        <v>586</v>
      </c>
      <c r="B12" s="712" t="s">
        <v>3192</v>
      </c>
      <c r="C12" s="713">
        <v>672.91516000000001</v>
      </c>
      <c r="D12" s="713">
        <v>678.40937999999994</v>
      </c>
      <c r="E12" s="713"/>
      <c r="F12" s="713">
        <v>562.44280000000003</v>
      </c>
      <c r="G12" s="713">
        <v>0</v>
      </c>
      <c r="H12" s="713">
        <v>562.44280000000003</v>
      </c>
      <c r="I12" s="714" t="s">
        <v>329</v>
      </c>
      <c r="J12" s="715" t="s">
        <v>1</v>
      </c>
    </row>
    <row r="13" spans="1:10" ht="14.45" customHeight="1" x14ac:dyDescent="0.2">
      <c r="A13" s="711" t="s">
        <v>586</v>
      </c>
      <c r="B13" s="712" t="s">
        <v>3193</v>
      </c>
      <c r="C13" s="713">
        <v>1458.5605700000015</v>
      </c>
      <c r="D13" s="713">
        <v>1431.1841800000004</v>
      </c>
      <c r="E13" s="713"/>
      <c r="F13" s="713">
        <v>1440.4512600000003</v>
      </c>
      <c r="G13" s="713">
        <v>0</v>
      </c>
      <c r="H13" s="713">
        <v>1440.4512600000003</v>
      </c>
      <c r="I13" s="714" t="s">
        <v>329</v>
      </c>
      <c r="J13" s="715" t="s">
        <v>1</v>
      </c>
    </row>
    <row r="14" spans="1:10" ht="14.45" customHeight="1" x14ac:dyDescent="0.2">
      <c r="A14" s="711" t="s">
        <v>586</v>
      </c>
      <c r="B14" s="712" t="s">
        <v>3194</v>
      </c>
      <c r="C14" s="713">
        <v>99.648400000000009</v>
      </c>
      <c r="D14" s="713">
        <v>102.56712000000002</v>
      </c>
      <c r="E14" s="713"/>
      <c r="F14" s="713">
        <v>92.464200000000005</v>
      </c>
      <c r="G14" s="713">
        <v>0</v>
      </c>
      <c r="H14" s="713">
        <v>92.464200000000005</v>
      </c>
      <c r="I14" s="714" t="s">
        <v>329</v>
      </c>
      <c r="J14" s="715" t="s">
        <v>1</v>
      </c>
    </row>
    <row r="15" spans="1:10" ht="14.45" customHeight="1" x14ac:dyDescent="0.2">
      <c r="A15" s="711" t="s">
        <v>586</v>
      </c>
      <c r="B15" s="712" t="s">
        <v>3195</v>
      </c>
      <c r="C15" s="713">
        <v>87.93526</v>
      </c>
      <c r="D15" s="713">
        <v>90.847539999999995</v>
      </c>
      <c r="E15" s="713"/>
      <c r="F15" s="713">
        <v>63.21396</v>
      </c>
      <c r="G15" s="713">
        <v>0</v>
      </c>
      <c r="H15" s="713">
        <v>63.21396</v>
      </c>
      <c r="I15" s="714" t="s">
        <v>329</v>
      </c>
      <c r="J15" s="715" t="s">
        <v>1</v>
      </c>
    </row>
    <row r="16" spans="1:10" ht="14.45" customHeight="1" x14ac:dyDescent="0.2">
      <c r="A16" s="711" t="s">
        <v>586</v>
      </c>
      <c r="B16" s="712" t="s">
        <v>3196</v>
      </c>
      <c r="C16" s="713">
        <v>22.507760000000001</v>
      </c>
      <c r="D16" s="713">
        <v>60.389800000000008</v>
      </c>
      <c r="E16" s="713"/>
      <c r="F16" s="713">
        <v>45.768900000000002</v>
      </c>
      <c r="G16" s="713">
        <v>0</v>
      </c>
      <c r="H16" s="713">
        <v>45.768900000000002</v>
      </c>
      <c r="I16" s="714" t="s">
        <v>329</v>
      </c>
      <c r="J16" s="715" t="s">
        <v>1</v>
      </c>
    </row>
    <row r="17" spans="1:10" ht="14.45" customHeight="1" x14ac:dyDescent="0.2">
      <c r="A17" s="711" t="s">
        <v>586</v>
      </c>
      <c r="B17" s="712" t="s">
        <v>3197</v>
      </c>
      <c r="C17" s="713">
        <v>91.343099999999993</v>
      </c>
      <c r="D17" s="713">
        <v>91.491500000000002</v>
      </c>
      <c r="E17" s="713"/>
      <c r="F17" s="713">
        <v>180.25400000000002</v>
      </c>
      <c r="G17" s="713">
        <v>0</v>
      </c>
      <c r="H17" s="713">
        <v>180.25400000000002</v>
      </c>
      <c r="I17" s="714" t="s">
        <v>329</v>
      </c>
      <c r="J17" s="715" t="s">
        <v>1</v>
      </c>
    </row>
    <row r="18" spans="1:10" ht="14.45" customHeight="1" x14ac:dyDescent="0.2">
      <c r="A18" s="711" t="s">
        <v>586</v>
      </c>
      <c r="B18" s="712" t="s">
        <v>3198</v>
      </c>
      <c r="C18" s="713">
        <v>47.249960000000002</v>
      </c>
      <c r="D18" s="713">
        <v>30.405650000000005</v>
      </c>
      <c r="E18" s="713"/>
      <c r="F18" s="713">
        <v>53.086529999999996</v>
      </c>
      <c r="G18" s="713">
        <v>0</v>
      </c>
      <c r="H18" s="713">
        <v>53.086529999999996</v>
      </c>
      <c r="I18" s="714" t="s">
        <v>329</v>
      </c>
      <c r="J18" s="715" t="s">
        <v>1</v>
      </c>
    </row>
    <row r="19" spans="1:10" ht="14.45" customHeight="1" x14ac:dyDescent="0.2">
      <c r="A19" s="711" t="s">
        <v>586</v>
      </c>
      <c r="B19" s="712" t="s">
        <v>3199</v>
      </c>
      <c r="C19" s="713">
        <v>9.1402999999999999</v>
      </c>
      <c r="D19" s="713">
        <v>27.36721</v>
      </c>
      <c r="E19" s="713"/>
      <c r="F19" s="713">
        <v>13.540319999999999</v>
      </c>
      <c r="G19" s="713">
        <v>0</v>
      </c>
      <c r="H19" s="713">
        <v>13.540319999999999</v>
      </c>
      <c r="I19" s="714" t="s">
        <v>329</v>
      </c>
      <c r="J19" s="715" t="s">
        <v>1</v>
      </c>
    </row>
    <row r="20" spans="1:10" ht="14.45" customHeight="1" x14ac:dyDescent="0.2">
      <c r="A20" s="711" t="s">
        <v>586</v>
      </c>
      <c r="B20" s="712" t="s">
        <v>3200</v>
      </c>
      <c r="C20" s="713">
        <v>153.15754999999999</v>
      </c>
      <c r="D20" s="713">
        <v>120.46275999999999</v>
      </c>
      <c r="E20" s="713"/>
      <c r="F20" s="713">
        <v>102.93780000000001</v>
      </c>
      <c r="G20" s="713">
        <v>0</v>
      </c>
      <c r="H20" s="713">
        <v>102.93780000000001</v>
      </c>
      <c r="I20" s="714" t="s">
        <v>329</v>
      </c>
      <c r="J20" s="715" t="s">
        <v>1</v>
      </c>
    </row>
    <row r="21" spans="1:10" ht="14.45" customHeight="1" x14ac:dyDescent="0.2">
      <c r="A21" s="711" t="s">
        <v>586</v>
      </c>
      <c r="B21" s="712" t="s">
        <v>3201</v>
      </c>
      <c r="C21" s="713">
        <v>0.93149999999999999</v>
      </c>
      <c r="D21" s="713">
        <v>0</v>
      </c>
      <c r="E21" s="713"/>
      <c r="F21" s="713">
        <v>0</v>
      </c>
      <c r="G21" s="713">
        <v>0</v>
      </c>
      <c r="H21" s="713">
        <v>0</v>
      </c>
      <c r="I21" s="714" t="s">
        <v>329</v>
      </c>
      <c r="J21" s="715" t="s">
        <v>1</v>
      </c>
    </row>
    <row r="22" spans="1:10" ht="14.45" customHeight="1" x14ac:dyDescent="0.2">
      <c r="A22" s="711" t="s">
        <v>586</v>
      </c>
      <c r="B22" s="712" t="s">
        <v>3202</v>
      </c>
      <c r="C22" s="713">
        <v>0</v>
      </c>
      <c r="D22" s="713">
        <v>3.5828099999999998</v>
      </c>
      <c r="E22" s="713"/>
      <c r="F22" s="713">
        <v>0</v>
      </c>
      <c r="G22" s="713">
        <v>0</v>
      </c>
      <c r="H22" s="713">
        <v>0</v>
      </c>
      <c r="I22" s="714" t="s">
        <v>329</v>
      </c>
      <c r="J22" s="715" t="s">
        <v>1</v>
      </c>
    </row>
    <row r="23" spans="1:10" ht="14.45" customHeight="1" x14ac:dyDescent="0.2">
      <c r="A23" s="711" t="s">
        <v>586</v>
      </c>
      <c r="B23" s="712" t="s">
        <v>597</v>
      </c>
      <c r="C23" s="713">
        <v>15697.876870000004</v>
      </c>
      <c r="D23" s="713">
        <v>15772.840429999997</v>
      </c>
      <c r="E23" s="713"/>
      <c r="F23" s="713">
        <v>13158.463459999995</v>
      </c>
      <c r="G23" s="713">
        <v>0</v>
      </c>
      <c r="H23" s="713">
        <v>13158.463459999995</v>
      </c>
      <c r="I23" s="714" t="s">
        <v>329</v>
      </c>
      <c r="J23" s="715" t="s">
        <v>598</v>
      </c>
    </row>
    <row r="25" spans="1:10" ht="14.45" customHeight="1" x14ac:dyDescent="0.2">
      <c r="A25" s="711" t="s">
        <v>586</v>
      </c>
      <c r="B25" s="712" t="s">
        <v>587</v>
      </c>
      <c r="C25" s="713" t="s">
        <v>329</v>
      </c>
      <c r="D25" s="713" t="s">
        <v>329</v>
      </c>
      <c r="E25" s="713"/>
      <c r="F25" s="713" t="s">
        <v>329</v>
      </c>
      <c r="G25" s="713" t="s">
        <v>329</v>
      </c>
      <c r="H25" s="713" t="s">
        <v>329</v>
      </c>
      <c r="I25" s="714" t="s">
        <v>329</v>
      </c>
      <c r="J25" s="715" t="s">
        <v>73</v>
      </c>
    </row>
    <row r="26" spans="1:10" ht="14.45" customHeight="1" x14ac:dyDescent="0.2">
      <c r="A26" s="711" t="s">
        <v>599</v>
      </c>
      <c r="B26" s="712" t="s">
        <v>600</v>
      </c>
      <c r="C26" s="713" t="s">
        <v>329</v>
      </c>
      <c r="D26" s="713" t="s">
        <v>329</v>
      </c>
      <c r="E26" s="713"/>
      <c r="F26" s="713" t="s">
        <v>329</v>
      </c>
      <c r="G26" s="713" t="s">
        <v>329</v>
      </c>
      <c r="H26" s="713" t="s">
        <v>329</v>
      </c>
      <c r="I26" s="714" t="s">
        <v>329</v>
      </c>
      <c r="J26" s="715" t="s">
        <v>0</v>
      </c>
    </row>
    <row r="27" spans="1:10" ht="14.45" customHeight="1" x14ac:dyDescent="0.2">
      <c r="A27" s="711" t="s">
        <v>599</v>
      </c>
      <c r="B27" s="712" t="s">
        <v>3189</v>
      </c>
      <c r="C27" s="713">
        <v>3.0809000000000006</v>
      </c>
      <c r="D27" s="713">
        <v>3.6974899999999997</v>
      </c>
      <c r="E27" s="713"/>
      <c r="F27" s="713">
        <v>4.7205400000000006</v>
      </c>
      <c r="G27" s="713">
        <v>0</v>
      </c>
      <c r="H27" s="713">
        <v>4.7205400000000006</v>
      </c>
      <c r="I27" s="714" t="s">
        <v>329</v>
      </c>
      <c r="J27" s="715" t="s">
        <v>1</v>
      </c>
    </row>
    <row r="28" spans="1:10" ht="14.45" customHeight="1" x14ac:dyDescent="0.2">
      <c r="A28" s="711" t="s">
        <v>599</v>
      </c>
      <c r="B28" s="712" t="s">
        <v>3190</v>
      </c>
      <c r="C28" s="713">
        <v>0</v>
      </c>
      <c r="D28" s="713">
        <v>0</v>
      </c>
      <c r="E28" s="713"/>
      <c r="F28" s="713">
        <v>0.63719999999999977</v>
      </c>
      <c r="G28" s="713">
        <v>0</v>
      </c>
      <c r="H28" s="713">
        <v>0.63719999999999977</v>
      </c>
      <c r="I28" s="714" t="s">
        <v>329</v>
      </c>
      <c r="J28" s="715" t="s">
        <v>1</v>
      </c>
    </row>
    <row r="29" spans="1:10" ht="14.45" customHeight="1" x14ac:dyDescent="0.2">
      <c r="A29" s="711" t="s">
        <v>599</v>
      </c>
      <c r="B29" s="712" t="s">
        <v>3191</v>
      </c>
      <c r="C29" s="713">
        <v>0.23924999999999999</v>
      </c>
      <c r="D29" s="713">
        <v>0</v>
      </c>
      <c r="E29" s="713"/>
      <c r="F29" s="713">
        <v>0.23924999999999999</v>
      </c>
      <c r="G29" s="713">
        <v>0</v>
      </c>
      <c r="H29" s="713">
        <v>0.23924999999999999</v>
      </c>
      <c r="I29" s="714" t="s">
        <v>329</v>
      </c>
      <c r="J29" s="715" t="s">
        <v>1</v>
      </c>
    </row>
    <row r="30" spans="1:10" ht="14.45" customHeight="1" x14ac:dyDescent="0.2">
      <c r="A30" s="711" t="s">
        <v>599</v>
      </c>
      <c r="B30" s="712" t="s">
        <v>3192</v>
      </c>
      <c r="C30" s="713">
        <v>374.59269000000006</v>
      </c>
      <c r="D30" s="713">
        <v>387.39798999999999</v>
      </c>
      <c r="E30" s="713"/>
      <c r="F30" s="713">
        <v>282.92430999999999</v>
      </c>
      <c r="G30" s="713">
        <v>0</v>
      </c>
      <c r="H30" s="713">
        <v>282.92430999999999</v>
      </c>
      <c r="I30" s="714" t="s">
        <v>329</v>
      </c>
      <c r="J30" s="715" t="s">
        <v>1</v>
      </c>
    </row>
    <row r="31" spans="1:10" ht="14.45" customHeight="1" x14ac:dyDescent="0.2">
      <c r="A31" s="711" t="s">
        <v>599</v>
      </c>
      <c r="B31" s="712" t="s">
        <v>3193</v>
      </c>
      <c r="C31" s="713">
        <v>144.02852000000004</v>
      </c>
      <c r="D31" s="713">
        <v>143.81836999999999</v>
      </c>
      <c r="E31" s="713"/>
      <c r="F31" s="713">
        <v>109.27531</v>
      </c>
      <c r="G31" s="713">
        <v>0</v>
      </c>
      <c r="H31" s="713">
        <v>109.27531</v>
      </c>
      <c r="I31" s="714" t="s">
        <v>329</v>
      </c>
      <c r="J31" s="715" t="s">
        <v>1</v>
      </c>
    </row>
    <row r="32" spans="1:10" ht="14.45" customHeight="1" x14ac:dyDescent="0.2">
      <c r="A32" s="711" t="s">
        <v>599</v>
      </c>
      <c r="B32" s="712" t="s">
        <v>3194</v>
      </c>
      <c r="C32" s="713">
        <v>59.7149</v>
      </c>
      <c r="D32" s="713">
        <v>48.402500000000003</v>
      </c>
      <c r="E32" s="713"/>
      <c r="F32" s="713">
        <v>51.749000000000002</v>
      </c>
      <c r="G32" s="713">
        <v>0</v>
      </c>
      <c r="H32" s="713">
        <v>51.749000000000002</v>
      </c>
      <c r="I32" s="714" t="s">
        <v>329</v>
      </c>
      <c r="J32" s="715" t="s">
        <v>1</v>
      </c>
    </row>
    <row r="33" spans="1:10" ht="14.45" customHeight="1" x14ac:dyDescent="0.2">
      <c r="A33" s="711" t="s">
        <v>599</v>
      </c>
      <c r="B33" s="712" t="s">
        <v>3196</v>
      </c>
      <c r="C33" s="713">
        <v>8.0760000000000005</v>
      </c>
      <c r="D33" s="713">
        <v>9.0050000000000008</v>
      </c>
      <c r="E33" s="713"/>
      <c r="F33" s="713">
        <v>8.7349999999999994</v>
      </c>
      <c r="G33" s="713">
        <v>0</v>
      </c>
      <c r="H33" s="713">
        <v>8.7349999999999994</v>
      </c>
      <c r="I33" s="714" t="s">
        <v>329</v>
      </c>
      <c r="J33" s="715" t="s">
        <v>1</v>
      </c>
    </row>
    <row r="34" spans="1:10" ht="14.45" customHeight="1" x14ac:dyDescent="0.2">
      <c r="A34" s="711" t="s">
        <v>599</v>
      </c>
      <c r="B34" s="712" t="s">
        <v>3197</v>
      </c>
      <c r="C34" s="713">
        <v>32.381999999999998</v>
      </c>
      <c r="D34" s="713">
        <v>35.112000000000002</v>
      </c>
      <c r="E34" s="713"/>
      <c r="F34" s="713">
        <v>67.316500000000005</v>
      </c>
      <c r="G34" s="713">
        <v>0</v>
      </c>
      <c r="H34" s="713">
        <v>67.316500000000005</v>
      </c>
      <c r="I34" s="714" t="s">
        <v>329</v>
      </c>
      <c r="J34" s="715" t="s">
        <v>1</v>
      </c>
    </row>
    <row r="35" spans="1:10" ht="14.45" customHeight="1" x14ac:dyDescent="0.2">
      <c r="A35" s="711" t="s">
        <v>599</v>
      </c>
      <c r="B35" s="712" t="s">
        <v>3198</v>
      </c>
      <c r="C35" s="713">
        <v>2.1505000000000001</v>
      </c>
      <c r="D35" s="713">
        <v>2.6779000000000002</v>
      </c>
      <c r="E35" s="713"/>
      <c r="F35" s="713">
        <v>0</v>
      </c>
      <c r="G35" s="713">
        <v>0</v>
      </c>
      <c r="H35" s="713">
        <v>0</v>
      </c>
      <c r="I35" s="714" t="s">
        <v>329</v>
      </c>
      <c r="J35" s="715" t="s">
        <v>1</v>
      </c>
    </row>
    <row r="36" spans="1:10" ht="14.45" customHeight="1" x14ac:dyDescent="0.2">
      <c r="A36" s="711" t="s">
        <v>599</v>
      </c>
      <c r="B36" s="712" t="s">
        <v>3199</v>
      </c>
      <c r="C36" s="713">
        <v>3.5211000000000001</v>
      </c>
      <c r="D36" s="713">
        <v>1.0997999999999999</v>
      </c>
      <c r="E36" s="713"/>
      <c r="F36" s="713">
        <v>2.3041</v>
      </c>
      <c r="G36" s="713">
        <v>0</v>
      </c>
      <c r="H36" s="713">
        <v>2.3041</v>
      </c>
      <c r="I36" s="714" t="s">
        <v>329</v>
      </c>
      <c r="J36" s="715" t="s">
        <v>1</v>
      </c>
    </row>
    <row r="37" spans="1:10" ht="14.45" customHeight="1" x14ac:dyDescent="0.2">
      <c r="A37" s="711" t="s">
        <v>599</v>
      </c>
      <c r="B37" s="712" t="s">
        <v>3201</v>
      </c>
      <c r="C37" s="713">
        <v>0.93149999999999999</v>
      </c>
      <c r="D37" s="713">
        <v>0</v>
      </c>
      <c r="E37" s="713"/>
      <c r="F37" s="713">
        <v>0</v>
      </c>
      <c r="G37" s="713">
        <v>0</v>
      </c>
      <c r="H37" s="713">
        <v>0</v>
      </c>
      <c r="I37" s="714" t="s">
        <v>329</v>
      </c>
      <c r="J37" s="715" t="s">
        <v>1</v>
      </c>
    </row>
    <row r="38" spans="1:10" ht="14.45" customHeight="1" x14ac:dyDescent="0.2">
      <c r="A38" s="711" t="s">
        <v>599</v>
      </c>
      <c r="B38" s="712" t="s">
        <v>601</v>
      </c>
      <c r="C38" s="713">
        <v>628.71736000000021</v>
      </c>
      <c r="D38" s="713">
        <v>631.21105</v>
      </c>
      <c r="E38" s="713"/>
      <c r="F38" s="713">
        <v>527.90120999999999</v>
      </c>
      <c r="G38" s="713">
        <v>0</v>
      </c>
      <c r="H38" s="713">
        <v>527.90120999999999</v>
      </c>
      <c r="I38" s="714" t="s">
        <v>329</v>
      </c>
      <c r="J38" s="715" t="s">
        <v>602</v>
      </c>
    </row>
    <row r="39" spans="1:10" ht="14.45" customHeight="1" x14ac:dyDescent="0.2">
      <c r="A39" s="711" t="s">
        <v>329</v>
      </c>
      <c r="B39" s="712" t="s">
        <v>329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603</v>
      </c>
    </row>
    <row r="40" spans="1:10" ht="14.45" customHeight="1" x14ac:dyDescent="0.2">
      <c r="A40" s="711" t="s">
        <v>604</v>
      </c>
      <c r="B40" s="712" t="s">
        <v>605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0</v>
      </c>
    </row>
    <row r="41" spans="1:10" ht="14.45" customHeight="1" x14ac:dyDescent="0.2">
      <c r="A41" s="711" t="s">
        <v>604</v>
      </c>
      <c r="B41" s="712" t="s">
        <v>3190</v>
      </c>
      <c r="C41" s="713">
        <v>0</v>
      </c>
      <c r="D41" s="713">
        <v>0</v>
      </c>
      <c r="E41" s="713"/>
      <c r="F41" s="713">
        <v>0.65844000000000003</v>
      </c>
      <c r="G41" s="713">
        <v>0</v>
      </c>
      <c r="H41" s="713">
        <v>0.65844000000000003</v>
      </c>
      <c r="I41" s="714" t="s">
        <v>329</v>
      </c>
      <c r="J41" s="715" t="s">
        <v>1</v>
      </c>
    </row>
    <row r="42" spans="1:10" ht="14.45" customHeight="1" x14ac:dyDescent="0.2">
      <c r="A42" s="711" t="s">
        <v>604</v>
      </c>
      <c r="B42" s="712" t="s">
        <v>3192</v>
      </c>
      <c r="C42" s="713">
        <v>221.32832999999999</v>
      </c>
      <c r="D42" s="713">
        <v>208.06000999999998</v>
      </c>
      <c r="E42" s="713"/>
      <c r="F42" s="713">
        <v>200.41698000000011</v>
      </c>
      <c r="G42" s="713">
        <v>0</v>
      </c>
      <c r="H42" s="713">
        <v>200.41698000000011</v>
      </c>
      <c r="I42" s="714" t="s">
        <v>329</v>
      </c>
      <c r="J42" s="715" t="s">
        <v>1</v>
      </c>
    </row>
    <row r="43" spans="1:10" ht="14.45" customHeight="1" x14ac:dyDescent="0.2">
      <c r="A43" s="711" t="s">
        <v>604</v>
      </c>
      <c r="B43" s="712" t="s">
        <v>3193</v>
      </c>
      <c r="C43" s="713">
        <v>35.857129999999998</v>
      </c>
      <c r="D43" s="713">
        <v>28.545139999999996</v>
      </c>
      <c r="E43" s="713"/>
      <c r="F43" s="713">
        <v>34.544400000000003</v>
      </c>
      <c r="G43" s="713">
        <v>0</v>
      </c>
      <c r="H43" s="713">
        <v>34.544400000000003</v>
      </c>
      <c r="I43" s="714" t="s">
        <v>329</v>
      </c>
      <c r="J43" s="715" t="s">
        <v>1</v>
      </c>
    </row>
    <row r="44" spans="1:10" ht="14.45" customHeight="1" x14ac:dyDescent="0.2">
      <c r="A44" s="711" t="s">
        <v>604</v>
      </c>
      <c r="B44" s="712" t="s">
        <v>3195</v>
      </c>
      <c r="C44" s="713">
        <v>20.23329</v>
      </c>
      <c r="D44" s="713">
        <v>15.271840000000001</v>
      </c>
      <c r="E44" s="713"/>
      <c r="F44" s="713">
        <v>21.510359999999999</v>
      </c>
      <c r="G44" s="713">
        <v>0</v>
      </c>
      <c r="H44" s="713">
        <v>21.510359999999999</v>
      </c>
      <c r="I44" s="714" t="s">
        <v>329</v>
      </c>
      <c r="J44" s="715" t="s">
        <v>1</v>
      </c>
    </row>
    <row r="45" spans="1:10" ht="14.45" customHeight="1" x14ac:dyDescent="0.2">
      <c r="A45" s="711" t="s">
        <v>604</v>
      </c>
      <c r="B45" s="712" t="s">
        <v>3196</v>
      </c>
      <c r="C45" s="713">
        <v>1.2410000000000001</v>
      </c>
      <c r="D45" s="713">
        <v>0.998</v>
      </c>
      <c r="E45" s="713"/>
      <c r="F45" s="713">
        <v>0.80600000000000005</v>
      </c>
      <c r="G45" s="713">
        <v>0</v>
      </c>
      <c r="H45" s="713">
        <v>0.80600000000000005</v>
      </c>
      <c r="I45" s="714" t="s">
        <v>329</v>
      </c>
      <c r="J45" s="715" t="s">
        <v>1</v>
      </c>
    </row>
    <row r="46" spans="1:10" ht="14.45" customHeight="1" x14ac:dyDescent="0.2">
      <c r="A46" s="711" t="s">
        <v>604</v>
      </c>
      <c r="B46" s="712" t="s">
        <v>3197</v>
      </c>
      <c r="C46" s="713">
        <v>28.973099999999999</v>
      </c>
      <c r="D46" s="713">
        <v>24.511500000000002</v>
      </c>
      <c r="E46" s="713"/>
      <c r="F46" s="713">
        <v>34.169499999999999</v>
      </c>
      <c r="G46" s="713">
        <v>0</v>
      </c>
      <c r="H46" s="713">
        <v>34.169499999999999</v>
      </c>
      <c r="I46" s="714" t="s">
        <v>329</v>
      </c>
      <c r="J46" s="715" t="s">
        <v>1</v>
      </c>
    </row>
    <row r="47" spans="1:10" ht="14.45" customHeight="1" x14ac:dyDescent="0.2">
      <c r="A47" s="711" t="s">
        <v>604</v>
      </c>
      <c r="B47" s="712" t="s">
        <v>606</v>
      </c>
      <c r="C47" s="713">
        <v>307.63284999999996</v>
      </c>
      <c r="D47" s="713">
        <v>277.38648999999998</v>
      </c>
      <c r="E47" s="713"/>
      <c r="F47" s="713">
        <v>292.10568000000012</v>
      </c>
      <c r="G47" s="713">
        <v>0</v>
      </c>
      <c r="H47" s="713">
        <v>292.10568000000012</v>
      </c>
      <c r="I47" s="714" t="s">
        <v>329</v>
      </c>
      <c r="J47" s="715" t="s">
        <v>602</v>
      </c>
    </row>
    <row r="48" spans="1:10" ht="14.45" customHeight="1" x14ac:dyDescent="0.2">
      <c r="A48" s="711" t="s">
        <v>329</v>
      </c>
      <c r="B48" s="712" t="s">
        <v>329</v>
      </c>
      <c r="C48" s="713" t="s">
        <v>329</v>
      </c>
      <c r="D48" s="713" t="s">
        <v>329</v>
      </c>
      <c r="E48" s="713"/>
      <c r="F48" s="713" t="s">
        <v>329</v>
      </c>
      <c r="G48" s="713" t="s">
        <v>329</v>
      </c>
      <c r="H48" s="713" t="s">
        <v>329</v>
      </c>
      <c r="I48" s="714" t="s">
        <v>329</v>
      </c>
      <c r="J48" s="715" t="s">
        <v>603</v>
      </c>
    </row>
    <row r="49" spans="1:10" ht="14.45" customHeight="1" x14ac:dyDescent="0.2">
      <c r="A49" s="711" t="s">
        <v>607</v>
      </c>
      <c r="B49" s="712" t="s">
        <v>608</v>
      </c>
      <c r="C49" s="713" t="s">
        <v>329</v>
      </c>
      <c r="D49" s="713" t="s">
        <v>329</v>
      </c>
      <c r="E49" s="713"/>
      <c r="F49" s="713" t="s">
        <v>329</v>
      </c>
      <c r="G49" s="713" t="s">
        <v>329</v>
      </c>
      <c r="H49" s="713" t="s">
        <v>329</v>
      </c>
      <c r="I49" s="714" t="s">
        <v>329</v>
      </c>
      <c r="J49" s="715" t="s">
        <v>0</v>
      </c>
    </row>
    <row r="50" spans="1:10" ht="14.45" customHeight="1" x14ac:dyDescent="0.2">
      <c r="A50" s="711" t="s">
        <v>607</v>
      </c>
      <c r="B50" s="712" t="s">
        <v>3187</v>
      </c>
      <c r="C50" s="713">
        <v>0</v>
      </c>
      <c r="D50" s="713">
        <v>0</v>
      </c>
      <c r="E50" s="713"/>
      <c r="F50" s="713">
        <v>0</v>
      </c>
      <c r="G50" s="713">
        <v>0</v>
      </c>
      <c r="H50" s="713">
        <v>0</v>
      </c>
      <c r="I50" s="714" t="s">
        <v>329</v>
      </c>
      <c r="J50" s="715" t="s">
        <v>1</v>
      </c>
    </row>
    <row r="51" spans="1:10" ht="14.45" customHeight="1" x14ac:dyDescent="0.2">
      <c r="A51" s="711" t="s">
        <v>607</v>
      </c>
      <c r="B51" s="712" t="s">
        <v>3189</v>
      </c>
      <c r="C51" s="713">
        <v>5.261919999999999</v>
      </c>
      <c r="D51" s="713">
        <v>8.5052099999999999</v>
      </c>
      <c r="E51" s="713"/>
      <c r="F51" s="713">
        <v>7.4593399999999992</v>
      </c>
      <c r="G51" s="713">
        <v>0</v>
      </c>
      <c r="H51" s="713">
        <v>7.4593399999999992</v>
      </c>
      <c r="I51" s="714" t="s">
        <v>329</v>
      </c>
      <c r="J51" s="715" t="s">
        <v>1</v>
      </c>
    </row>
    <row r="52" spans="1:10" ht="14.45" customHeight="1" x14ac:dyDescent="0.2">
      <c r="A52" s="711" t="s">
        <v>607</v>
      </c>
      <c r="B52" s="712" t="s">
        <v>3191</v>
      </c>
      <c r="C52" s="713">
        <v>0.71775</v>
      </c>
      <c r="D52" s="713">
        <v>0</v>
      </c>
      <c r="E52" s="713"/>
      <c r="F52" s="713">
        <v>0</v>
      </c>
      <c r="G52" s="713">
        <v>0</v>
      </c>
      <c r="H52" s="713">
        <v>0</v>
      </c>
      <c r="I52" s="714" t="s">
        <v>329</v>
      </c>
      <c r="J52" s="715" t="s">
        <v>1</v>
      </c>
    </row>
    <row r="53" spans="1:10" ht="14.45" customHeight="1" x14ac:dyDescent="0.2">
      <c r="A53" s="711" t="s">
        <v>607</v>
      </c>
      <c r="B53" s="712" t="s">
        <v>3192</v>
      </c>
      <c r="C53" s="713">
        <v>76.994139999999987</v>
      </c>
      <c r="D53" s="713">
        <v>82.95138</v>
      </c>
      <c r="E53" s="713"/>
      <c r="F53" s="713">
        <v>79.10150999999999</v>
      </c>
      <c r="G53" s="713">
        <v>0</v>
      </c>
      <c r="H53" s="713">
        <v>79.10150999999999</v>
      </c>
      <c r="I53" s="714" t="s">
        <v>329</v>
      </c>
      <c r="J53" s="715" t="s">
        <v>1</v>
      </c>
    </row>
    <row r="54" spans="1:10" ht="14.45" customHeight="1" x14ac:dyDescent="0.2">
      <c r="A54" s="711" t="s">
        <v>607</v>
      </c>
      <c r="B54" s="712" t="s">
        <v>3193</v>
      </c>
      <c r="C54" s="713">
        <v>161.00763000000003</v>
      </c>
      <c r="D54" s="713">
        <v>160.80614000000003</v>
      </c>
      <c r="E54" s="713"/>
      <c r="F54" s="713">
        <v>163.49962999999997</v>
      </c>
      <c r="G54" s="713">
        <v>0</v>
      </c>
      <c r="H54" s="713">
        <v>163.49962999999997</v>
      </c>
      <c r="I54" s="714" t="s">
        <v>329</v>
      </c>
      <c r="J54" s="715" t="s">
        <v>1</v>
      </c>
    </row>
    <row r="55" spans="1:10" ht="14.45" customHeight="1" x14ac:dyDescent="0.2">
      <c r="A55" s="711" t="s">
        <v>607</v>
      </c>
      <c r="B55" s="712" t="s">
        <v>3194</v>
      </c>
      <c r="C55" s="713">
        <v>39.933500000000002</v>
      </c>
      <c r="D55" s="713">
        <v>39.876940000000005</v>
      </c>
      <c r="E55" s="713"/>
      <c r="F55" s="713">
        <v>40.715199999999996</v>
      </c>
      <c r="G55" s="713">
        <v>0</v>
      </c>
      <c r="H55" s="713">
        <v>40.715199999999996</v>
      </c>
      <c r="I55" s="714" t="s">
        <v>329</v>
      </c>
      <c r="J55" s="715" t="s">
        <v>1</v>
      </c>
    </row>
    <row r="56" spans="1:10" ht="14.45" customHeight="1" x14ac:dyDescent="0.2">
      <c r="A56" s="711" t="s">
        <v>607</v>
      </c>
      <c r="B56" s="712" t="s">
        <v>3196</v>
      </c>
      <c r="C56" s="713">
        <v>4.29</v>
      </c>
      <c r="D56" s="713">
        <v>5.883</v>
      </c>
      <c r="E56" s="713"/>
      <c r="F56" s="713">
        <v>5.5060000000000002</v>
      </c>
      <c r="G56" s="713">
        <v>0</v>
      </c>
      <c r="H56" s="713">
        <v>5.5060000000000002</v>
      </c>
      <c r="I56" s="714" t="s">
        <v>329</v>
      </c>
      <c r="J56" s="715" t="s">
        <v>1</v>
      </c>
    </row>
    <row r="57" spans="1:10" ht="14.45" customHeight="1" x14ac:dyDescent="0.2">
      <c r="A57" s="711" t="s">
        <v>607</v>
      </c>
      <c r="B57" s="712" t="s">
        <v>3197</v>
      </c>
      <c r="C57" s="713">
        <v>29.988</v>
      </c>
      <c r="D57" s="713">
        <v>31.867999999999999</v>
      </c>
      <c r="E57" s="713"/>
      <c r="F57" s="713">
        <v>78.768000000000001</v>
      </c>
      <c r="G57" s="713">
        <v>0</v>
      </c>
      <c r="H57" s="713">
        <v>78.768000000000001</v>
      </c>
      <c r="I57" s="714" t="s">
        <v>329</v>
      </c>
      <c r="J57" s="715" t="s">
        <v>1</v>
      </c>
    </row>
    <row r="58" spans="1:10" ht="14.45" customHeight="1" x14ac:dyDescent="0.2">
      <c r="A58" s="711" t="s">
        <v>607</v>
      </c>
      <c r="B58" s="712" t="s">
        <v>3198</v>
      </c>
      <c r="C58" s="713">
        <v>45.099460000000001</v>
      </c>
      <c r="D58" s="713">
        <v>27.727750000000004</v>
      </c>
      <c r="E58" s="713"/>
      <c r="F58" s="713">
        <v>53.086529999999996</v>
      </c>
      <c r="G58" s="713">
        <v>0</v>
      </c>
      <c r="H58" s="713">
        <v>53.086529999999996</v>
      </c>
      <c r="I58" s="714" t="s">
        <v>329</v>
      </c>
      <c r="J58" s="715" t="s">
        <v>1</v>
      </c>
    </row>
    <row r="59" spans="1:10" ht="14.45" customHeight="1" x14ac:dyDescent="0.2">
      <c r="A59" s="711" t="s">
        <v>607</v>
      </c>
      <c r="B59" s="712" t="s">
        <v>3199</v>
      </c>
      <c r="C59" s="713">
        <v>5.6192000000000002</v>
      </c>
      <c r="D59" s="713">
        <v>3.8449</v>
      </c>
      <c r="E59" s="713"/>
      <c r="F59" s="713">
        <v>4.4699000000000009</v>
      </c>
      <c r="G59" s="713">
        <v>0</v>
      </c>
      <c r="H59" s="713">
        <v>4.4699000000000009</v>
      </c>
      <c r="I59" s="714" t="s">
        <v>329</v>
      </c>
      <c r="J59" s="715" t="s">
        <v>1</v>
      </c>
    </row>
    <row r="60" spans="1:10" ht="14.45" customHeight="1" x14ac:dyDescent="0.2">
      <c r="A60" s="711" t="s">
        <v>607</v>
      </c>
      <c r="B60" s="712" t="s">
        <v>609</v>
      </c>
      <c r="C60" s="713">
        <v>368.91160000000002</v>
      </c>
      <c r="D60" s="713">
        <v>361.46332000000001</v>
      </c>
      <c r="E60" s="713"/>
      <c r="F60" s="713">
        <v>432.60610999999994</v>
      </c>
      <c r="G60" s="713">
        <v>0</v>
      </c>
      <c r="H60" s="713">
        <v>432.60610999999994</v>
      </c>
      <c r="I60" s="714" t="s">
        <v>329</v>
      </c>
      <c r="J60" s="715" t="s">
        <v>602</v>
      </c>
    </row>
    <row r="61" spans="1:10" ht="14.45" customHeight="1" x14ac:dyDescent="0.2">
      <c r="A61" s="711" t="s">
        <v>329</v>
      </c>
      <c r="B61" s="712" t="s">
        <v>329</v>
      </c>
      <c r="C61" s="713" t="s">
        <v>329</v>
      </c>
      <c r="D61" s="713" t="s">
        <v>329</v>
      </c>
      <c r="E61" s="713"/>
      <c r="F61" s="713" t="s">
        <v>329</v>
      </c>
      <c r="G61" s="713" t="s">
        <v>329</v>
      </c>
      <c r="H61" s="713" t="s">
        <v>329</v>
      </c>
      <c r="I61" s="714" t="s">
        <v>329</v>
      </c>
      <c r="J61" s="715" t="s">
        <v>603</v>
      </c>
    </row>
    <row r="62" spans="1:10" ht="14.45" customHeight="1" x14ac:dyDescent="0.2">
      <c r="A62" s="711" t="s">
        <v>610</v>
      </c>
      <c r="B62" s="712" t="s">
        <v>611</v>
      </c>
      <c r="C62" s="713" t="s">
        <v>329</v>
      </c>
      <c r="D62" s="713" t="s">
        <v>329</v>
      </c>
      <c r="E62" s="713"/>
      <c r="F62" s="713" t="s">
        <v>329</v>
      </c>
      <c r="G62" s="713" t="s">
        <v>329</v>
      </c>
      <c r="H62" s="713" t="s">
        <v>329</v>
      </c>
      <c r="I62" s="714" t="s">
        <v>329</v>
      </c>
      <c r="J62" s="715" t="s">
        <v>0</v>
      </c>
    </row>
    <row r="63" spans="1:10" ht="14.45" customHeight="1" x14ac:dyDescent="0.2">
      <c r="A63" s="711" t="s">
        <v>610</v>
      </c>
      <c r="B63" s="712" t="s">
        <v>3186</v>
      </c>
      <c r="C63" s="713">
        <v>492.80153000000013</v>
      </c>
      <c r="D63" s="713">
        <v>397.01892999999995</v>
      </c>
      <c r="E63" s="713"/>
      <c r="F63" s="713">
        <v>210.52590000000001</v>
      </c>
      <c r="G63" s="713">
        <v>0</v>
      </c>
      <c r="H63" s="713">
        <v>210.52590000000001</v>
      </c>
      <c r="I63" s="714" t="s">
        <v>329</v>
      </c>
      <c r="J63" s="715" t="s">
        <v>1</v>
      </c>
    </row>
    <row r="64" spans="1:10" ht="14.45" customHeight="1" x14ac:dyDescent="0.2">
      <c r="A64" s="711" t="s">
        <v>610</v>
      </c>
      <c r="B64" s="712" t="s">
        <v>3187</v>
      </c>
      <c r="C64" s="713">
        <v>12226.959800000001</v>
      </c>
      <c r="D64" s="713">
        <v>12339.049119999994</v>
      </c>
      <c r="E64" s="713"/>
      <c r="F64" s="713">
        <v>9946.6782199999943</v>
      </c>
      <c r="G64" s="713">
        <v>0</v>
      </c>
      <c r="H64" s="713">
        <v>9946.6782199999943</v>
      </c>
      <c r="I64" s="714" t="s">
        <v>329</v>
      </c>
      <c r="J64" s="715" t="s">
        <v>1</v>
      </c>
    </row>
    <row r="65" spans="1:10" ht="14.45" customHeight="1" x14ac:dyDescent="0.2">
      <c r="A65" s="711" t="s">
        <v>610</v>
      </c>
      <c r="B65" s="712" t="s">
        <v>3188</v>
      </c>
      <c r="C65" s="713">
        <v>325.42616000000004</v>
      </c>
      <c r="D65" s="713">
        <v>387.86172999999974</v>
      </c>
      <c r="E65" s="713"/>
      <c r="F65" s="713">
        <v>433.38479999999987</v>
      </c>
      <c r="G65" s="713">
        <v>0</v>
      </c>
      <c r="H65" s="713">
        <v>433.38479999999987</v>
      </c>
      <c r="I65" s="714" t="s">
        <v>329</v>
      </c>
      <c r="J65" s="715" t="s">
        <v>1</v>
      </c>
    </row>
    <row r="66" spans="1:10" ht="14.45" customHeight="1" x14ac:dyDescent="0.2">
      <c r="A66" s="711" t="s">
        <v>610</v>
      </c>
      <c r="B66" s="712" t="s">
        <v>3193</v>
      </c>
      <c r="C66" s="713">
        <v>1117.6672900000012</v>
      </c>
      <c r="D66" s="713">
        <v>1098.0145300000006</v>
      </c>
      <c r="E66" s="713"/>
      <c r="F66" s="713">
        <v>1133.1319200000003</v>
      </c>
      <c r="G66" s="713">
        <v>0</v>
      </c>
      <c r="H66" s="713">
        <v>1133.1319200000003</v>
      </c>
      <c r="I66" s="714" t="s">
        <v>329</v>
      </c>
      <c r="J66" s="715" t="s">
        <v>1</v>
      </c>
    </row>
    <row r="67" spans="1:10" ht="14.45" customHeight="1" x14ac:dyDescent="0.2">
      <c r="A67" s="711" t="s">
        <v>610</v>
      </c>
      <c r="B67" s="712" t="s">
        <v>3194</v>
      </c>
      <c r="C67" s="713">
        <v>0</v>
      </c>
      <c r="D67" s="713">
        <v>14.28768</v>
      </c>
      <c r="E67" s="713"/>
      <c r="F67" s="713">
        <v>0</v>
      </c>
      <c r="G67" s="713">
        <v>0</v>
      </c>
      <c r="H67" s="713">
        <v>0</v>
      </c>
      <c r="I67" s="714" t="s">
        <v>329</v>
      </c>
      <c r="J67" s="715" t="s">
        <v>1</v>
      </c>
    </row>
    <row r="68" spans="1:10" ht="14.45" customHeight="1" x14ac:dyDescent="0.2">
      <c r="A68" s="711" t="s">
        <v>610</v>
      </c>
      <c r="B68" s="712" t="s">
        <v>3195</v>
      </c>
      <c r="C68" s="713">
        <v>67.701970000000003</v>
      </c>
      <c r="D68" s="713">
        <v>75.575699999999998</v>
      </c>
      <c r="E68" s="713"/>
      <c r="F68" s="713">
        <v>41.703600000000002</v>
      </c>
      <c r="G68" s="713">
        <v>0</v>
      </c>
      <c r="H68" s="713">
        <v>41.703600000000002</v>
      </c>
      <c r="I68" s="714" t="s">
        <v>329</v>
      </c>
      <c r="J68" s="715" t="s">
        <v>1</v>
      </c>
    </row>
    <row r="69" spans="1:10" ht="14.45" customHeight="1" x14ac:dyDescent="0.2">
      <c r="A69" s="711" t="s">
        <v>610</v>
      </c>
      <c r="B69" s="712" t="s">
        <v>3196</v>
      </c>
      <c r="C69" s="713">
        <v>8.90076</v>
      </c>
      <c r="D69" s="713">
        <v>44.503800000000005</v>
      </c>
      <c r="E69" s="713"/>
      <c r="F69" s="713">
        <v>30.721900000000002</v>
      </c>
      <c r="G69" s="713">
        <v>0</v>
      </c>
      <c r="H69" s="713">
        <v>30.721900000000002</v>
      </c>
      <c r="I69" s="714" t="s">
        <v>329</v>
      </c>
      <c r="J69" s="715" t="s">
        <v>1</v>
      </c>
    </row>
    <row r="70" spans="1:10" ht="14.45" customHeight="1" x14ac:dyDescent="0.2">
      <c r="A70" s="711" t="s">
        <v>610</v>
      </c>
      <c r="B70" s="712" t="s">
        <v>3199</v>
      </c>
      <c r="C70" s="713">
        <v>0</v>
      </c>
      <c r="D70" s="713">
        <v>22.422510000000003</v>
      </c>
      <c r="E70" s="713"/>
      <c r="F70" s="713">
        <v>6.7663199999999994</v>
      </c>
      <c r="G70" s="713">
        <v>0</v>
      </c>
      <c r="H70" s="713">
        <v>6.7663199999999994</v>
      </c>
      <c r="I70" s="714" t="s">
        <v>329</v>
      </c>
      <c r="J70" s="715" t="s">
        <v>1</v>
      </c>
    </row>
    <row r="71" spans="1:10" ht="14.45" customHeight="1" x14ac:dyDescent="0.2">
      <c r="A71" s="711" t="s">
        <v>610</v>
      </c>
      <c r="B71" s="712" t="s">
        <v>3200</v>
      </c>
      <c r="C71" s="713">
        <v>153.15754999999999</v>
      </c>
      <c r="D71" s="713">
        <v>120.46275999999999</v>
      </c>
      <c r="E71" s="713"/>
      <c r="F71" s="713">
        <v>102.93780000000001</v>
      </c>
      <c r="G71" s="713">
        <v>0</v>
      </c>
      <c r="H71" s="713">
        <v>102.93780000000001</v>
      </c>
      <c r="I71" s="714" t="s">
        <v>329</v>
      </c>
      <c r="J71" s="715" t="s">
        <v>1</v>
      </c>
    </row>
    <row r="72" spans="1:10" ht="14.45" customHeight="1" x14ac:dyDescent="0.2">
      <c r="A72" s="711" t="s">
        <v>610</v>
      </c>
      <c r="B72" s="712" t="s">
        <v>3202</v>
      </c>
      <c r="C72" s="713">
        <v>0</v>
      </c>
      <c r="D72" s="713">
        <v>3.5828099999999998</v>
      </c>
      <c r="E72" s="713"/>
      <c r="F72" s="713">
        <v>0</v>
      </c>
      <c r="G72" s="713">
        <v>0</v>
      </c>
      <c r="H72" s="713">
        <v>0</v>
      </c>
      <c r="I72" s="714" t="s">
        <v>329</v>
      </c>
      <c r="J72" s="715" t="s">
        <v>1</v>
      </c>
    </row>
    <row r="73" spans="1:10" ht="14.45" customHeight="1" x14ac:dyDescent="0.2">
      <c r="A73" s="711" t="s">
        <v>610</v>
      </c>
      <c r="B73" s="712" t="s">
        <v>612</v>
      </c>
      <c r="C73" s="713">
        <v>14392.615060000004</v>
      </c>
      <c r="D73" s="713">
        <v>14502.779569999995</v>
      </c>
      <c r="E73" s="713"/>
      <c r="F73" s="713">
        <v>11905.850459999996</v>
      </c>
      <c r="G73" s="713">
        <v>0</v>
      </c>
      <c r="H73" s="713">
        <v>11905.850459999996</v>
      </c>
      <c r="I73" s="714" t="s">
        <v>329</v>
      </c>
      <c r="J73" s="715" t="s">
        <v>602</v>
      </c>
    </row>
    <row r="74" spans="1:10" ht="14.45" customHeight="1" x14ac:dyDescent="0.2">
      <c r="A74" s="711" t="s">
        <v>329</v>
      </c>
      <c r="B74" s="712" t="s">
        <v>329</v>
      </c>
      <c r="C74" s="713" t="s">
        <v>329</v>
      </c>
      <c r="D74" s="713" t="s">
        <v>329</v>
      </c>
      <c r="E74" s="713"/>
      <c r="F74" s="713" t="s">
        <v>329</v>
      </c>
      <c r="G74" s="713" t="s">
        <v>329</v>
      </c>
      <c r="H74" s="713" t="s">
        <v>329</v>
      </c>
      <c r="I74" s="714" t="s">
        <v>329</v>
      </c>
      <c r="J74" s="715" t="s">
        <v>603</v>
      </c>
    </row>
    <row r="75" spans="1:10" ht="14.45" customHeight="1" x14ac:dyDescent="0.2">
      <c r="A75" s="711" t="s">
        <v>586</v>
      </c>
      <c r="B75" s="712" t="s">
        <v>597</v>
      </c>
      <c r="C75" s="713">
        <v>15697.876870000004</v>
      </c>
      <c r="D75" s="713">
        <v>15772.840429999995</v>
      </c>
      <c r="E75" s="713"/>
      <c r="F75" s="713">
        <v>13158.463459999995</v>
      </c>
      <c r="G75" s="713">
        <v>0</v>
      </c>
      <c r="H75" s="713">
        <v>13158.463459999995</v>
      </c>
      <c r="I75" s="714" t="s">
        <v>329</v>
      </c>
      <c r="J75" s="715" t="s">
        <v>598</v>
      </c>
    </row>
  </sheetData>
  <mergeCells count="3">
    <mergeCell ref="A1:I1"/>
    <mergeCell ref="F3:I3"/>
    <mergeCell ref="C4:D4"/>
  </mergeCells>
  <conditionalFormatting sqref="F24 F76:F65537">
    <cfRule type="cellIs" dxfId="41" priority="18" stopIfTrue="1" operator="greaterThan">
      <formula>1</formula>
    </cfRule>
  </conditionalFormatting>
  <conditionalFormatting sqref="H5:H23">
    <cfRule type="expression" dxfId="40" priority="14">
      <formula>$H5&gt;0</formula>
    </cfRule>
  </conditionalFormatting>
  <conditionalFormatting sqref="I5:I23">
    <cfRule type="expression" dxfId="39" priority="15">
      <formula>$I5&gt;1</formula>
    </cfRule>
  </conditionalFormatting>
  <conditionalFormatting sqref="B5:B23">
    <cfRule type="expression" dxfId="38" priority="11">
      <formula>OR($J5="NS",$J5="SumaNS",$J5="Účet")</formula>
    </cfRule>
  </conditionalFormatting>
  <conditionalFormatting sqref="F5:I23 B5:D23">
    <cfRule type="expression" dxfId="37" priority="17">
      <formula>AND($J5&lt;&gt;"",$J5&lt;&gt;"mezeraKL")</formula>
    </cfRule>
  </conditionalFormatting>
  <conditionalFormatting sqref="B5:D23 F5:I23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35" priority="13">
      <formula>OR($J5="SumaNS",$J5="NS")</formula>
    </cfRule>
  </conditionalFormatting>
  <conditionalFormatting sqref="A5:A23">
    <cfRule type="expression" dxfId="34" priority="9">
      <formula>AND($J5&lt;&gt;"mezeraKL",$J5&lt;&gt;"")</formula>
    </cfRule>
  </conditionalFormatting>
  <conditionalFormatting sqref="A5:A23">
    <cfRule type="expression" dxfId="33" priority="10">
      <formula>AND($J5&lt;&gt;"",$J5&lt;&gt;"mezeraKL")</formula>
    </cfRule>
  </conditionalFormatting>
  <conditionalFormatting sqref="H25:H75">
    <cfRule type="expression" dxfId="32" priority="6">
      <formula>$H25&gt;0</formula>
    </cfRule>
  </conditionalFormatting>
  <conditionalFormatting sqref="A25:A75">
    <cfRule type="expression" dxfId="31" priority="5">
      <formula>AND($J25&lt;&gt;"mezeraKL",$J25&lt;&gt;"")</formula>
    </cfRule>
  </conditionalFormatting>
  <conditionalFormatting sqref="I25:I75">
    <cfRule type="expression" dxfId="30" priority="7">
      <formula>$I25&gt;1</formula>
    </cfRule>
  </conditionalFormatting>
  <conditionalFormatting sqref="B25:B75">
    <cfRule type="expression" dxfId="29" priority="4">
      <formula>OR($J25="NS",$J25="SumaNS",$J25="Účet")</formula>
    </cfRule>
  </conditionalFormatting>
  <conditionalFormatting sqref="A25:D75 F25:I75">
    <cfRule type="expression" dxfId="28" priority="8">
      <formula>AND($J25&lt;&gt;"",$J25&lt;&gt;"mezeraKL")</formula>
    </cfRule>
  </conditionalFormatting>
  <conditionalFormatting sqref="B25:D75 F25:I75">
    <cfRule type="expression" dxfId="27" priority="1">
      <formula>OR($J25="KL",$J25="SumaKL")</formula>
    </cfRule>
    <cfRule type="expression" priority="3" stopIfTrue="1">
      <formula>OR($J25="mezeraNS",$J25="mezeraKL")</formula>
    </cfRule>
  </conditionalFormatting>
  <conditionalFormatting sqref="B25:D75 F25:I75">
    <cfRule type="expression" dxfId="26" priority="2">
      <formula>OR($J25="SumaNS",$J25="NS")</formula>
    </cfRule>
  </conditionalFormatting>
  <hyperlinks>
    <hyperlink ref="A2" location="Obsah!A1" display="Zpět na Obsah  KL 01  1.-4.měsíc" xr:uid="{3ACFCC15-519D-43FD-8288-39E986107C90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52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5887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36.488381865448268</v>
      </c>
      <c r="J3" s="203">
        <f>SUBTOTAL(9,J5:J1048576)</f>
        <v>360907</v>
      </c>
      <c r="K3" s="204">
        <f>SUBTOTAL(9,K5:K1048576)</f>
        <v>13168912.433913337</v>
      </c>
    </row>
    <row r="4" spans="1:11" s="330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586</v>
      </c>
      <c r="B5" s="807" t="s">
        <v>587</v>
      </c>
      <c r="C5" s="810" t="s">
        <v>599</v>
      </c>
      <c r="D5" s="838" t="s">
        <v>600</v>
      </c>
      <c r="E5" s="810" t="s">
        <v>3203</v>
      </c>
      <c r="F5" s="838" t="s">
        <v>3204</v>
      </c>
      <c r="G5" s="810" t="s">
        <v>3205</v>
      </c>
      <c r="H5" s="810" t="s">
        <v>3206</v>
      </c>
      <c r="I5" s="225">
        <v>147.17999485560827</v>
      </c>
      <c r="J5" s="225">
        <v>12</v>
      </c>
      <c r="K5" s="830">
        <v>1766.1699371337891</v>
      </c>
    </row>
    <row r="6" spans="1:11" ht="14.45" customHeight="1" x14ac:dyDescent="0.2">
      <c r="A6" s="821" t="s">
        <v>586</v>
      </c>
      <c r="B6" s="822" t="s">
        <v>587</v>
      </c>
      <c r="C6" s="825" t="s">
        <v>599</v>
      </c>
      <c r="D6" s="839" t="s">
        <v>600</v>
      </c>
      <c r="E6" s="825" t="s">
        <v>3203</v>
      </c>
      <c r="F6" s="839" t="s">
        <v>3204</v>
      </c>
      <c r="G6" s="825" t="s">
        <v>3207</v>
      </c>
      <c r="H6" s="825" t="s">
        <v>3208</v>
      </c>
      <c r="I6" s="831">
        <v>147.17999267578125</v>
      </c>
      <c r="J6" s="831">
        <v>12</v>
      </c>
      <c r="K6" s="832">
        <v>1766.1499328613281</v>
      </c>
    </row>
    <row r="7" spans="1:11" ht="14.45" customHeight="1" x14ac:dyDescent="0.2">
      <c r="A7" s="821" t="s">
        <v>586</v>
      </c>
      <c r="B7" s="822" t="s">
        <v>587</v>
      </c>
      <c r="C7" s="825" t="s">
        <v>599</v>
      </c>
      <c r="D7" s="839" t="s">
        <v>600</v>
      </c>
      <c r="E7" s="825" t="s">
        <v>3203</v>
      </c>
      <c r="F7" s="839" t="s">
        <v>3204</v>
      </c>
      <c r="G7" s="825" t="s">
        <v>3209</v>
      </c>
      <c r="H7" s="825" t="s">
        <v>3210</v>
      </c>
      <c r="I7" s="831">
        <v>167.58499908447266</v>
      </c>
      <c r="J7" s="831">
        <v>7</v>
      </c>
      <c r="K7" s="832">
        <v>1188.2200012207031</v>
      </c>
    </row>
    <row r="8" spans="1:11" ht="14.45" customHeight="1" x14ac:dyDescent="0.2">
      <c r="A8" s="821" t="s">
        <v>586</v>
      </c>
      <c r="B8" s="822" t="s">
        <v>587</v>
      </c>
      <c r="C8" s="825" t="s">
        <v>599</v>
      </c>
      <c r="D8" s="839" t="s">
        <v>600</v>
      </c>
      <c r="E8" s="825" t="s">
        <v>3211</v>
      </c>
      <c r="F8" s="839" t="s">
        <v>3212</v>
      </c>
      <c r="G8" s="825" t="s">
        <v>3213</v>
      </c>
      <c r="H8" s="825" t="s">
        <v>3214</v>
      </c>
      <c r="I8" s="831">
        <v>21.239999771118164</v>
      </c>
      <c r="J8" s="831">
        <v>30</v>
      </c>
      <c r="K8" s="832">
        <v>637.19998168945313</v>
      </c>
    </row>
    <row r="9" spans="1:11" ht="14.45" customHeight="1" x14ac:dyDescent="0.2">
      <c r="A9" s="821" t="s">
        <v>586</v>
      </c>
      <c r="B9" s="822" t="s">
        <v>587</v>
      </c>
      <c r="C9" s="825" t="s">
        <v>599</v>
      </c>
      <c r="D9" s="839" t="s">
        <v>600</v>
      </c>
      <c r="E9" s="825" t="s">
        <v>3215</v>
      </c>
      <c r="F9" s="839" t="s">
        <v>3216</v>
      </c>
      <c r="G9" s="825" t="s">
        <v>3217</v>
      </c>
      <c r="H9" s="825" t="s">
        <v>3218</v>
      </c>
      <c r="I9" s="831">
        <v>3.190000057220459</v>
      </c>
      <c r="J9" s="831">
        <v>75</v>
      </c>
      <c r="K9" s="832">
        <v>239.25</v>
      </c>
    </row>
    <row r="10" spans="1:11" ht="14.45" customHeight="1" x14ac:dyDescent="0.2">
      <c r="A10" s="821" t="s">
        <v>586</v>
      </c>
      <c r="B10" s="822" t="s">
        <v>587</v>
      </c>
      <c r="C10" s="825" t="s">
        <v>599</v>
      </c>
      <c r="D10" s="839" t="s">
        <v>600</v>
      </c>
      <c r="E10" s="825" t="s">
        <v>3219</v>
      </c>
      <c r="F10" s="839" t="s">
        <v>3220</v>
      </c>
      <c r="G10" s="825" t="s">
        <v>3221</v>
      </c>
      <c r="H10" s="825" t="s">
        <v>3222</v>
      </c>
      <c r="I10" s="831">
        <v>70.180000305175781</v>
      </c>
      <c r="J10" s="831">
        <v>5</v>
      </c>
      <c r="K10" s="832">
        <v>350.89999389648438</v>
      </c>
    </row>
    <row r="11" spans="1:11" ht="14.45" customHeight="1" x14ac:dyDescent="0.2">
      <c r="A11" s="821" t="s">
        <v>586</v>
      </c>
      <c r="B11" s="822" t="s">
        <v>587</v>
      </c>
      <c r="C11" s="825" t="s">
        <v>599</v>
      </c>
      <c r="D11" s="839" t="s">
        <v>600</v>
      </c>
      <c r="E11" s="825" t="s">
        <v>3219</v>
      </c>
      <c r="F11" s="839" t="s">
        <v>3220</v>
      </c>
      <c r="G11" s="825" t="s">
        <v>3223</v>
      </c>
      <c r="H11" s="825" t="s">
        <v>3224</v>
      </c>
      <c r="I11" s="831">
        <v>713.55999755859375</v>
      </c>
      <c r="J11" s="831">
        <v>10</v>
      </c>
      <c r="K11" s="832">
        <v>7135.60009765625</v>
      </c>
    </row>
    <row r="12" spans="1:11" ht="14.45" customHeight="1" x14ac:dyDescent="0.2">
      <c r="A12" s="821" t="s">
        <v>586</v>
      </c>
      <c r="B12" s="822" t="s">
        <v>587</v>
      </c>
      <c r="C12" s="825" t="s">
        <v>599</v>
      </c>
      <c r="D12" s="839" t="s">
        <v>600</v>
      </c>
      <c r="E12" s="825" t="s">
        <v>3219</v>
      </c>
      <c r="F12" s="839" t="s">
        <v>3220</v>
      </c>
      <c r="G12" s="825" t="s">
        <v>3225</v>
      </c>
      <c r="H12" s="825" t="s">
        <v>3226</v>
      </c>
      <c r="I12" s="831">
        <v>749.27001953125</v>
      </c>
      <c r="J12" s="831">
        <v>7</v>
      </c>
      <c r="K12" s="832">
        <v>5244.89013671875</v>
      </c>
    </row>
    <row r="13" spans="1:11" ht="14.45" customHeight="1" x14ac:dyDescent="0.2">
      <c r="A13" s="821" t="s">
        <v>586</v>
      </c>
      <c r="B13" s="822" t="s">
        <v>587</v>
      </c>
      <c r="C13" s="825" t="s">
        <v>599</v>
      </c>
      <c r="D13" s="839" t="s">
        <v>600</v>
      </c>
      <c r="E13" s="825" t="s">
        <v>3219</v>
      </c>
      <c r="F13" s="839" t="s">
        <v>3220</v>
      </c>
      <c r="G13" s="825" t="s">
        <v>3227</v>
      </c>
      <c r="H13" s="825" t="s">
        <v>3228</v>
      </c>
      <c r="I13" s="831">
        <v>6.3433332443237305</v>
      </c>
      <c r="J13" s="831">
        <v>300</v>
      </c>
      <c r="K13" s="832">
        <v>1903</v>
      </c>
    </row>
    <row r="14" spans="1:11" ht="14.45" customHeight="1" x14ac:dyDescent="0.2">
      <c r="A14" s="821" t="s">
        <v>586</v>
      </c>
      <c r="B14" s="822" t="s">
        <v>587</v>
      </c>
      <c r="C14" s="825" t="s">
        <v>599</v>
      </c>
      <c r="D14" s="839" t="s">
        <v>600</v>
      </c>
      <c r="E14" s="825" t="s">
        <v>3219</v>
      </c>
      <c r="F14" s="839" t="s">
        <v>3220</v>
      </c>
      <c r="G14" s="825" t="s">
        <v>3227</v>
      </c>
      <c r="H14" s="825" t="s">
        <v>3229</v>
      </c>
      <c r="I14" s="831">
        <v>6.429999828338623</v>
      </c>
      <c r="J14" s="831">
        <v>300</v>
      </c>
      <c r="K14" s="832">
        <v>1929</v>
      </c>
    </row>
    <row r="15" spans="1:11" ht="14.45" customHeight="1" x14ac:dyDescent="0.2">
      <c r="A15" s="821" t="s">
        <v>586</v>
      </c>
      <c r="B15" s="822" t="s">
        <v>587</v>
      </c>
      <c r="C15" s="825" t="s">
        <v>599</v>
      </c>
      <c r="D15" s="839" t="s">
        <v>600</v>
      </c>
      <c r="E15" s="825" t="s">
        <v>3219</v>
      </c>
      <c r="F15" s="839" t="s">
        <v>3220</v>
      </c>
      <c r="G15" s="825" t="s">
        <v>3230</v>
      </c>
      <c r="H15" s="825" t="s">
        <v>3231</v>
      </c>
      <c r="I15" s="831">
        <v>9.3350002765655518</v>
      </c>
      <c r="J15" s="831">
        <v>560</v>
      </c>
      <c r="K15" s="832">
        <v>5228.260009765625</v>
      </c>
    </row>
    <row r="16" spans="1:11" ht="14.45" customHeight="1" x14ac:dyDescent="0.2">
      <c r="A16" s="821" t="s">
        <v>586</v>
      </c>
      <c r="B16" s="822" t="s">
        <v>587</v>
      </c>
      <c r="C16" s="825" t="s">
        <v>599</v>
      </c>
      <c r="D16" s="839" t="s">
        <v>600</v>
      </c>
      <c r="E16" s="825" t="s">
        <v>3219</v>
      </c>
      <c r="F16" s="839" t="s">
        <v>3220</v>
      </c>
      <c r="G16" s="825" t="s">
        <v>3232</v>
      </c>
      <c r="H16" s="825" t="s">
        <v>3233</v>
      </c>
      <c r="I16" s="831">
        <v>8.5900001525878906</v>
      </c>
      <c r="J16" s="831">
        <v>120</v>
      </c>
      <c r="K16" s="832">
        <v>1030.800048828125</v>
      </c>
    </row>
    <row r="17" spans="1:11" ht="14.45" customHeight="1" x14ac:dyDescent="0.2">
      <c r="A17" s="821" t="s">
        <v>586</v>
      </c>
      <c r="B17" s="822" t="s">
        <v>587</v>
      </c>
      <c r="C17" s="825" t="s">
        <v>599</v>
      </c>
      <c r="D17" s="839" t="s">
        <v>600</v>
      </c>
      <c r="E17" s="825" t="s">
        <v>3219</v>
      </c>
      <c r="F17" s="839" t="s">
        <v>3220</v>
      </c>
      <c r="G17" s="825" t="s">
        <v>3234</v>
      </c>
      <c r="H17" s="825" t="s">
        <v>3235</v>
      </c>
      <c r="I17" s="831">
        <v>0.97333332896232605</v>
      </c>
      <c r="J17" s="831">
        <v>6200</v>
      </c>
      <c r="K17" s="832">
        <v>6038</v>
      </c>
    </row>
    <row r="18" spans="1:11" ht="14.45" customHeight="1" x14ac:dyDescent="0.2">
      <c r="A18" s="821" t="s">
        <v>586</v>
      </c>
      <c r="B18" s="822" t="s">
        <v>587</v>
      </c>
      <c r="C18" s="825" t="s">
        <v>599</v>
      </c>
      <c r="D18" s="839" t="s">
        <v>600</v>
      </c>
      <c r="E18" s="825" t="s">
        <v>3219</v>
      </c>
      <c r="F18" s="839" t="s">
        <v>3220</v>
      </c>
      <c r="G18" s="825" t="s">
        <v>3236</v>
      </c>
      <c r="H18" s="825" t="s">
        <v>3237</v>
      </c>
      <c r="I18" s="831">
        <v>3.2900000333786013</v>
      </c>
      <c r="J18" s="831">
        <v>6720</v>
      </c>
      <c r="K18" s="832">
        <v>21845.599975585938</v>
      </c>
    </row>
    <row r="19" spans="1:11" ht="14.45" customHeight="1" x14ac:dyDescent="0.2">
      <c r="A19" s="821" t="s">
        <v>586</v>
      </c>
      <c r="B19" s="822" t="s">
        <v>587</v>
      </c>
      <c r="C19" s="825" t="s">
        <v>599</v>
      </c>
      <c r="D19" s="839" t="s">
        <v>600</v>
      </c>
      <c r="E19" s="825" t="s">
        <v>3219</v>
      </c>
      <c r="F19" s="839" t="s">
        <v>3220</v>
      </c>
      <c r="G19" s="825" t="s">
        <v>3238</v>
      </c>
      <c r="H19" s="825" t="s">
        <v>3239</v>
      </c>
      <c r="I19" s="831">
        <v>1.3037500083446503</v>
      </c>
      <c r="J19" s="831">
        <v>3600</v>
      </c>
      <c r="K19" s="832">
        <v>4744</v>
      </c>
    </row>
    <row r="20" spans="1:11" ht="14.45" customHeight="1" x14ac:dyDescent="0.2">
      <c r="A20" s="821" t="s">
        <v>586</v>
      </c>
      <c r="B20" s="822" t="s">
        <v>587</v>
      </c>
      <c r="C20" s="825" t="s">
        <v>599</v>
      </c>
      <c r="D20" s="839" t="s">
        <v>600</v>
      </c>
      <c r="E20" s="825" t="s">
        <v>3219</v>
      </c>
      <c r="F20" s="839" t="s">
        <v>3220</v>
      </c>
      <c r="G20" s="825" t="s">
        <v>3240</v>
      </c>
      <c r="H20" s="825" t="s">
        <v>3241</v>
      </c>
      <c r="I20" s="831">
        <v>2.5399999618530273</v>
      </c>
      <c r="J20" s="831">
        <v>70</v>
      </c>
      <c r="K20" s="832">
        <v>177.80000305175781</v>
      </c>
    </row>
    <row r="21" spans="1:11" ht="14.45" customHeight="1" x14ac:dyDescent="0.2">
      <c r="A21" s="821" t="s">
        <v>586</v>
      </c>
      <c r="B21" s="822" t="s">
        <v>587</v>
      </c>
      <c r="C21" s="825" t="s">
        <v>599</v>
      </c>
      <c r="D21" s="839" t="s">
        <v>600</v>
      </c>
      <c r="E21" s="825" t="s">
        <v>3219</v>
      </c>
      <c r="F21" s="839" t="s">
        <v>3220</v>
      </c>
      <c r="G21" s="825" t="s">
        <v>3242</v>
      </c>
      <c r="H21" s="825" t="s">
        <v>3243</v>
      </c>
      <c r="I21" s="831">
        <v>22.149999618530273</v>
      </c>
      <c r="J21" s="831">
        <v>375</v>
      </c>
      <c r="K21" s="832">
        <v>8306.25</v>
      </c>
    </row>
    <row r="22" spans="1:11" ht="14.45" customHeight="1" x14ac:dyDescent="0.2">
      <c r="A22" s="821" t="s">
        <v>586</v>
      </c>
      <c r="B22" s="822" t="s">
        <v>587</v>
      </c>
      <c r="C22" s="825" t="s">
        <v>599</v>
      </c>
      <c r="D22" s="839" t="s">
        <v>600</v>
      </c>
      <c r="E22" s="825" t="s">
        <v>3219</v>
      </c>
      <c r="F22" s="839" t="s">
        <v>3220</v>
      </c>
      <c r="G22" s="825" t="s">
        <v>3244</v>
      </c>
      <c r="H22" s="825" t="s">
        <v>3245</v>
      </c>
      <c r="I22" s="831">
        <v>30.174285888671875</v>
      </c>
      <c r="J22" s="831">
        <v>375</v>
      </c>
      <c r="K22" s="832">
        <v>11315.5</v>
      </c>
    </row>
    <row r="23" spans="1:11" ht="14.45" customHeight="1" x14ac:dyDescent="0.2">
      <c r="A23" s="821" t="s">
        <v>586</v>
      </c>
      <c r="B23" s="822" t="s">
        <v>587</v>
      </c>
      <c r="C23" s="825" t="s">
        <v>599</v>
      </c>
      <c r="D23" s="839" t="s">
        <v>600</v>
      </c>
      <c r="E23" s="825" t="s">
        <v>3219</v>
      </c>
      <c r="F23" s="839" t="s">
        <v>3220</v>
      </c>
      <c r="G23" s="825" t="s">
        <v>3246</v>
      </c>
      <c r="H23" s="825" t="s">
        <v>3247</v>
      </c>
      <c r="I23" s="831">
        <v>5.2800002098083496</v>
      </c>
      <c r="J23" s="831">
        <v>50</v>
      </c>
      <c r="K23" s="832">
        <v>264</v>
      </c>
    </row>
    <row r="24" spans="1:11" ht="14.45" customHeight="1" x14ac:dyDescent="0.2">
      <c r="A24" s="821" t="s">
        <v>586</v>
      </c>
      <c r="B24" s="822" t="s">
        <v>587</v>
      </c>
      <c r="C24" s="825" t="s">
        <v>599</v>
      </c>
      <c r="D24" s="839" t="s">
        <v>600</v>
      </c>
      <c r="E24" s="825" t="s">
        <v>3219</v>
      </c>
      <c r="F24" s="839" t="s">
        <v>3220</v>
      </c>
      <c r="G24" s="825" t="s">
        <v>3248</v>
      </c>
      <c r="H24" s="825" t="s">
        <v>3249</v>
      </c>
      <c r="I24" s="831">
        <v>213.87333424886069</v>
      </c>
      <c r="J24" s="831">
        <v>70</v>
      </c>
      <c r="K24" s="832">
        <v>14957.000244140625</v>
      </c>
    </row>
    <row r="25" spans="1:11" ht="14.45" customHeight="1" x14ac:dyDescent="0.2">
      <c r="A25" s="821" t="s">
        <v>586</v>
      </c>
      <c r="B25" s="822" t="s">
        <v>587</v>
      </c>
      <c r="C25" s="825" t="s">
        <v>599</v>
      </c>
      <c r="D25" s="839" t="s">
        <v>600</v>
      </c>
      <c r="E25" s="825" t="s">
        <v>3219</v>
      </c>
      <c r="F25" s="839" t="s">
        <v>3220</v>
      </c>
      <c r="G25" s="825" t="s">
        <v>3250</v>
      </c>
      <c r="H25" s="825" t="s">
        <v>3251</v>
      </c>
      <c r="I25" s="831">
        <v>13.770000457763672</v>
      </c>
      <c r="J25" s="831">
        <v>50</v>
      </c>
      <c r="K25" s="832">
        <v>688.67999267578125</v>
      </c>
    </row>
    <row r="26" spans="1:11" ht="14.45" customHeight="1" x14ac:dyDescent="0.2">
      <c r="A26" s="821" t="s">
        <v>586</v>
      </c>
      <c r="B26" s="822" t="s">
        <v>587</v>
      </c>
      <c r="C26" s="825" t="s">
        <v>599</v>
      </c>
      <c r="D26" s="839" t="s">
        <v>600</v>
      </c>
      <c r="E26" s="825" t="s">
        <v>3219</v>
      </c>
      <c r="F26" s="839" t="s">
        <v>3220</v>
      </c>
      <c r="G26" s="825" t="s">
        <v>3252</v>
      </c>
      <c r="H26" s="825" t="s">
        <v>3253</v>
      </c>
      <c r="I26" s="831">
        <v>10.881818337873979</v>
      </c>
      <c r="J26" s="831">
        <v>244</v>
      </c>
      <c r="K26" s="832">
        <v>2658.2399597167969</v>
      </c>
    </row>
    <row r="27" spans="1:11" ht="14.45" customHeight="1" x14ac:dyDescent="0.2">
      <c r="A27" s="821" t="s">
        <v>586</v>
      </c>
      <c r="B27" s="822" t="s">
        <v>587</v>
      </c>
      <c r="C27" s="825" t="s">
        <v>599</v>
      </c>
      <c r="D27" s="839" t="s">
        <v>600</v>
      </c>
      <c r="E27" s="825" t="s">
        <v>3219</v>
      </c>
      <c r="F27" s="839" t="s">
        <v>3220</v>
      </c>
      <c r="G27" s="825" t="s">
        <v>3254</v>
      </c>
      <c r="H27" s="825" t="s">
        <v>3255</v>
      </c>
      <c r="I27" s="831">
        <v>1.3799999952316284</v>
      </c>
      <c r="J27" s="831">
        <v>1450</v>
      </c>
      <c r="K27" s="832">
        <v>2001</v>
      </c>
    </row>
    <row r="28" spans="1:11" ht="14.45" customHeight="1" x14ac:dyDescent="0.2">
      <c r="A28" s="821" t="s">
        <v>586</v>
      </c>
      <c r="B28" s="822" t="s">
        <v>587</v>
      </c>
      <c r="C28" s="825" t="s">
        <v>599</v>
      </c>
      <c r="D28" s="839" t="s">
        <v>600</v>
      </c>
      <c r="E28" s="825" t="s">
        <v>3219</v>
      </c>
      <c r="F28" s="839" t="s">
        <v>3220</v>
      </c>
      <c r="G28" s="825" t="s">
        <v>3256</v>
      </c>
      <c r="H28" s="825" t="s">
        <v>3257</v>
      </c>
      <c r="I28" s="831">
        <v>13.020000457763672</v>
      </c>
      <c r="J28" s="831">
        <v>1</v>
      </c>
      <c r="K28" s="832">
        <v>13.020000457763672</v>
      </c>
    </row>
    <row r="29" spans="1:11" ht="14.45" customHeight="1" x14ac:dyDescent="0.2">
      <c r="A29" s="821" t="s">
        <v>586</v>
      </c>
      <c r="B29" s="822" t="s">
        <v>587</v>
      </c>
      <c r="C29" s="825" t="s">
        <v>599</v>
      </c>
      <c r="D29" s="839" t="s">
        <v>600</v>
      </c>
      <c r="E29" s="825" t="s">
        <v>3219</v>
      </c>
      <c r="F29" s="839" t="s">
        <v>3220</v>
      </c>
      <c r="G29" s="825" t="s">
        <v>3258</v>
      </c>
      <c r="H29" s="825" t="s">
        <v>3259</v>
      </c>
      <c r="I29" s="831">
        <v>0.85545456409454346</v>
      </c>
      <c r="J29" s="831">
        <v>2100</v>
      </c>
      <c r="K29" s="832">
        <v>1796</v>
      </c>
    </row>
    <row r="30" spans="1:11" ht="14.45" customHeight="1" x14ac:dyDescent="0.2">
      <c r="A30" s="821" t="s">
        <v>586</v>
      </c>
      <c r="B30" s="822" t="s">
        <v>587</v>
      </c>
      <c r="C30" s="825" t="s">
        <v>599</v>
      </c>
      <c r="D30" s="839" t="s">
        <v>600</v>
      </c>
      <c r="E30" s="825" t="s">
        <v>3219</v>
      </c>
      <c r="F30" s="839" t="s">
        <v>3220</v>
      </c>
      <c r="G30" s="825" t="s">
        <v>3260</v>
      </c>
      <c r="H30" s="825" t="s">
        <v>3261</v>
      </c>
      <c r="I30" s="831">
        <v>1.5163636207580566</v>
      </c>
      <c r="J30" s="831">
        <v>1500</v>
      </c>
      <c r="K30" s="832">
        <v>2274.5</v>
      </c>
    </row>
    <row r="31" spans="1:11" ht="14.45" customHeight="1" x14ac:dyDescent="0.2">
      <c r="A31" s="821" t="s">
        <v>586</v>
      </c>
      <c r="B31" s="822" t="s">
        <v>587</v>
      </c>
      <c r="C31" s="825" t="s">
        <v>599</v>
      </c>
      <c r="D31" s="839" t="s">
        <v>600</v>
      </c>
      <c r="E31" s="825" t="s">
        <v>3219</v>
      </c>
      <c r="F31" s="839" t="s">
        <v>3220</v>
      </c>
      <c r="G31" s="825" t="s">
        <v>3262</v>
      </c>
      <c r="H31" s="825" t="s">
        <v>3263</v>
      </c>
      <c r="I31" s="831">
        <v>2.0649999380111694</v>
      </c>
      <c r="J31" s="831">
        <v>700</v>
      </c>
      <c r="K31" s="832">
        <v>1445.5</v>
      </c>
    </row>
    <row r="32" spans="1:11" ht="14.45" customHeight="1" x14ac:dyDescent="0.2">
      <c r="A32" s="821" t="s">
        <v>586</v>
      </c>
      <c r="B32" s="822" t="s">
        <v>587</v>
      </c>
      <c r="C32" s="825" t="s">
        <v>599</v>
      </c>
      <c r="D32" s="839" t="s">
        <v>600</v>
      </c>
      <c r="E32" s="825" t="s">
        <v>3219</v>
      </c>
      <c r="F32" s="839" t="s">
        <v>3220</v>
      </c>
      <c r="G32" s="825" t="s">
        <v>3264</v>
      </c>
      <c r="H32" s="825" t="s">
        <v>3265</v>
      </c>
      <c r="I32" s="831">
        <v>3.3624998927116394</v>
      </c>
      <c r="J32" s="831">
        <v>700</v>
      </c>
      <c r="K32" s="832">
        <v>2353.5</v>
      </c>
    </row>
    <row r="33" spans="1:11" ht="14.45" customHeight="1" x14ac:dyDescent="0.2">
      <c r="A33" s="821" t="s">
        <v>586</v>
      </c>
      <c r="B33" s="822" t="s">
        <v>587</v>
      </c>
      <c r="C33" s="825" t="s">
        <v>599</v>
      </c>
      <c r="D33" s="839" t="s">
        <v>600</v>
      </c>
      <c r="E33" s="825" t="s">
        <v>3219</v>
      </c>
      <c r="F33" s="839" t="s">
        <v>3220</v>
      </c>
      <c r="G33" s="825" t="s">
        <v>3266</v>
      </c>
      <c r="H33" s="825" t="s">
        <v>3267</v>
      </c>
      <c r="I33" s="831">
        <v>7.3299999237060547</v>
      </c>
      <c r="J33" s="831">
        <v>24</v>
      </c>
      <c r="K33" s="832">
        <v>175.91999816894531</v>
      </c>
    </row>
    <row r="34" spans="1:11" ht="14.45" customHeight="1" x14ac:dyDescent="0.2">
      <c r="A34" s="821" t="s">
        <v>586</v>
      </c>
      <c r="B34" s="822" t="s">
        <v>587</v>
      </c>
      <c r="C34" s="825" t="s">
        <v>599</v>
      </c>
      <c r="D34" s="839" t="s">
        <v>600</v>
      </c>
      <c r="E34" s="825" t="s">
        <v>3219</v>
      </c>
      <c r="F34" s="839" t="s">
        <v>3220</v>
      </c>
      <c r="G34" s="825" t="s">
        <v>3268</v>
      </c>
      <c r="H34" s="825" t="s">
        <v>3269</v>
      </c>
      <c r="I34" s="831">
        <v>46</v>
      </c>
      <c r="J34" s="831">
        <v>2</v>
      </c>
      <c r="K34" s="832">
        <v>92</v>
      </c>
    </row>
    <row r="35" spans="1:11" ht="14.45" customHeight="1" x14ac:dyDescent="0.2">
      <c r="A35" s="821" t="s">
        <v>586</v>
      </c>
      <c r="B35" s="822" t="s">
        <v>587</v>
      </c>
      <c r="C35" s="825" t="s">
        <v>599</v>
      </c>
      <c r="D35" s="839" t="s">
        <v>600</v>
      </c>
      <c r="E35" s="825" t="s">
        <v>3219</v>
      </c>
      <c r="F35" s="839" t="s">
        <v>3220</v>
      </c>
      <c r="G35" s="825" t="s">
        <v>3270</v>
      </c>
      <c r="H35" s="825" t="s">
        <v>3271</v>
      </c>
      <c r="I35" s="831">
        <v>0.37999999523162842</v>
      </c>
      <c r="J35" s="831">
        <v>100</v>
      </c>
      <c r="K35" s="832">
        <v>38</v>
      </c>
    </row>
    <row r="36" spans="1:11" ht="14.45" customHeight="1" x14ac:dyDescent="0.2">
      <c r="A36" s="821" t="s">
        <v>586</v>
      </c>
      <c r="B36" s="822" t="s">
        <v>587</v>
      </c>
      <c r="C36" s="825" t="s">
        <v>599</v>
      </c>
      <c r="D36" s="839" t="s">
        <v>600</v>
      </c>
      <c r="E36" s="825" t="s">
        <v>3219</v>
      </c>
      <c r="F36" s="839" t="s">
        <v>3220</v>
      </c>
      <c r="G36" s="825" t="s">
        <v>3272</v>
      </c>
      <c r="H36" s="825" t="s">
        <v>3273</v>
      </c>
      <c r="I36" s="831">
        <v>8.3979997634887695</v>
      </c>
      <c r="J36" s="831">
        <v>550</v>
      </c>
      <c r="K36" s="832">
        <v>4618.9200439453125</v>
      </c>
    </row>
    <row r="37" spans="1:11" ht="14.45" customHeight="1" x14ac:dyDescent="0.2">
      <c r="A37" s="821" t="s">
        <v>586</v>
      </c>
      <c r="B37" s="822" t="s">
        <v>587</v>
      </c>
      <c r="C37" s="825" t="s">
        <v>599</v>
      </c>
      <c r="D37" s="839" t="s">
        <v>600</v>
      </c>
      <c r="E37" s="825" t="s">
        <v>3219</v>
      </c>
      <c r="F37" s="839" t="s">
        <v>3220</v>
      </c>
      <c r="G37" s="825" t="s">
        <v>3274</v>
      </c>
      <c r="H37" s="825" t="s">
        <v>3275</v>
      </c>
      <c r="I37" s="831">
        <v>805</v>
      </c>
      <c r="J37" s="831">
        <v>15</v>
      </c>
      <c r="K37" s="832">
        <v>12075</v>
      </c>
    </row>
    <row r="38" spans="1:11" ht="14.45" customHeight="1" x14ac:dyDescent="0.2">
      <c r="A38" s="821" t="s">
        <v>586</v>
      </c>
      <c r="B38" s="822" t="s">
        <v>587</v>
      </c>
      <c r="C38" s="825" t="s">
        <v>599</v>
      </c>
      <c r="D38" s="839" t="s">
        <v>600</v>
      </c>
      <c r="E38" s="825" t="s">
        <v>3219</v>
      </c>
      <c r="F38" s="839" t="s">
        <v>3220</v>
      </c>
      <c r="G38" s="825" t="s">
        <v>3276</v>
      </c>
      <c r="H38" s="825" t="s">
        <v>3277</v>
      </c>
      <c r="I38" s="831">
        <v>2.5699999332427979</v>
      </c>
      <c r="J38" s="831">
        <v>540</v>
      </c>
      <c r="K38" s="832">
        <v>1388.2000274658203</v>
      </c>
    </row>
    <row r="39" spans="1:11" ht="14.45" customHeight="1" x14ac:dyDescent="0.2">
      <c r="A39" s="821" t="s">
        <v>586</v>
      </c>
      <c r="B39" s="822" t="s">
        <v>587</v>
      </c>
      <c r="C39" s="825" t="s">
        <v>599</v>
      </c>
      <c r="D39" s="839" t="s">
        <v>600</v>
      </c>
      <c r="E39" s="825" t="s">
        <v>3219</v>
      </c>
      <c r="F39" s="839" t="s">
        <v>3220</v>
      </c>
      <c r="G39" s="825" t="s">
        <v>3278</v>
      </c>
      <c r="H39" s="825" t="s">
        <v>3279</v>
      </c>
      <c r="I39" s="831">
        <v>3.3339999198913572</v>
      </c>
      <c r="J39" s="831">
        <v>540</v>
      </c>
      <c r="K39" s="832">
        <v>1801.3999938964844</v>
      </c>
    </row>
    <row r="40" spans="1:11" ht="14.45" customHeight="1" x14ac:dyDescent="0.2">
      <c r="A40" s="821" t="s">
        <v>586</v>
      </c>
      <c r="B40" s="822" t="s">
        <v>587</v>
      </c>
      <c r="C40" s="825" t="s">
        <v>599</v>
      </c>
      <c r="D40" s="839" t="s">
        <v>600</v>
      </c>
      <c r="E40" s="825" t="s">
        <v>3219</v>
      </c>
      <c r="F40" s="839" t="s">
        <v>3220</v>
      </c>
      <c r="G40" s="825" t="s">
        <v>3280</v>
      </c>
      <c r="H40" s="825" t="s">
        <v>3281</v>
      </c>
      <c r="I40" s="831">
        <v>4.0462500154972076</v>
      </c>
      <c r="J40" s="831">
        <v>880</v>
      </c>
      <c r="K40" s="832">
        <v>3565.4000091552734</v>
      </c>
    </row>
    <row r="41" spans="1:11" ht="14.45" customHeight="1" x14ac:dyDescent="0.2">
      <c r="A41" s="821" t="s">
        <v>586</v>
      </c>
      <c r="B41" s="822" t="s">
        <v>587</v>
      </c>
      <c r="C41" s="825" t="s">
        <v>599</v>
      </c>
      <c r="D41" s="839" t="s">
        <v>600</v>
      </c>
      <c r="E41" s="825" t="s">
        <v>3219</v>
      </c>
      <c r="F41" s="839" t="s">
        <v>3220</v>
      </c>
      <c r="G41" s="825" t="s">
        <v>3282</v>
      </c>
      <c r="H41" s="825" t="s">
        <v>3283</v>
      </c>
      <c r="I41" s="831">
        <v>4.6000000105963812</v>
      </c>
      <c r="J41" s="831">
        <v>960</v>
      </c>
      <c r="K41" s="832">
        <v>4422.3999938964844</v>
      </c>
    </row>
    <row r="42" spans="1:11" ht="14.45" customHeight="1" x14ac:dyDescent="0.2">
      <c r="A42" s="821" t="s">
        <v>586</v>
      </c>
      <c r="B42" s="822" t="s">
        <v>587</v>
      </c>
      <c r="C42" s="825" t="s">
        <v>599</v>
      </c>
      <c r="D42" s="839" t="s">
        <v>600</v>
      </c>
      <c r="E42" s="825" t="s">
        <v>3219</v>
      </c>
      <c r="F42" s="839" t="s">
        <v>3220</v>
      </c>
      <c r="G42" s="825" t="s">
        <v>3284</v>
      </c>
      <c r="H42" s="825" t="s">
        <v>3285</v>
      </c>
      <c r="I42" s="831">
        <v>72.220001220703125</v>
      </c>
      <c r="J42" s="831">
        <v>6</v>
      </c>
      <c r="K42" s="832">
        <v>433.32000732421875</v>
      </c>
    </row>
    <row r="43" spans="1:11" ht="14.45" customHeight="1" x14ac:dyDescent="0.2">
      <c r="A43" s="821" t="s">
        <v>586</v>
      </c>
      <c r="B43" s="822" t="s">
        <v>587</v>
      </c>
      <c r="C43" s="825" t="s">
        <v>599</v>
      </c>
      <c r="D43" s="839" t="s">
        <v>600</v>
      </c>
      <c r="E43" s="825" t="s">
        <v>3219</v>
      </c>
      <c r="F43" s="839" t="s">
        <v>3220</v>
      </c>
      <c r="G43" s="825" t="s">
        <v>3286</v>
      </c>
      <c r="H43" s="825" t="s">
        <v>3287</v>
      </c>
      <c r="I43" s="831">
        <v>19.959999084472656</v>
      </c>
      <c r="J43" s="831">
        <v>2</v>
      </c>
      <c r="K43" s="832">
        <v>39.919998168945313</v>
      </c>
    </row>
    <row r="44" spans="1:11" ht="14.45" customHeight="1" x14ac:dyDescent="0.2">
      <c r="A44" s="821" t="s">
        <v>586</v>
      </c>
      <c r="B44" s="822" t="s">
        <v>587</v>
      </c>
      <c r="C44" s="825" t="s">
        <v>599</v>
      </c>
      <c r="D44" s="839" t="s">
        <v>600</v>
      </c>
      <c r="E44" s="825" t="s">
        <v>3219</v>
      </c>
      <c r="F44" s="839" t="s">
        <v>3220</v>
      </c>
      <c r="G44" s="825" t="s">
        <v>3288</v>
      </c>
      <c r="H44" s="825" t="s">
        <v>3289</v>
      </c>
      <c r="I44" s="831">
        <v>25.25</v>
      </c>
      <c r="J44" s="831">
        <v>2</v>
      </c>
      <c r="K44" s="832">
        <v>50.490001678466797</v>
      </c>
    </row>
    <row r="45" spans="1:11" ht="14.45" customHeight="1" x14ac:dyDescent="0.2">
      <c r="A45" s="821" t="s">
        <v>586</v>
      </c>
      <c r="B45" s="822" t="s">
        <v>587</v>
      </c>
      <c r="C45" s="825" t="s">
        <v>599</v>
      </c>
      <c r="D45" s="839" t="s">
        <v>600</v>
      </c>
      <c r="E45" s="825" t="s">
        <v>3219</v>
      </c>
      <c r="F45" s="839" t="s">
        <v>3220</v>
      </c>
      <c r="G45" s="825" t="s">
        <v>3290</v>
      </c>
      <c r="H45" s="825" t="s">
        <v>3291</v>
      </c>
      <c r="I45" s="831">
        <v>314.80666097005206</v>
      </c>
      <c r="J45" s="831">
        <v>5</v>
      </c>
      <c r="K45" s="832">
        <v>1574.0299682617188</v>
      </c>
    </row>
    <row r="46" spans="1:11" ht="14.45" customHeight="1" x14ac:dyDescent="0.2">
      <c r="A46" s="821" t="s">
        <v>586</v>
      </c>
      <c r="B46" s="822" t="s">
        <v>587</v>
      </c>
      <c r="C46" s="825" t="s">
        <v>599</v>
      </c>
      <c r="D46" s="839" t="s">
        <v>600</v>
      </c>
      <c r="E46" s="825" t="s">
        <v>3219</v>
      </c>
      <c r="F46" s="839" t="s">
        <v>3220</v>
      </c>
      <c r="G46" s="825" t="s">
        <v>3292</v>
      </c>
      <c r="H46" s="825" t="s">
        <v>3293</v>
      </c>
      <c r="I46" s="831">
        <v>828.90997314453125</v>
      </c>
      <c r="J46" s="831">
        <v>63</v>
      </c>
      <c r="K46" s="832">
        <v>52221.32958984375</v>
      </c>
    </row>
    <row r="47" spans="1:11" ht="14.45" customHeight="1" x14ac:dyDescent="0.2">
      <c r="A47" s="821" t="s">
        <v>586</v>
      </c>
      <c r="B47" s="822" t="s">
        <v>587</v>
      </c>
      <c r="C47" s="825" t="s">
        <v>599</v>
      </c>
      <c r="D47" s="839" t="s">
        <v>600</v>
      </c>
      <c r="E47" s="825" t="s">
        <v>3219</v>
      </c>
      <c r="F47" s="839" t="s">
        <v>3220</v>
      </c>
      <c r="G47" s="825" t="s">
        <v>3294</v>
      </c>
      <c r="H47" s="825" t="s">
        <v>3295</v>
      </c>
      <c r="I47" s="831">
        <v>1088.8067220052083</v>
      </c>
      <c r="J47" s="831">
        <v>16</v>
      </c>
      <c r="K47" s="832">
        <v>17420.8994140625</v>
      </c>
    </row>
    <row r="48" spans="1:11" ht="14.45" customHeight="1" x14ac:dyDescent="0.2">
      <c r="A48" s="821" t="s">
        <v>586</v>
      </c>
      <c r="B48" s="822" t="s">
        <v>587</v>
      </c>
      <c r="C48" s="825" t="s">
        <v>599</v>
      </c>
      <c r="D48" s="839" t="s">
        <v>600</v>
      </c>
      <c r="E48" s="825" t="s">
        <v>3219</v>
      </c>
      <c r="F48" s="839" t="s">
        <v>3220</v>
      </c>
      <c r="G48" s="825" t="s">
        <v>3296</v>
      </c>
      <c r="H48" s="825" t="s">
        <v>3297</v>
      </c>
      <c r="I48" s="831">
        <v>1311.4949951171875</v>
      </c>
      <c r="J48" s="831">
        <v>31</v>
      </c>
      <c r="K48" s="832">
        <v>40656.329833984375</v>
      </c>
    </row>
    <row r="49" spans="1:11" ht="14.45" customHeight="1" x14ac:dyDescent="0.2">
      <c r="A49" s="821" t="s">
        <v>586</v>
      </c>
      <c r="B49" s="822" t="s">
        <v>587</v>
      </c>
      <c r="C49" s="825" t="s">
        <v>599</v>
      </c>
      <c r="D49" s="839" t="s">
        <v>600</v>
      </c>
      <c r="E49" s="825" t="s">
        <v>3219</v>
      </c>
      <c r="F49" s="839" t="s">
        <v>3220</v>
      </c>
      <c r="G49" s="825" t="s">
        <v>3298</v>
      </c>
      <c r="H49" s="825" t="s">
        <v>3299</v>
      </c>
      <c r="I49" s="831">
        <v>32.793000411987308</v>
      </c>
      <c r="J49" s="831">
        <v>105</v>
      </c>
      <c r="K49" s="832">
        <v>3443.2999572753906</v>
      </c>
    </row>
    <row r="50" spans="1:11" ht="14.45" customHeight="1" x14ac:dyDescent="0.2">
      <c r="A50" s="821" t="s">
        <v>586</v>
      </c>
      <c r="B50" s="822" t="s">
        <v>587</v>
      </c>
      <c r="C50" s="825" t="s">
        <v>599</v>
      </c>
      <c r="D50" s="839" t="s">
        <v>600</v>
      </c>
      <c r="E50" s="825" t="s">
        <v>3219</v>
      </c>
      <c r="F50" s="839" t="s">
        <v>3220</v>
      </c>
      <c r="G50" s="825" t="s">
        <v>3300</v>
      </c>
      <c r="H50" s="825" t="s">
        <v>3301</v>
      </c>
      <c r="I50" s="831">
        <v>591.69000244140625</v>
      </c>
      <c r="J50" s="831">
        <v>27</v>
      </c>
      <c r="K50" s="832">
        <v>15975.629760742188</v>
      </c>
    </row>
    <row r="51" spans="1:11" ht="14.45" customHeight="1" x14ac:dyDescent="0.2">
      <c r="A51" s="821" t="s">
        <v>586</v>
      </c>
      <c r="B51" s="822" t="s">
        <v>587</v>
      </c>
      <c r="C51" s="825" t="s">
        <v>599</v>
      </c>
      <c r="D51" s="839" t="s">
        <v>600</v>
      </c>
      <c r="E51" s="825" t="s">
        <v>3219</v>
      </c>
      <c r="F51" s="839" t="s">
        <v>3220</v>
      </c>
      <c r="G51" s="825" t="s">
        <v>3302</v>
      </c>
      <c r="H51" s="825" t="s">
        <v>3303</v>
      </c>
      <c r="I51" s="831">
        <v>202.07000732421875</v>
      </c>
      <c r="J51" s="831">
        <v>6</v>
      </c>
      <c r="K51" s="832">
        <v>1212.4200439453125</v>
      </c>
    </row>
    <row r="52" spans="1:11" ht="14.45" customHeight="1" x14ac:dyDescent="0.2">
      <c r="A52" s="821" t="s">
        <v>586</v>
      </c>
      <c r="B52" s="822" t="s">
        <v>587</v>
      </c>
      <c r="C52" s="825" t="s">
        <v>599</v>
      </c>
      <c r="D52" s="839" t="s">
        <v>600</v>
      </c>
      <c r="E52" s="825" t="s">
        <v>3219</v>
      </c>
      <c r="F52" s="839" t="s">
        <v>3220</v>
      </c>
      <c r="G52" s="825" t="s">
        <v>3304</v>
      </c>
      <c r="H52" s="825" t="s">
        <v>3305</v>
      </c>
      <c r="I52" s="831">
        <v>0.72111111879348755</v>
      </c>
      <c r="J52" s="831">
        <v>5500</v>
      </c>
      <c r="K52" s="832">
        <v>3965</v>
      </c>
    </row>
    <row r="53" spans="1:11" ht="14.45" customHeight="1" x14ac:dyDescent="0.2">
      <c r="A53" s="821" t="s">
        <v>586</v>
      </c>
      <c r="B53" s="822" t="s">
        <v>587</v>
      </c>
      <c r="C53" s="825" t="s">
        <v>599</v>
      </c>
      <c r="D53" s="839" t="s">
        <v>600</v>
      </c>
      <c r="E53" s="825" t="s">
        <v>3219</v>
      </c>
      <c r="F53" s="839" t="s">
        <v>3220</v>
      </c>
      <c r="G53" s="825" t="s">
        <v>3306</v>
      </c>
      <c r="H53" s="825" t="s">
        <v>3307</v>
      </c>
      <c r="I53" s="831">
        <v>0.14000000059604645</v>
      </c>
      <c r="J53" s="831">
        <v>100</v>
      </c>
      <c r="K53" s="832">
        <v>14</v>
      </c>
    </row>
    <row r="54" spans="1:11" ht="14.45" customHeight="1" x14ac:dyDescent="0.2">
      <c r="A54" s="821" t="s">
        <v>586</v>
      </c>
      <c r="B54" s="822" t="s">
        <v>587</v>
      </c>
      <c r="C54" s="825" t="s">
        <v>599</v>
      </c>
      <c r="D54" s="839" t="s">
        <v>600</v>
      </c>
      <c r="E54" s="825" t="s">
        <v>3219</v>
      </c>
      <c r="F54" s="839" t="s">
        <v>3220</v>
      </c>
      <c r="G54" s="825" t="s">
        <v>3308</v>
      </c>
      <c r="H54" s="825" t="s">
        <v>3309</v>
      </c>
      <c r="I54" s="831">
        <v>31.269166787465412</v>
      </c>
      <c r="J54" s="831">
        <v>53</v>
      </c>
      <c r="K54" s="832">
        <v>1655.2800140380859</v>
      </c>
    </row>
    <row r="55" spans="1:11" ht="14.45" customHeight="1" x14ac:dyDescent="0.2">
      <c r="A55" s="821" t="s">
        <v>586</v>
      </c>
      <c r="B55" s="822" t="s">
        <v>587</v>
      </c>
      <c r="C55" s="825" t="s">
        <v>599</v>
      </c>
      <c r="D55" s="839" t="s">
        <v>600</v>
      </c>
      <c r="E55" s="825" t="s">
        <v>3219</v>
      </c>
      <c r="F55" s="839" t="s">
        <v>3220</v>
      </c>
      <c r="G55" s="825" t="s">
        <v>3310</v>
      </c>
      <c r="H55" s="825" t="s">
        <v>3311</v>
      </c>
      <c r="I55" s="831">
        <v>30.62583367029826</v>
      </c>
      <c r="J55" s="831">
        <v>404</v>
      </c>
      <c r="K55" s="832">
        <v>12384.080017089844</v>
      </c>
    </row>
    <row r="56" spans="1:11" ht="14.45" customHeight="1" x14ac:dyDescent="0.2">
      <c r="A56" s="821" t="s">
        <v>586</v>
      </c>
      <c r="B56" s="822" t="s">
        <v>587</v>
      </c>
      <c r="C56" s="825" t="s">
        <v>599</v>
      </c>
      <c r="D56" s="839" t="s">
        <v>600</v>
      </c>
      <c r="E56" s="825" t="s">
        <v>3312</v>
      </c>
      <c r="F56" s="839" t="s">
        <v>3313</v>
      </c>
      <c r="G56" s="825" t="s">
        <v>3314</v>
      </c>
      <c r="H56" s="825" t="s">
        <v>3315</v>
      </c>
      <c r="I56" s="831">
        <v>47.189998626708984</v>
      </c>
      <c r="J56" s="831">
        <v>40</v>
      </c>
      <c r="K56" s="832">
        <v>1887.5999755859375</v>
      </c>
    </row>
    <row r="57" spans="1:11" ht="14.45" customHeight="1" x14ac:dyDescent="0.2">
      <c r="A57" s="821" t="s">
        <v>586</v>
      </c>
      <c r="B57" s="822" t="s">
        <v>587</v>
      </c>
      <c r="C57" s="825" t="s">
        <v>599</v>
      </c>
      <c r="D57" s="839" t="s">
        <v>600</v>
      </c>
      <c r="E57" s="825" t="s">
        <v>3312</v>
      </c>
      <c r="F57" s="839" t="s">
        <v>3313</v>
      </c>
      <c r="G57" s="825" t="s">
        <v>3316</v>
      </c>
      <c r="H57" s="825" t="s">
        <v>3317</v>
      </c>
      <c r="I57" s="831">
        <v>13.810000419616699</v>
      </c>
      <c r="J57" s="831">
        <v>20</v>
      </c>
      <c r="K57" s="832">
        <v>276.1199951171875</v>
      </c>
    </row>
    <row r="58" spans="1:11" ht="14.45" customHeight="1" x14ac:dyDescent="0.2">
      <c r="A58" s="821" t="s">
        <v>586</v>
      </c>
      <c r="B58" s="822" t="s">
        <v>587</v>
      </c>
      <c r="C58" s="825" t="s">
        <v>599</v>
      </c>
      <c r="D58" s="839" t="s">
        <v>600</v>
      </c>
      <c r="E58" s="825" t="s">
        <v>3312</v>
      </c>
      <c r="F58" s="839" t="s">
        <v>3313</v>
      </c>
      <c r="G58" s="825" t="s">
        <v>3318</v>
      </c>
      <c r="H58" s="825" t="s">
        <v>3319</v>
      </c>
      <c r="I58" s="831">
        <v>9.9999997764825821E-3</v>
      </c>
      <c r="J58" s="831">
        <v>40</v>
      </c>
      <c r="K58" s="832">
        <v>0.40000000596046448</v>
      </c>
    </row>
    <row r="59" spans="1:11" ht="14.45" customHeight="1" x14ac:dyDescent="0.2">
      <c r="A59" s="821" t="s">
        <v>586</v>
      </c>
      <c r="B59" s="822" t="s">
        <v>587</v>
      </c>
      <c r="C59" s="825" t="s">
        <v>599</v>
      </c>
      <c r="D59" s="839" t="s">
        <v>600</v>
      </c>
      <c r="E59" s="825" t="s">
        <v>3312</v>
      </c>
      <c r="F59" s="839" t="s">
        <v>3313</v>
      </c>
      <c r="G59" s="825" t="s">
        <v>3318</v>
      </c>
      <c r="H59" s="825" t="s">
        <v>3320</v>
      </c>
      <c r="I59" s="831">
        <v>1.1111110862758424E-2</v>
      </c>
      <c r="J59" s="831">
        <v>370</v>
      </c>
      <c r="K59" s="832">
        <v>4.2000000476837158</v>
      </c>
    </row>
    <row r="60" spans="1:11" ht="14.45" customHeight="1" x14ac:dyDescent="0.2">
      <c r="A60" s="821" t="s">
        <v>586</v>
      </c>
      <c r="B60" s="822" t="s">
        <v>587</v>
      </c>
      <c r="C60" s="825" t="s">
        <v>599</v>
      </c>
      <c r="D60" s="839" t="s">
        <v>600</v>
      </c>
      <c r="E60" s="825" t="s">
        <v>3312</v>
      </c>
      <c r="F60" s="839" t="s">
        <v>3313</v>
      </c>
      <c r="G60" s="825" t="s">
        <v>3321</v>
      </c>
      <c r="H60" s="825" t="s">
        <v>3322</v>
      </c>
      <c r="I60" s="831">
        <v>808.280029296875</v>
      </c>
      <c r="J60" s="831">
        <v>1</v>
      </c>
      <c r="K60" s="832">
        <v>808.280029296875</v>
      </c>
    </row>
    <row r="61" spans="1:11" ht="14.45" customHeight="1" x14ac:dyDescent="0.2">
      <c r="A61" s="821" t="s">
        <v>586</v>
      </c>
      <c r="B61" s="822" t="s">
        <v>587</v>
      </c>
      <c r="C61" s="825" t="s">
        <v>599</v>
      </c>
      <c r="D61" s="839" t="s">
        <v>600</v>
      </c>
      <c r="E61" s="825" t="s">
        <v>3312</v>
      </c>
      <c r="F61" s="839" t="s">
        <v>3313</v>
      </c>
      <c r="G61" s="825" t="s">
        <v>3323</v>
      </c>
      <c r="H61" s="825" t="s">
        <v>3324</v>
      </c>
      <c r="I61" s="831">
        <v>11.142000198364258</v>
      </c>
      <c r="J61" s="831">
        <v>300</v>
      </c>
      <c r="K61" s="832">
        <v>3343</v>
      </c>
    </row>
    <row r="62" spans="1:11" ht="14.45" customHeight="1" x14ac:dyDescent="0.2">
      <c r="A62" s="821" t="s">
        <v>586</v>
      </c>
      <c r="B62" s="822" t="s">
        <v>587</v>
      </c>
      <c r="C62" s="825" t="s">
        <v>599</v>
      </c>
      <c r="D62" s="839" t="s">
        <v>600</v>
      </c>
      <c r="E62" s="825" t="s">
        <v>3312</v>
      </c>
      <c r="F62" s="839" t="s">
        <v>3313</v>
      </c>
      <c r="G62" s="825" t="s">
        <v>3325</v>
      </c>
      <c r="H62" s="825" t="s">
        <v>3326</v>
      </c>
      <c r="I62" s="831">
        <v>78.650001525878906</v>
      </c>
      <c r="J62" s="831">
        <v>2</v>
      </c>
      <c r="K62" s="832">
        <v>157.30000305175781</v>
      </c>
    </row>
    <row r="63" spans="1:11" ht="14.45" customHeight="1" x14ac:dyDescent="0.2">
      <c r="A63" s="821" t="s">
        <v>586</v>
      </c>
      <c r="B63" s="822" t="s">
        <v>587</v>
      </c>
      <c r="C63" s="825" t="s">
        <v>599</v>
      </c>
      <c r="D63" s="839" t="s">
        <v>600</v>
      </c>
      <c r="E63" s="825" t="s">
        <v>3312</v>
      </c>
      <c r="F63" s="839" t="s">
        <v>3313</v>
      </c>
      <c r="G63" s="825" t="s">
        <v>3327</v>
      </c>
      <c r="H63" s="825" t="s">
        <v>3328</v>
      </c>
      <c r="I63" s="831">
        <v>5.2600002288818359</v>
      </c>
      <c r="J63" s="831">
        <v>150</v>
      </c>
      <c r="K63" s="832">
        <v>789</v>
      </c>
    </row>
    <row r="64" spans="1:11" ht="14.45" customHeight="1" x14ac:dyDescent="0.2">
      <c r="A64" s="821" t="s">
        <v>586</v>
      </c>
      <c r="B64" s="822" t="s">
        <v>587</v>
      </c>
      <c r="C64" s="825" t="s">
        <v>599</v>
      </c>
      <c r="D64" s="839" t="s">
        <v>600</v>
      </c>
      <c r="E64" s="825" t="s">
        <v>3312</v>
      </c>
      <c r="F64" s="839" t="s">
        <v>3313</v>
      </c>
      <c r="G64" s="825" t="s">
        <v>3329</v>
      </c>
      <c r="H64" s="825" t="s">
        <v>3330</v>
      </c>
      <c r="I64" s="831">
        <v>3.4838461692516622</v>
      </c>
      <c r="J64" s="831">
        <v>1650</v>
      </c>
      <c r="K64" s="832">
        <v>5748.5</v>
      </c>
    </row>
    <row r="65" spans="1:11" ht="14.45" customHeight="1" x14ac:dyDescent="0.2">
      <c r="A65" s="821" t="s">
        <v>586</v>
      </c>
      <c r="B65" s="822" t="s">
        <v>587</v>
      </c>
      <c r="C65" s="825" t="s">
        <v>599</v>
      </c>
      <c r="D65" s="839" t="s">
        <v>600</v>
      </c>
      <c r="E65" s="825" t="s">
        <v>3312</v>
      </c>
      <c r="F65" s="839" t="s">
        <v>3313</v>
      </c>
      <c r="G65" s="825" t="s">
        <v>3331</v>
      </c>
      <c r="H65" s="825" t="s">
        <v>3332</v>
      </c>
      <c r="I65" s="831">
        <v>17.979999542236328</v>
      </c>
      <c r="J65" s="831">
        <v>1150</v>
      </c>
      <c r="K65" s="832">
        <v>20677</v>
      </c>
    </row>
    <row r="66" spans="1:11" ht="14.45" customHeight="1" x14ac:dyDescent="0.2">
      <c r="A66" s="821" t="s">
        <v>586</v>
      </c>
      <c r="B66" s="822" t="s">
        <v>587</v>
      </c>
      <c r="C66" s="825" t="s">
        <v>599</v>
      </c>
      <c r="D66" s="839" t="s">
        <v>600</v>
      </c>
      <c r="E66" s="825" t="s">
        <v>3312</v>
      </c>
      <c r="F66" s="839" t="s">
        <v>3313</v>
      </c>
      <c r="G66" s="825" t="s">
        <v>3333</v>
      </c>
      <c r="H66" s="825" t="s">
        <v>3334</v>
      </c>
      <c r="I66" s="831">
        <v>17.979999542236328</v>
      </c>
      <c r="J66" s="831">
        <v>150</v>
      </c>
      <c r="K66" s="832">
        <v>2697</v>
      </c>
    </row>
    <row r="67" spans="1:11" ht="14.45" customHeight="1" x14ac:dyDescent="0.2">
      <c r="A67" s="821" t="s">
        <v>586</v>
      </c>
      <c r="B67" s="822" t="s">
        <v>587</v>
      </c>
      <c r="C67" s="825" t="s">
        <v>599</v>
      </c>
      <c r="D67" s="839" t="s">
        <v>600</v>
      </c>
      <c r="E67" s="825" t="s">
        <v>3312</v>
      </c>
      <c r="F67" s="839" t="s">
        <v>3313</v>
      </c>
      <c r="G67" s="825" t="s">
        <v>3335</v>
      </c>
      <c r="H67" s="825" t="s">
        <v>3336</v>
      </c>
      <c r="I67" s="831">
        <v>13.199999809265137</v>
      </c>
      <c r="J67" s="831">
        <v>10</v>
      </c>
      <c r="K67" s="832">
        <v>132</v>
      </c>
    </row>
    <row r="68" spans="1:11" ht="14.45" customHeight="1" x14ac:dyDescent="0.2">
      <c r="A68" s="821" t="s">
        <v>586</v>
      </c>
      <c r="B68" s="822" t="s">
        <v>587</v>
      </c>
      <c r="C68" s="825" t="s">
        <v>599</v>
      </c>
      <c r="D68" s="839" t="s">
        <v>600</v>
      </c>
      <c r="E68" s="825" t="s">
        <v>3312</v>
      </c>
      <c r="F68" s="839" t="s">
        <v>3313</v>
      </c>
      <c r="G68" s="825" t="s">
        <v>3337</v>
      </c>
      <c r="H68" s="825" t="s">
        <v>3338</v>
      </c>
      <c r="I68" s="831">
        <v>13.199999809265137</v>
      </c>
      <c r="J68" s="831">
        <v>70</v>
      </c>
      <c r="K68" s="832">
        <v>924</v>
      </c>
    </row>
    <row r="69" spans="1:11" ht="14.45" customHeight="1" x14ac:dyDescent="0.2">
      <c r="A69" s="821" t="s">
        <v>586</v>
      </c>
      <c r="B69" s="822" t="s">
        <v>587</v>
      </c>
      <c r="C69" s="825" t="s">
        <v>599</v>
      </c>
      <c r="D69" s="839" t="s">
        <v>600</v>
      </c>
      <c r="E69" s="825" t="s">
        <v>3312</v>
      </c>
      <c r="F69" s="839" t="s">
        <v>3313</v>
      </c>
      <c r="G69" s="825" t="s">
        <v>3339</v>
      </c>
      <c r="H69" s="825" t="s">
        <v>3340</v>
      </c>
      <c r="I69" s="831">
        <v>13.199999809265137</v>
      </c>
      <c r="J69" s="831">
        <v>50</v>
      </c>
      <c r="K69" s="832">
        <v>660</v>
      </c>
    </row>
    <row r="70" spans="1:11" ht="14.45" customHeight="1" x14ac:dyDescent="0.2">
      <c r="A70" s="821" t="s">
        <v>586</v>
      </c>
      <c r="B70" s="822" t="s">
        <v>587</v>
      </c>
      <c r="C70" s="825" t="s">
        <v>599</v>
      </c>
      <c r="D70" s="839" t="s">
        <v>600</v>
      </c>
      <c r="E70" s="825" t="s">
        <v>3312</v>
      </c>
      <c r="F70" s="839" t="s">
        <v>3313</v>
      </c>
      <c r="G70" s="825" t="s">
        <v>3341</v>
      </c>
      <c r="H70" s="825" t="s">
        <v>3342</v>
      </c>
      <c r="I70" s="831">
        <v>4.0300002098083496</v>
      </c>
      <c r="J70" s="831">
        <v>100</v>
      </c>
      <c r="K70" s="832">
        <v>403</v>
      </c>
    </row>
    <row r="71" spans="1:11" ht="14.45" customHeight="1" x14ac:dyDescent="0.2">
      <c r="A71" s="821" t="s">
        <v>586</v>
      </c>
      <c r="B71" s="822" t="s">
        <v>587</v>
      </c>
      <c r="C71" s="825" t="s">
        <v>599</v>
      </c>
      <c r="D71" s="839" t="s">
        <v>600</v>
      </c>
      <c r="E71" s="825" t="s">
        <v>3312</v>
      </c>
      <c r="F71" s="839" t="s">
        <v>3313</v>
      </c>
      <c r="G71" s="825" t="s">
        <v>3343</v>
      </c>
      <c r="H71" s="825" t="s">
        <v>3344</v>
      </c>
      <c r="I71" s="831">
        <v>3.1466667652130127</v>
      </c>
      <c r="J71" s="831">
        <v>70</v>
      </c>
      <c r="K71" s="832">
        <v>220.24999809265137</v>
      </c>
    </row>
    <row r="72" spans="1:11" ht="14.45" customHeight="1" x14ac:dyDescent="0.2">
      <c r="A72" s="821" t="s">
        <v>586</v>
      </c>
      <c r="B72" s="822" t="s">
        <v>587</v>
      </c>
      <c r="C72" s="825" t="s">
        <v>599</v>
      </c>
      <c r="D72" s="839" t="s">
        <v>600</v>
      </c>
      <c r="E72" s="825" t="s">
        <v>3312</v>
      </c>
      <c r="F72" s="839" t="s">
        <v>3313</v>
      </c>
      <c r="G72" s="825" t="s">
        <v>3345</v>
      </c>
      <c r="H72" s="825" t="s">
        <v>3346</v>
      </c>
      <c r="I72" s="831">
        <v>8.2299995422363281</v>
      </c>
      <c r="J72" s="831">
        <v>30</v>
      </c>
      <c r="K72" s="832">
        <v>246.83999633789063</v>
      </c>
    </row>
    <row r="73" spans="1:11" ht="14.45" customHeight="1" x14ac:dyDescent="0.2">
      <c r="A73" s="821" t="s">
        <v>586</v>
      </c>
      <c r="B73" s="822" t="s">
        <v>587</v>
      </c>
      <c r="C73" s="825" t="s">
        <v>599</v>
      </c>
      <c r="D73" s="839" t="s">
        <v>600</v>
      </c>
      <c r="E73" s="825" t="s">
        <v>3312</v>
      </c>
      <c r="F73" s="839" t="s">
        <v>3313</v>
      </c>
      <c r="G73" s="825" t="s">
        <v>3347</v>
      </c>
      <c r="H73" s="825" t="s">
        <v>3348</v>
      </c>
      <c r="I73" s="831">
        <v>37.900001525878906</v>
      </c>
      <c r="J73" s="831">
        <v>3</v>
      </c>
      <c r="K73" s="832">
        <v>113.69999694824219</v>
      </c>
    </row>
    <row r="74" spans="1:11" ht="14.45" customHeight="1" x14ac:dyDescent="0.2">
      <c r="A74" s="821" t="s">
        <v>586</v>
      </c>
      <c r="B74" s="822" t="s">
        <v>587</v>
      </c>
      <c r="C74" s="825" t="s">
        <v>599</v>
      </c>
      <c r="D74" s="839" t="s">
        <v>600</v>
      </c>
      <c r="E74" s="825" t="s">
        <v>3312</v>
      </c>
      <c r="F74" s="839" t="s">
        <v>3313</v>
      </c>
      <c r="G74" s="825" t="s">
        <v>3349</v>
      </c>
      <c r="H74" s="825" t="s">
        <v>3350</v>
      </c>
      <c r="I74" s="831">
        <v>81.739997863769531</v>
      </c>
      <c r="J74" s="831">
        <v>45</v>
      </c>
      <c r="K74" s="832">
        <v>3678.300048828125</v>
      </c>
    </row>
    <row r="75" spans="1:11" ht="14.45" customHeight="1" x14ac:dyDescent="0.2">
      <c r="A75" s="821" t="s">
        <v>586</v>
      </c>
      <c r="B75" s="822" t="s">
        <v>587</v>
      </c>
      <c r="C75" s="825" t="s">
        <v>599</v>
      </c>
      <c r="D75" s="839" t="s">
        <v>600</v>
      </c>
      <c r="E75" s="825" t="s">
        <v>3312</v>
      </c>
      <c r="F75" s="839" t="s">
        <v>3313</v>
      </c>
      <c r="G75" s="825" t="s">
        <v>3351</v>
      </c>
      <c r="H75" s="825" t="s">
        <v>3352</v>
      </c>
      <c r="I75" s="831">
        <v>0.25999999046325684</v>
      </c>
      <c r="J75" s="831">
        <v>100</v>
      </c>
      <c r="K75" s="832">
        <v>26</v>
      </c>
    </row>
    <row r="76" spans="1:11" ht="14.45" customHeight="1" x14ac:dyDescent="0.2">
      <c r="A76" s="821" t="s">
        <v>586</v>
      </c>
      <c r="B76" s="822" t="s">
        <v>587</v>
      </c>
      <c r="C76" s="825" t="s">
        <v>599</v>
      </c>
      <c r="D76" s="839" t="s">
        <v>600</v>
      </c>
      <c r="E76" s="825" t="s">
        <v>3312</v>
      </c>
      <c r="F76" s="839" t="s">
        <v>3313</v>
      </c>
      <c r="G76" s="825" t="s">
        <v>3353</v>
      </c>
      <c r="H76" s="825" t="s">
        <v>3354</v>
      </c>
      <c r="I76" s="831">
        <v>4.9699997901916504</v>
      </c>
      <c r="J76" s="831">
        <v>30</v>
      </c>
      <c r="K76" s="832">
        <v>149.10000228881836</v>
      </c>
    </row>
    <row r="77" spans="1:11" ht="14.45" customHeight="1" x14ac:dyDescent="0.2">
      <c r="A77" s="821" t="s">
        <v>586</v>
      </c>
      <c r="B77" s="822" t="s">
        <v>587</v>
      </c>
      <c r="C77" s="825" t="s">
        <v>599</v>
      </c>
      <c r="D77" s="839" t="s">
        <v>600</v>
      </c>
      <c r="E77" s="825" t="s">
        <v>3312</v>
      </c>
      <c r="F77" s="839" t="s">
        <v>3313</v>
      </c>
      <c r="G77" s="825" t="s">
        <v>3355</v>
      </c>
      <c r="H77" s="825" t="s">
        <v>3356</v>
      </c>
      <c r="I77" s="831">
        <v>13.310000419616699</v>
      </c>
      <c r="J77" s="831">
        <v>225</v>
      </c>
      <c r="K77" s="832">
        <v>2994.7500610351563</v>
      </c>
    </row>
    <row r="78" spans="1:11" ht="14.45" customHeight="1" x14ac:dyDescent="0.2">
      <c r="A78" s="821" t="s">
        <v>586</v>
      </c>
      <c r="B78" s="822" t="s">
        <v>587</v>
      </c>
      <c r="C78" s="825" t="s">
        <v>599</v>
      </c>
      <c r="D78" s="839" t="s">
        <v>600</v>
      </c>
      <c r="E78" s="825" t="s">
        <v>3312</v>
      </c>
      <c r="F78" s="839" t="s">
        <v>3313</v>
      </c>
      <c r="G78" s="825" t="s">
        <v>3357</v>
      </c>
      <c r="H78" s="825" t="s">
        <v>3358</v>
      </c>
      <c r="I78" s="831">
        <v>184.58000183105469</v>
      </c>
      <c r="J78" s="831">
        <v>3</v>
      </c>
      <c r="K78" s="832">
        <v>553.739990234375</v>
      </c>
    </row>
    <row r="79" spans="1:11" ht="14.45" customHeight="1" x14ac:dyDescent="0.2">
      <c r="A79" s="821" t="s">
        <v>586</v>
      </c>
      <c r="B79" s="822" t="s">
        <v>587</v>
      </c>
      <c r="C79" s="825" t="s">
        <v>599</v>
      </c>
      <c r="D79" s="839" t="s">
        <v>600</v>
      </c>
      <c r="E79" s="825" t="s">
        <v>3312</v>
      </c>
      <c r="F79" s="839" t="s">
        <v>3313</v>
      </c>
      <c r="G79" s="825" t="s">
        <v>3359</v>
      </c>
      <c r="H79" s="825" t="s">
        <v>3360</v>
      </c>
      <c r="I79" s="831">
        <v>30.25</v>
      </c>
      <c r="J79" s="831">
        <v>100</v>
      </c>
      <c r="K79" s="832">
        <v>3025</v>
      </c>
    </row>
    <row r="80" spans="1:11" ht="14.45" customHeight="1" x14ac:dyDescent="0.2">
      <c r="A80" s="821" t="s">
        <v>586</v>
      </c>
      <c r="B80" s="822" t="s">
        <v>587</v>
      </c>
      <c r="C80" s="825" t="s">
        <v>599</v>
      </c>
      <c r="D80" s="839" t="s">
        <v>600</v>
      </c>
      <c r="E80" s="825" t="s">
        <v>3312</v>
      </c>
      <c r="F80" s="839" t="s">
        <v>3313</v>
      </c>
      <c r="G80" s="825" t="s">
        <v>3361</v>
      </c>
      <c r="H80" s="825" t="s">
        <v>3362</v>
      </c>
      <c r="I80" s="831">
        <v>27.255000114440918</v>
      </c>
      <c r="J80" s="831">
        <v>7</v>
      </c>
      <c r="K80" s="832">
        <v>189.69999694824219</v>
      </c>
    </row>
    <row r="81" spans="1:11" ht="14.45" customHeight="1" x14ac:dyDescent="0.2">
      <c r="A81" s="821" t="s">
        <v>586</v>
      </c>
      <c r="B81" s="822" t="s">
        <v>587</v>
      </c>
      <c r="C81" s="825" t="s">
        <v>599</v>
      </c>
      <c r="D81" s="839" t="s">
        <v>600</v>
      </c>
      <c r="E81" s="825" t="s">
        <v>3312</v>
      </c>
      <c r="F81" s="839" t="s">
        <v>3313</v>
      </c>
      <c r="G81" s="825" t="s">
        <v>3363</v>
      </c>
      <c r="H81" s="825" t="s">
        <v>3364</v>
      </c>
      <c r="I81" s="831">
        <v>9.1999998092651367</v>
      </c>
      <c r="J81" s="831">
        <v>900</v>
      </c>
      <c r="K81" s="832">
        <v>8280</v>
      </c>
    </row>
    <row r="82" spans="1:11" ht="14.45" customHeight="1" x14ac:dyDescent="0.2">
      <c r="A82" s="821" t="s">
        <v>586</v>
      </c>
      <c r="B82" s="822" t="s">
        <v>587</v>
      </c>
      <c r="C82" s="825" t="s">
        <v>599</v>
      </c>
      <c r="D82" s="839" t="s">
        <v>600</v>
      </c>
      <c r="E82" s="825" t="s">
        <v>3312</v>
      </c>
      <c r="F82" s="839" t="s">
        <v>3313</v>
      </c>
      <c r="G82" s="825" t="s">
        <v>3365</v>
      </c>
      <c r="H82" s="825" t="s">
        <v>3366</v>
      </c>
      <c r="I82" s="831">
        <v>35.090000152587891</v>
      </c>
      <c r="J82" s="831">
        <v>90</v>
      </c>
      <c r="K82" s="832">
        <v>3158.099853515625</v>
      </c>
    </row>
    <row r="83" spans="1:11" ht="14.45" customHeight="1" x14ac:dyDescent="0.2">
      <c r="A83" s="821" t="s">
        <v>586</v>
      </c>
      <c r="B83" s="822" t="s">
        <v>587</v>
      </c>
      <c r="C83" s="825" t="s">
        <v>599</v>
      </c>
      <c r="D83" s="839" t="s">
        <v>600</v>
      </c>
      <c r="E83" s="825" t="s">
        <v>3312</v>
      </c>
      <c r="F83" s="839" t="s">
        <v>3313</v>
      </c>
      <c r="G83" s="825" t="s">
        <v>3367</v>
      </c>
      <c r="H83" s="825" t="s">
        <v>3368</v>
      </c>
      <c r="I83" s="831">
        <v>7.2599999904632568</v>
      </c>
      <c r="J83" s="831">
        <v>20</v>
      </c>
      <c r="K83" s="832">
        <v>145.19999694824219</v>
      </c>
    </row>
    <row r="84" spans="1:11" ht="14.45" customHeight="1" x14ac:dyDescent="0.2">
      <c r="A84" s="821" t="s">
        <v>586</v>
      </c>
      <c r="B84" s="822" t="s">
        <v>587</v>
      </c>
      <c r="C84" s="825" t="s">
        <v>599</v>
      </c>
      <c r="D84" s="839" t="s">
        <v>600</v>
      </c>
      <c r="E84" s="825" t="s">
        <v>3312</v>
      </c>
      <c r="F84" s="839" t="s">
        <v>3313</v>
      </c>
      <c r="G84" s="825" t="s">
        <v>3369</v>
      </c>
      <c r="H84" s="825" t="s">
        <v>3370</v>
      </c>
      <c r="I84" s="831">
        <v>172.5</v>
      </c>
      <c r="J84" s="831">
        <v>3</v>
      </c>
      <c r="K84" s="832">
        <v>517.5</v>
      </c>
    </row>
    <row r="85" spans="1:11" ht="14.45" customHeight="1" x14ac:dyDescent="0.2">
      <c r="A85" s="821" t="s">
        <v>586</v>
      </c>
      <c r="B85" s="822" t="s">
        <v>587</v>
      </c>
      <c r="C85" s="825" t="s">
        <v>599</v>
      </c>
      <c r="D85" s="839" t="s">
        <v>600</v>
      </c>
      <c r="E85" s="825" t="s">
        <v>3312</v>
      </c>
      <c r="F85" s="839" t="s">
        <v>3313</v>
      </c>
      <c r="G85" s="825" t="s">
        <v>3371</v>
      </c>
      <c r="H85" s="825" t="s">
        <v>3372</v>
      </c>
      <c r="I85" s="831">
        <v>6.5885715484619141</v>
      </c>
      <c r="J85" s="831">
        <v>210</v>
      </c>
      <c r="K85" s="832">
        <v>1383.6000213623047</v>
      </c>
    </row>
    <row r="86" spans="1:11" ht="14.45" customHeight="1" x14ac:dyDescent="0.2">
      <c r="A86" s="821" t="s">
        <v>586</v>
      </c>
      <c r="B86" s="822" t="s">
        <v>587</v>
      </c>
      <c r="C86" s="825" t="s">
        <v>599</v>
      </c>
      <c r="D86" s="839" t="s">
        <v>600</v>
      </c>
      <c r="E86" s="825" t="s">
        <v>3312</v>
      </c>
      <c r="F86" s="839" t="s">
        <v>3313</v>
      </c>
      <c r="G86" s="825" t="s">
        <v>3373</v>
      </c>
      <c r="H86" s="825" t="s">
        <v>3374</v>
      </c>
      <c r="I86" s="831">
        <v>6.0500001907348633</v>
      </c>
      <c r="J86" s="831">
        <v>15</v>
      </c>
      <c r="K86" s="832">
        <v>90.75</v>
      </c>
    </row>
    <row r="87" spans="1:11" ht="14.45" customHeight="1" x14ac:dyDescent="0.2">
      <c r="A87" s="821" t="s">
        <v>586</v>
      </c>
      <c r="B87" s="822" t="s">
        <v>587</v>
      </c>
      <c r="C87" s="825" t="s">
        <v>599</v>
      </c>
      <c r="D87" s="839" t="s">
        <v>600</v>
      </c>
      <c r="E87" s="825" t="s">
        <v>3312</v>
      </c>
      <c r="F87" s="839" t="s">
        <v>3313</v>
      </c>
      <c r="G87" s="825" t="s">
        <v>3375</v>
      </c>
      <c r="H87" s="825" t="s">
        <v>3376</v>
      </c>
      <c r="I87" s="831">
        <v>11.369999885559082</v>
      </c>
      <c r="J87" s="831">
        <v>100</v>
      </c>
      <c r="K87" s="832">
        <v>1137</v>
      </c>
    </row>
    <row r="88" spans="1:11" ht="14.45" customHeight="1" x14ac:dyDescent="0.2">
      <c r="A88" s="821" t="s">
        <v>586</v>
      </c>
      <c r="B88" s="822" t="s">
        <v>587</v>
      </c>
      <c r="C88" s="825" t="s">
        <v>599</v>
      </c>
      <c r="D88" s="839" t="s">
        <v>600</v>
      </c>
      <c r="E88" s="825" t="s">
        <v>3312</v>
      </c>
      <c r="F88" s="839" t="s">
        <v>3313</v>
      </c>
      <c r="G88" s="825" t="s">
        <v>3377</v>
      </c>
      <c r="H88" s="825" t="s">
        <v>3378</v>
      </c>
      <c r="I88" s="831">
        <v>0.82153845291871286</v>
      </c>
      <c r="J88" s="831">
        <v>8300</v>
      </c>
      <c r="K88" s="832">
        <v>6819</v>
      </c>
    </row>
    <row r="89" spans="1:11" ht="14.45" customHeight="1" x14ac:dyDescent="0.2">
      <c r="A89" s="821" t="s">
        <v>586</v>
      </c>
      <c r="B89" s="822" t="s">
        <v>587</v>
      </c>
      <c r="C89" s="825" t="s">
        <v>599</v>
      </c>
      <c r="D89" s="839" t="s">
        <v>600</v>
      </c>
      <c r="E89" s="825" t="s">
        <v>3312</v>
      </c>
      <c r="F89" s="839" t="s">
        <v>3313</v>
      </c>
      <c r="G89" s="825" t="s">
        <v>3379</v>
      </c>
      <c r="H89" s="825" t="s">
        <v>3380</v>
      </c>
      <c r="I89" s="831">
        <v>0.4375</v>
      </c>
      <c r="J89" s="831">
        <v>800</v>
      </c>
      <c r="K89" s="832">
        <v>350</v>
      </c>
    </row>
    <row r="90" spans="1:11" ht="14.45" customHeight="1" x14ac:dyDescent="0.2">
      <c r="A90" s="821" t="s">
        <v>586</v>
      </c>
      <c r="B90" s="822" t="s">
        <v>587</v>
      </c>
      <c r="C90" s="825" t="s">
        <v>599</v>
      </c>
      <c r="D90" s="839" t="s">
        <v>600</v>
      </c>
      <c r="E90" s="825" t="s">
        <v>3312</v>
      </c>
      <c r="F90" s="839" t="s">
        <v>3313</v>
      </c>
      <c r="G90" s="825" t="s">
        <v>3381</v>
      </c>
      <c r="H90" s="825" t="s">
        <v>3382</v>
      </c>
      <c r="I90" s="831">
        <v>1.1387499868869781</v>
      </c>
      <c r="J90" s="831">
        <v>4320</v>
      </c>
      <c r="K90" s="832">
        <v>4919.1999816894531</v>
      </c>
    </row>
    <row r="91" spans="1:11" ht="14.45" customHeight="1" x14ac:dyDescent="0.2">
      <c r="A91" s="821" t="s">
        <v>586</v>
      </c>
      <c r="B91" s="822" t="s">
        <v>587</v>
      </c>
      <c r="C91" s="825" t="s">
        <v>599</v>
      </c>
      <c r="D91" s="839" t="s">
        <v>600</v>
      </c>
      <c r="E91" s="825" t="s">
        <v>3312</v>
      </c>
      <c r="F91" s="839" t="s">
        <v>3313</v>
      </c>
      <c r="G91" s="825" t="s">
        <v>3383</v>
      </c>
      <c r="H91" s="825" t="s">
        <v>3384</v>
      </c>
      <c r="I91" s="831">
        <v>0.57999998331069946</v>
      </c>
      <c r="J91" s="831">
        <v>7300</v>
      </c>
      <c r="K91" s="832">
        <v>4234</v>
      </c>
    </row>
    <row r="92" spans="1:11" ht="14.45" customHeight="1" x14ac:dyDescent="0.2">
      <c r="A92" s="821" t="s">
        <v>586</v>
      </c>
      <c r="B92" s="822" t="s">
        <v>587</v>
      </c>
      <c r="C92" s="825" t="s">
        <v>599</v>
      </c>
      <c r="D92" s="839" t="s">
        <v>600</v>
      </c>
      <c r="E92" s="825" t="s">
        <v>3312</v>
      </c>
      <c r="F92" s="839" t="s">
        <v>3313</v>
      </c>
      <c r="G92" s="825" t="s">
        <v>3385</v>
      </c>
      <c r="H92" s="825" t="s">
        <v>3386</v>
      </c>
      <c r="I92" s="831">
        <v>2.119999885559082</v>
      </c>
      <c r="J92" s="831">
        <v>400</v>
      </c>
      <c r="K92" s="832">
        <v>848</v>
      </c>
    </row>
    <row r="93" spans="1:11" ht="14.45" customHeight="1" x14ac:dyDescent="0.2">
      <c r="A93" s="821" t="s">
        <v>586</v>
      </c>
      <c r="B93" s="822" t="s">
        <v>587</v>
      </c>
      <c r="C93" s="825" t="s">
        <v>599</v>
      </c>
      <c r="D93" s="839" t="s">
        <v>600</v>
      </c>
      <c r="E93" s="825" t="s">
        <v>3312</v>
      </c>
      <c r="F93" s="839" t="s">
        <v>3313</v>
      </c>
      <c r="G93" s="825" t="s">
        <v>3385</v>
      </c>
      <c r="H93" s="825" t="s">
        <v>3387</v>
      </c>
      <c r="I93" s="831">
        <v>2.119999885559082</v>
      </c>
      <c r="J93" s="831">
        <v>400</v>
      </c>
      <c r="K93" s="832">
        <v>848</v>
      </c>
    </row>
    <row r="94" spans="1:11" ht="14.45" customHeight="1" x14ac:dyDescent="0.2">
      <c r="A94" s="821" t="s">
        <v>586</v>
      </c>
      <c r="B94" s="822" t="s">
        <v>587</v>
      </c>
      <c r="C94" s="825" t="s">
        <v>599</v>
      </c>
      <c r="D94" s="839" t="s">
        <v>600</v>
      </c>
      <c r="E94" s="825" t="s">
        <v>3312</v>
      </c>
      <c r="F94" s="839" t="s">
        <v>3313</v>
      </c>
      <c r="G94" s="825" t="s">
        <v>3388</v>
      </c>
      <c r="H94" s="825" t="s">
        <v>3389</v>
      </c>
      <c r="I94" s="831">
        <v>2.75</v>
      </c>
      <c r="J94" s="831">
        <v>1000</v>
      </c>
      <c r="K94" s="832">
        <v>2750</v>
      </c>
    </row>
    <row r="95" spans="1:11" ht="14.45" customHeight="1" x14ac:dyDescent="0.2">
      <c r="A95" s="821" t="s">
        <v>586</v>
      </c>
      <c r="B95" s="822" t="s">
        <v>587</v>
      </c>
      <c r="C95" s="825" t="s">
        <v>599</v>
      </c>
      <c r="D95" s="839" t="s">
        <v>600</v>
      </c>
      <c r="E95" s="825" t="s">
        <v>3312</v>
      </c>
      <c r="F95" s="839" t="s">
        <v>3313</v>
      </c>
      <c r="G95" s="825" t="s">
        <v>3390</v>
      </c>
      <c r="H95" s="825" t="s">
        <v>3391</v>
      </c>
      <c r="I95" s="831">
        <v>1.5700000524520874</v>
      </c>
      <c r="J95" s="831">
        <v>200</v>
      </c>
      <c r="K95" s="832">
        <v>314</v>
      </c>
    </row>
    <row r="96" spans="1:11" ht="14.45" customHeight="1" x14ac:dyDescent="0.2">
      <c r="A96" s="821" t="s">
        <v>586</v>
      </c>
      <c r="B96" s="822" t="s">
        <v>587</v>
      </c>
      <c r="C96" s="825" t="s">
        <v>599</v>
      </c>
      <c r="D96" s="839" t="s">
        <v>600</v>
      </c>
      <c r="E96" s="825" t="s">
        <v>3312</v>
      </c>
      <c r="F96" s="839" t="s">
        <v>3313</v>
      </c>
      <c r="G96" s="825" t="s">
        <v>3392</v>
      </c>
      <c r="H96" s="825" t="s">
        <v>3393</v>
      </c>
      <c r="I96" s="831">
        <v>5.4119998931884767</v>
      </c>
      <c r="J96" s="831">
        <v>130</v>
      </c>
      <c r="K96" s="832">
        <v>708</v>
      </c>
    </row>
    <row r="97" spans="1:11" ht="14.45" customHeight="1" x14ac:dyDescent="0.2">
      <c r="A97" s="821" t="s">
        <v>586</v>
      </c>
      <c r="B97" s="822" t="s">
        <v>587</v>
      </c>
      <c r="C97" s="825" t="s">
        <v>599</v>
      </c>
      <c r="D97" s="839" t="s">
        <v>600</v>
      </c>
      <c r="E97" s="825" t="s">
        <v>3312</v>
      </c>
      <c r="F97" s="839" t="s">
        <v>3313</v>
      </c>
      <c r="G97" s="825" t="s">
        <v>3385</v>
      </c>
      <c r="H97" s="825" t="s">
        <v>3394</v>
      </c>
      <c r="I97" s="831">
        <v>2.1149998903274536</v>
      </c>
      <c r="J97" s="831">
        <v>3000</v>
      </c>
      <c r="K97" s="832">
        <v>6345</v>
      </c>
    </row>
    <row r="98" spans="1:11" ht="14.45" customHeight="1" x14ac:dyDescent="0.2">
      <c r="A98" s="821" t="s">
        <v>586</v>
      </c>
      <c r="B98" s="822" t="s">
        <v>587</v>
      </c>
      <c r="C98" s="825" t="s">
        <v>599</v>
      </c>
      <c r="D98" s="839" t="s">
        <v>600</v>
      </c>
      <c r="E98" s="825" t="s">
        <v>3312</v>
      </c>
      <c r="F98" s="839" t="s">
        <v>3313</v>
      </c>
      <c r="G98" s="825" t="s">
        <v>3395</v>
      </c>
      <c r="H98" s="825" t="s">
        <v>3396</v>
      </c>
      <c r="I98" s="831">
        <v>8.4700002670288086</v>
      </c>
      <c r="J98" s="831">
        <v>60</v>
      </c>
      <c r="K98" s="832">
        <v>508.20001220703125</v>
      </c>
    </row>
    <row r="99" spans="1:11" ht="14.45" customHeight="1" x14ac:dyDescent="0.2">
      <c r="A99" s="821" t="s">
        <v>586</v>
      </c>
      <c r="B99" s="822" t="s">
        <v>587</v>
      </c>
      <c r="C99" s="825" t="s">
        <v>599</v>
      </c>
      <c r="D99" s="839" t="s">
        <v>600</v>
      </c>
      <c r="E99" s="825" t="s">
        <v>3312</v>
      </c>
      <c r="F99" s="839" t="s">
        <v>3313</v>
      </c>
      <c r="G99" s="825" t="s">
        <v>3397</v>
      </c>
      <c r="H99" s="825" t="s">
        <v>3398</v>
      </c>
      <c r="I99" s="831">
        <v>1.559999942779541</v>
      </c>
      <c r="J99" s="831">
        <v>200</v>
      </c>
      <c r="K99" s="832">
        <v>312</v>
      </c>
    </row>
    <row r="100" spans="1:11" ht="14.45" customHeight="1" x14ac:dyDescent="0.2">
      <c r="A100" s="821" t="s">
        <v>586</v>
      </c>
      <c r="B100" s="822" t="s">
        <v>587</v>
      </c>
      <c r="C100" s="825" t="s">
        <v>599</v>
      </c>
      <c r="D100" s="839" t="s">
        <v>600</v>
      </c>
      <c r="E100" s="825" t="s">
        <v>3312</v>
      </c>
      <c r="F100" s="839" t="s">
        <v>3313</v>
      </c>
      <c r="G100" s="825" t="s">
        <v>3399</v>
      </c>
      <c r="H100" s="825" t="s">
        <v>3400</v>
      </c>
      <c r="I100" s="831">
        <v>6.2300000190734863</v>
      </c>
      <c r="J100" s="831">
        <v>75</v>
      </c>
      <c r="K100" s="832">
        <v>467.2499885559082</v>
      </c>
    </row>
    <row r="101" spans="1:11" ht="14.45" customHeight="1" x14ac:dyDescent="0.2">
      <c r="A101" s="821" t="s">
        <v>586</v>
      </c>
      <c r="B101" s="822" t="s">
        <v>587</v>
      </c>
      <c r="C101" s="825" t="s">
        <v>599</v>
      </c>
      <c r="D101" s="839" t="s">
        <v>600</v>
      </c>
      <c r="E101" s="825" t="s">
        <v>3312</v>
      </c>
      <c r="F101" s="839" t="s">
        <v>3313</v>
      </c>
      <c r="G101" s="825" t="s">
        <v>3401</v>
      </c>
      <c r="H101" s="825" t="s">
        <v>3402</v>
      </c>
      <c r="I101" s="831">
        <v>6.1700000762939453</v>
      </c>
      <c r="J101" s="831">
        <v>65</v>
      </c>
      <c r="K101" s="832">
        <v>401.05001068115234</v>
      </c>
    </row>
    <row r="102" spans="1:11" ht="14.45" customHeight="1" x14ac:dyDescent="0.2">
      <c r="A102" s="821" t="s">
        <v>586</v>
      </c>
      <c r="B102" s="822" t="s">
        <v>587</v>
      </c>
      <c r="C102" s="825" t="s">
        <v>599</v>
      </c>
      <c r="D102" s="839" t="s">
        <v>600</v>
      </c>
      <c r="E102" s="825" t="s">
        <v>3312</v>
      </c>
      <c r="F102" s="839" t="s">
        <v>3313</v>
      </c>
      <c r="G102" s="825" t="s">
        <v>3403</v>
      </c>
      <c r="H102" s="825" t="s">
        <v>3404</v>
      </c>
      <c r="I102" s="831">
        <v>1.2100000381469727</v>
      </c>
      <c r="J102" s="831">
        <v>225</v>
      </c>
      <c r="K102" s="832">
        <v>272.25</v>
      </c>
    </row>
    <row r="103" spans="1:11" ht="14.45" customHeight="1" x14ac:dyDescent="0.2">
      <c r="A103" s="821" t="s">
        <v>586</v>
      </c>
      <c r="B103" s="822" t="s">
        <v>587</v>
      </c>
      <c r="C103" s="825" t="s">
        <v>599</v>
      </c>
      <c r="D103" s="839" t="s">
        <v>600</v>
      </c>
      <c r="E103" s="825" t="s">
        <v>3312</v>
      </c>
      <c r="F103" s="839" t="s">
        <v>3313</v>
      </c>
      <c r="G103" s="825" t="s">
        <v>3405</v>
      </c>
      <c r="H103" s="825" t="s">
        <v>3406</v>
      </c>
      <c r="I103" s="831">
        <v>0.4699999988079071</v>
      </c>
      <c r="J103" s="831">
        <v>3300</v>
      </c>
      <c r="K103" s="832">
        <v>1551.0000028610229</v>
      </c>
    </row>
    <row r="104" spans="1:11" ht="14.45" customHeight="1" x14ac:dyDescent="0.2">
      <c r="A104" s="821" t="s">
        <v>586</v>
      </c>
      <c r="B104" s="822" t="s">
        <v>587</v>
      </c>
      <c r="C104" s="825" t="s">
        <v>599</v>
      </c>
      <c r="D104" s="839" t="s">
        <v>600</v>
      </c>
      <c r="E104" s="825" t="s">
        <v>3312</v>
      </c>
      <c r="F104" s="839" t="s">
        <v>3313</v>
      </c>
      <c r="G104" s="825" t="s">
        <v>3407</v>
      </c>
      <c r="H104" s="825" t="s">
        <v>3408</v>
      </c>
      <c r="I104" s="831">
        <v>0.55000001192092896</v>
      </c>
      <c r="J104" s="831">
        <v>150</v>
      </c>
      <c r="K104" s="832">
        <v>82.5</v>
      </c>
    </row>
    <row r="105" spans="1:11" ht="14.45" customHeight="1" x14ac:dyDescent="0.2">
      <c r="A105" s="821" t="s">
        <v>586</v>
      </c>
      <c r="B105" s="822" t="s">
        <v>587</v>
      </c>
      <c r="C105" s="825" t="s">
        <v>599</v>
      </c>
      <c r="D105" s="839" t="s">
        <v>600</v>
      </c>
      <c r="E105" s="825" t="s">
        <v>3312</v>
      </c>
      <c r="F105" s="839" t="s">
        <v>3313</v>
      </c>
      <c r="G105" s="825" t="s">
        <v>3409</v>
      </c>
      <c r="H105" s="825" t="s">
        <v>3410</v>
      </c>
      <c r="I105" s="831">
        <v>1.9830000162124635</v>
      </c>
      <c r="J105" s="831">
        <v>550</v>
      </c>
      <c r="K105" s="832">
        <v>1090.5</v>
      </c>
    </row>
    <row r="106" spans="1:11" ht="14.45" customHeight="1" x14ac:dyDescent="0.2">
      <c r="A106" s="821" t="s">
        <v>586</v>
      </c>
      <c r="B106" s="822" t="s">
        <v>587</v>
      </c>
      <c r="C106" s="825" t="s">
        <v>599</v>
      </c>
      <c r="D106" s="839" t="s">
        <v>600</v>
      </c>
      <c r="E106" s="825" t="s">
        <v>3312</v>
      </c>
      <c r="F106" s="839" t="s">
        <v>3313</v>
      </c>
      <c r="G106" s="825" t="s">
        <v>3411</v>
      </c>
      <c r="H106" s="825" t="s">
        <v>3412</v>
      </c>
      <c r="I106" s="831">
        <v>2.0399999618530273</v>
      </c>
      <c r="J106" s="831">
        <v>50</v>
      </c>
      <c r="K106" s="832">
        <v>102</v>
      </c>
    </row>
    <row r="107" spans="1:11" ht="14.45" customHeight="1" x14ac:dyDescent="0.2">
      <c r="A107" s="821" t="s">
        <v>586</v>
      </c>
      <c r="B107" s="822" t="s">
        <v>587</v>
      </c>
      <c r="C107" s="825" t="s">
        <v>599</v>
      </c>
      <c r="D107" s="839" t="s">
        <v>600</v>
      </c>
      <c r="E107" s="825" t="s">
        <v>3312</v>
      </c>
      <c r="F107" s="839" t="s">
        <v>3313</v>
      </c>
      <c r="G107" s="825" t="s">
        <v>3413</v>
      </c>
      <c r="H107" s="825" t="s">
        <v>3414</v>
      </c>
      <c r="I107" s="831">
        <v>2.6988889376322427</v>
      </c>
      <c r="J107" s="831">
        <v>450</v>
      </c>
      <c r="K107" s="832">
        <v>1214.5</v>
      </c>
    </row>
    <row r="108" spans="1:11" ht="14.45" customHeight="1" x14ac:dyDescent="0.2">
      <c r="A108" s="821" t="s">
        <v>586</v>
      </c>
      <c r="B108" s="822" t="s">
        <v>587</v>
      </c>
      <c r="C108" s="825" t="s">
        <v>599</v>
      </c>
      <c r="D108" s="839" t="s">
        <v>600</v>
      </c>
      <c r="E108" s="825" t="s">
        <v>3312</v>
      </c>
      <c r="F108" s="839" t="s">
        <v>3313</v>
      </c>
      <c r="G108" s="825" t="s">
        <v>3415</v>
      </c>
      <c r="H108" s="825" t="s">
        <v>3416</v>
      </c>
      <c r="I108" s="831">
        <v>3.0999999046325684</v>
      </c>
      <c r="J108" s="831">
        <v>50</v>
      </c>
      <c r="K108" s="832">
        <v>155</v>
      </c>
    </row>
    <row r="109" spans="1:11" ht="14.45" customHeight="1" x14ac:dyDescent="0.2">
      <c r="A109" s="821" t="s">
        <v>586</v>
      </c>
      <c r="B109" s="822" t="s">
        <v>587</v>
      </c>
      <c r="C109" s="825" t="s">
        <v>599</v>
      </c>
      <c r="D109" s="839" t="s">
        <v>600</v>
      </c>
      <c r="E109" s="825" t="s">
        <v>3312</v>
      </c>
      <c r="F109" s="839" t="s">
        <v>3313</v>
      </c>
      <c r="G109" s="825" t="s">
        <v>3417</v>
      </c>
      <c r="H109" s="825" t="s">
        <v>3418</v>
      </c>
      <c r="I109" s="831">
        <v>1.9199999570846558</v>
      </c>
      <c r="J109" s="831">
        <v>50</v>
      </c>
      <c r="K109" s="832">
        <v>96</v>
      </c>
    </row>
    <row r="110" spans="1:11" ht="14.45" customHeight="1" x14ac:dyDescent="0.2">
      <c r="A110" s="821" t="s">
        <v>586</v>
      </c>
      <c r="B110" s="822" t="s">
        <v>587</v>
      </c>
      <c r="C110" s="825" t="s">
        <v>599</v>
      </c>
      <c r="D110" s="839" t="s">
        <v>600</v>
      </c>
      <c r="E110" s="825" t="s">
        <v>3312</v>
      </c>
      <c r="F110" s="839" t="s">
        <v>3313</v>
      </c>
      <c r="G110" s="825" t="s">
        <v>3419</v>
      </c>
      <c r="H110" s="825" t="s">
        <v>3420</v>
      </c>
      <c r="I110" s="831">
        <v>2.164285796029227</v>
      </c>
      <c r="J110" s="831">
        <v>400</v>
      </c>
      <c r="K110" s="832">
        <v>866</v>
      </c>
    </row>
    <row r="111" spans="1:11" ht="14.45" customHeight="1" x14ac:dyDescent="0.2">
      <c r="A111" s="821" t="s">
        <v>586</v>
      </c>
      <c r="B111" s="822" t="s">
        <v>587</v>
      </c>
      <c r="C111" s="825" t="s">
        <v>599</v>
      </c>
      <c r="D111" s="839" t="s">
        <v>600</v>
      </c>
      <c r="E111" s="825" t="s">
        <v>3312</v>
      </c>
      <c r="F111" s="839" t="s">
        <v>3313</v>
      </c>
      <c r="G111" s="825" t="s">
        <v>3421</v>
      </c>
      <c r="H111" s="825" t="s">
        <v>3422</v>
      </c>
      <c r="I111" s="831">
        <v>22.723999404907225</v>
      </c>
      <c r="J111" s="831">
        <v>85</v>
      </c>
      <c r="K111" s="832">
        <v>1953.9000091552734</v>
      </c>
    </row>
    <row r="112" spans="1:11" ht="14.45" customHeight="1" x14ac:dyDescent="0.2">
      <c r="A112" s="821" t="s">
        <v>586</v>
      </c>
      <c r="B112" s="822" t="s">
        <v>587</v>
      </c>
      <c r="C112" s="825" t="s">
        <v>599</v>
      </c>
      <c r="D112" s="839" t="s">
        <v>600</v>
      </c>
      <c r="E112" s="825" t="s">
        <v>3312</v>
      </c>
      <c r="F112" s="839" t="s">
        <v>3313</v>
      </c>
      <c r="G112" s="825" t="s">
        <v>3423</v>
      </c>
      <c r="H112" s="825" t="s">
        <v>3424</v>
      </c>
      <c r="I112" s="831">
        <v>5.380000114440918</v>
      </c>
      <c r="J112" s="831">
        <v>150</v>
      </c>
      <c r="K112" s="832">
        <v>806.99998474121094</v>
      </c>
    </row>
    <row r="113" spans="1:11" ht="14.45" customHeight="1" x14ac:dyDescent="0.2">
      <c r="A113" s="821" t="s">
        <v>586</v>
      </c>
      <c r="B113" s="822" t="s">
        <v>587</v>
      </c>
      <c r="C113" s="825" t="s">
        <v>599</v>
      </c>
      <c r="D113" s="839" t="s">
        <v>600</v>
      </c>
      <c r="E113" s="825" t="s">
        <v>3312</v>
      </c>
      <c r="F113" s="839" t="s">
        <v>3313</v>
      </c>
      <c r="G113" s="825" t="s">
        <v>3425</v>
      </c>
      <c r="H113" s="825" t="s">
        <v>3426</v>
      </c>
      <c r="I113" s="831">
        <v>2.5099999904632568</v>
      </c>
      <c r="J113" s="831">
        <v>50</v>
      </c>
      <c r="K113" s="832">
        <v>125.5</v>
      </c>
    </row>
    <row r="114" spans="1:11" ht="14.45" customHeight="1" x14ac:dyDescent="0.2">
      <c r="A114" s="821" t="s">
        <v>586</v>
      </c>
      <c r="B114" s="822" t="s">
        <v>587</v>
      </c>
      <c r="C114" s="825" t="s">
        <v>599</v>
      </c>
      <c r="D114" s="839" t="s">
        <v>600</v>
      </c>
      <c r="E114" s="825" t="s">
        <v>3312</v>
      </c>
      <c r="F114" s="839" t="s">
        <v>3313</v>
      </c>
      <c r="G114" s="825" t="s">
        <v>3413</v>
      </c>
      <c r="H114" s="825" t="s">
        <v>3427</v>
      </c>
      <c r="I114" s="831">
        <v>2.7000000476837158</v>
      </c>
      <c r="J114" s="831">
        <v>50</v>
      </c>
      <c r="K114" s="832">
        <v>135</v>
      </c>
    </row>
    <row r="115" spans="1:11" ht="14.45" customHeight="1" x14ac:dyDescent="0.2">
      <c r="A115" s="821" t="s">
        <v>586</v>
      </c>
      <c r="B115" s="822" t="s">
        <v>587</v>
      </c>
      <c r="C115" s="825" t="s">
        <v>599</v>
      </c>
      <c r="D115" s="839" t="s">
        <v>600</v>
      </c>
      <c r="E115" s="825" t="s">
        <v>3312</v>
      </c>
      <c r="F115" s="839" t="s">
        <v>3313</v>
      </c>
      <c r="G115" s="825" t="s">
        <v>3409</v>
      </c>
      <c r="H115" s="825" t="s">
        <v>3428</v>
      </c>
      <c r="I115" s="831">
        <v>1.9800000190734863</v>
      </c>
      <c r="J115" s="831">
        <v>50</v>
      </c>
      <c r="K115" s="832">
        <v>99</v>
      </c>
    </row>
    <row r="116" spans="1:11" ht="14.45" customHeight="1" x14ac:dyDescent="0.2">
      <c r="A116" s="821" t="s">
        <v>586</v>
      </c>
      <c r="B116" s="822" t="s">
        <v>587</v>
      </c>
      <c r="C116" s="825" t="s">
        <v>599</v>
      </c>
      <c r="D116" s="839" t="s">
        <v>600</v>
      </c>
      <c r="E116" s="825" t="s">
        <v>3312</v>
      </c>
      <c r="F116" s="839" t="s">
        <v>3313</v>
      </c>
      <c r="G116" s="825" t="s">
        <v>3419</v>
      </c>
      <c r="H116" s="825" t="s">
        <v>3429</v>
      </c>
      <c r="I116" s="831">
        <v>2.1700000762939453</v>
      </c>
      <c r="J116" s="831">
        <v>50</v>
      </c>
      <c r="K116" s="832">
        <v>108.5</v>
      </c>
    </row>
    <row r="117" spans="1:11" ht="14.45" customHeight="1" x14ac:dyDescent="0.2">
      <c r="A117" s="821" t="s">
        <v>586</v>
      </c>
      <c r="B117" s="822" t="s">
        <v>587</v>
      </c>
      <c r="C117" s="825" t="s">
        <v>599</v>
      </c>
      <c r="D117" s="839" t="s">
        <v>600</v>
      </c>
      <c r="E117" s="825" t="s">
        <v>3312</v>
      </c>
      <c r="F117" s="839" t="s">
        <v>3313</v>
      </c>
      <c r="G117" s="825" t="s">
        <v>3430</v>
      </c>
      <c r="H117" s="825" t="s">
        <v>3431</v>
      </c>
      <c r="I117" s="831">
        <v>23.719999313354492</v>
      </c>
      <c r="J117" s="831">
        <v>110</v>
      </c>
      <c r="K117" s="832">
        <v>2609.199951171875</v>
      </c>
    </row>
    <row r="118" spans="1:11" ht="14.45" customHeight="1" x14ac:dyDescent="0.2">
      <c r="A118" s="821" t="s">
        <v>586</v>
      </c>
      <c r="B118" s="822" t="s">
        <v>587</v>
      </c>
      <c r="C118" s="825" t="s">
        <v>599</v>
      </c>
      <c r="D118" s="839" t="s">
        <v>600</v>
      </c>
      <c r="E118" s="825" t="s">
        <v>3312</v>
      </c>
      <c r="F118" s="839" t="s">
        <v>3313</v>
      </c>
      <c r="G118" s="825" t="s">
        <v>3432</v>
      </c>
      <c r="H118" s="825" t="s">
        <v>3433</v>
      </c>
      <c r="I118" s="831">
        <v>44.080001831054688</v>
      </c>
      <c r="J118" s="831">
        <v>50</v>
      </c>
      <c r="K118" s="832">
        <v>2204</v>
      </c>
    </row>
    <row r="119" spans="1:11" ht="14.45" customHeight="1" x14ac:dyDescent="0.2">
      <c r="A119" s="821" t="s">
        <v>586</v>
      </c>
      <c r="B119" s="822" t="s">
        <v>587</v>
      </c>
      <c r="C119" s="825" t="s">
        <v>599</v>
      </c>
      <c r="D119" s="839" t="s">
        <v>600</v>
      </c>
      <c r="E119" s="825" t="s">
        <v>3312</v>
      </c>
      <c r="F119" s="839" t="s">
        <v>3313</v>
      </c>
      <c r="G119" s="825" t="s">
        <v>3430</v>
      </c>
      <c r="H119" s="825" t="s">
        <v>3434</v>
      </c>
      <c r="I119" s="831">
        <v>23.092499256134033</v>
      </c>
      <c r="J119" s="831">
        <v>68</v>
      </c>
      <c r="K119" s="832">
        <v>1562.8299789428711</v>
      </c>
    </row>
    <row r="120" spans="1:11" ht="14.45" customHeight="1" x14ac:dyDescent="0.2">
      <c r="A120" s="821" t="s">
        <v>586</v>
      </c>
      <c r="B120" s="822" t="s">
        <v>587</v>
      </c>
      <c r="C120" s="825" t="s">
        <v>599</v>
      </c>
      <c r="D120" s="839" t="s">
        <v>600</v>
      </c>
      <c r="E120" s="825" t="s">
        <v>3435</v>
      </c>
      <c r="F120" s="839" t="s">
        <v>3436</v>
      </c>
      <c r="G120" s="825" t="s">
        <v>3437</v>
      </c>
      <c r="H120" s="825" t="s">
        <v>3438</v>
      </c>
      <c r="I120" s="831">
        <v>10.163333257039389</v>
      </c>
      <c r="J120" s="831">
        <v>5000</v>
      </c>
      <c r="K120" s="832">
        <v>50818</v>
      </c>
    </row>
    <row r="121" spans="1:11" ht="14.45" customHeight="1" x14ac:dyDescent="0.2">
      <c r="A121" s="821" t="s">
        <v>586</v>
      </c>
      <c r="B121" s="822" t="s">
        <v>587</v>
      </c>
      <c r="C121" s="825" t="s">
        <v>599</v>
      </c>
      <c r="D121" s="839" t="s">
        <v>600</v>
      </c>
      <c r="E121" s="825" t="s">
        <v>3435</v>
      </c>
      <c r="F121" s="839" t="s">
        <v>3436</v>
      </c>
      <c r="G121" s="825" t="s">
        <v>3439</v>
      </c>
      <c r="H121" s="825" t="s">
        <v>3440</v>
      </c>
      <c r="I121" s="831">
        <v>7.4966665903727217</v>
      </c>
      <c r="J121" s="831">
        <v>125</v>
      </c>
      <c r="K121" s="832">
        <v>931</v>
      </c>
    </row>
    <row r="122" spans="1:11" ht="14.45" customHeight="1" x14ac:dyDescent="0.2">
      <c r="A122" s="821" t="s">
        <v>586</v>
      </c>
      <c r="B122" s="822" t="s">
        <v>587</v>
      </c>
      <c r="C122" s="825" t="s">
        <v>599</v>
      </c>
      <c r="D122" s="839" t="s">
        <v>600</v>
      </c>
      <c r="E122" s="825" t="s">
        <v>3441</v>
      </c>
      <c r="F122" s="839" t="s">
        <v>3442</v>
      </c>
      <c r="G122" s="825" t="s">
        <v>3443</v>
      </c>
      <c r="H122" s="825" t="s">
        <v>3444</v>
      </c>
      <c r="I122" s="831">
        <v>0.47899999022483825</v>
      </c>
      <c r="J122" s="831">
        <v>5600</v>
      </c>
      <c r="K122" s="832">
        <v>2681</v>
      </c>
    </row>
    <row r="123" spans="1:11" ht="14.45" customHeight="1" x14ac:dyDescent="0.2">
      <c r="A123" s="821" t="s">
        <v>586</v>
      </c>
      <c r="B123" s="822" t="s">
        <v>587</v>
      </c>
      <c r="C123" s="825" t="s">
        <v>599</v>
      </c>
      <c r="D123" s="839" t="s">
        <v>600</v>
      </c>
      <c r="E123" s="825" t="s">
        <v>3441</v>
      </c>
      <c r="F123" s="839" t="s">
        <v>3442</v>
      </c>
      <c r="G123" s="825" t="s">
        <v>3445</v>
      </c>
      <c r="H123" s="825" t="s">
        <v>3446</v>
      </c>
      <c r="I123" s="831">
        <v>0.30500000715255737</v>
      </c>
      <c r="J123" s="831">
        <v>800</v>
      </c>
      <c r="K123" s="832">
        <v>243</v>
      </c>
    </row>
    <row r="124" spans="1:11" ht="14.45" customHeight="1" x14ac:dyDescent="0.2">
      <c r="A124" s="821" t="s">
        <v>586</v>
      </c>
      <c r="B124" s="822" t="s">
        <v>587</v>
      </c>
      <c r="C124" s="825" t="s">
        <v>599</v>
      </c>
      <c r="D124" s="839" t="s">
        <v>600</v>
      </c>
      <c r="E124" s="825" t="s">
        <v>3441</v>
      </c>
      <c r="F124" s="839" t="s">
        <v>3442</v>
      </c>
      <c r="G124" s="825" t="s">
        <v>3447</v>
      </c>
      <c r="H124" s="825" t="s">
        <v>3448</v>
      </c>
      <c r="I124" s="831">
        <v>0.30200001001358034</v>
      </c>
      <c r="J124" s="831">
        <v>800</v>
      </c>
      <c r="K124" s="832">
        <v>243</v>
      </c>
    </row>
    <row r="125" spans="1:11" ht="14.45" customHeight="1" x14ac:dyDescent="0.2">
      <c r="A125" s="821" t="s">
        <v>586</v>
      </c>
      <c r="B125" s="822" t="s">
        <v>587</v>
      </c>
      <c r="C125" s="825" t="s">
        <v>599</v>
      </c>
      <c r="D125" s="839" t="s">
        <v>600</v>
      </c>
      <c r="E125" s="825" t="s">
        <v>3441</v>
      </c>
      <c r="F125" s="839" t="s">
        <v>3442</v>
      </c>
      <c r="G125" s="825" t="s">
        <v>3449</v>
      </c>
      <c r="H125" s="825" t="s">
        <v>3450</v>
      </c>
      <c r="I125" s="831">
        <v>0.31000000238418579</v>
      </c>
      <c r="J125" s="831">
        <v>200</v>
      </c>
      <c r="K125" s="832">
        <v>62</v>
      </c>
    </row>
    <row r="126" spans="1:11" ht="14.45" customHeight="1" x14ac:dyDescent="0.2">
      <c r="A126" s="821" t="s">
        <v>586</v>
      </c>
      <c r="B126" s="822" t="s">
        <v>587</v>
      </c>
      <c r="C126" s="825" t="s">
        <v>599</v>
      </c>
      <c r="D126" s="839" t="s">
        <v>600</v>
      </c>
      <c r="E126" s="825" t="s">
        <v>3441</v>
      </c>
      <c r="F126" s="839" t="s">
        <v>3442</v>
      </c>
      <c r="G126" s="825" t="s">
        <v>3451</v>
      </c>
      <c r="H126" s="825" t="s">
        <v>3452</v>
      </c>
      <c r="I126" s="831">
        <v>0.54461540167148292</v>
      </c>
      <c r="J126" s="831">
        <v>8600</v>
      </c>
      <c r="K126" s="832">
        <v>4686</v>
      </c>
    </row>
    <row r="127" spans="1:11" ht="14.45" customHeight="1" x14ac:dyDescent="0.2">
      <c r="A127" s="821" t="s">
        <v>586</v>
      </c>
      <c r="B127" s="822" t="s">
        <v>587</v>
      </c>
      <c r="C127" s="825" t="s">
        <v>599</v>
      </c>
      <c r="D127" s="839" t="s">
        <v>600</v>
      </c>
      <c r="E127" s="825" t="s">
        <v>3441</v>
      </c>
      <c r="F127" s="839" t="s">
        <v>3442</v>
      </c>
      <c r="G127" s="825" t="s">
        <v>3453</v>
      </c>
      <c r="H127" s="825" t="s">
        <v>3454</v>
      </c>
      <c r="I127" s="831">
        <v>55.799999237060547</v>
      </c>
      <c r="J127" s="831">
        <v>5</v>
      </c>
      <c r="K127" s="832">
        <v>279</v>
      </c>
    </row>
    <row r="128" spans="1:11" ht="14.45" customHeight="1" x14ac:dyDescent="0.2">
      <c r="A128" s="821" t="s">
        <v>586</v>
      </c>
      <c r="B128" s="822" t="s">
        <v>587</v>
      </c>
      <c r="C128" s="825" t="s">
        <v>599</v>
      </c>
      <c r="D128" s="839" t="s">
        <v>600</v>
      </c>
      <c r="E128" s="825" t="s">
        <v>3441</v>
      </c>
      <c r="F128" s="839" t="s">
        <v>3442</v>
      </c>
      <c r="G128" s="825" t="s">
        <v>3455</v>
      </c>
      <c r="H128" s="825" t="s">
        <v>3456</v>
      </c>
      <c r="I128" s="831">
        <v>1.8033332824707031</v>
      </c>
      <c r="J128" s="831">
        <v>300</v>
      </c>
      <c r="K128" s="832">
        <v>541</v>
      </c>
    </row>
    <row r="129" spans="1:11" ht="14.45" customHeight="1" x14ac:dyDescent="0.2">
      <c r="A129" s="821" t="s">
        <v>586</v>
      </c>
      <c r="B129" s="822" t="s">
        <v>587</v>
      </c>
      <c r="C129" s="825" t="s">
        <v>599</v>
      </c>
      <c r="D129" s="839" t="s">
        <v>600</v>
      </c>
      <c r="E129" s="825" t="s">
        <v>3457</v>
      </c>
      <c r="F129" s="839" t="s">
        <v>3458</v>
      </c>
      <c r="G129" s="825" t="s">
        <v>3459</v>
      </c>
      <c r="H129" s="825" t="s">
        <v>3460</v>
      </c>
      <c r="I129" s="831">
        <v>3.0199999809265137</v>
      </c>
      <c r="J129" s="831">
        <v>100</v>
      </c>
      <c r="K129" s="832">
        <v>301.5</v>
      </c>
    </row>
    <row r="130" spans="1:11" ht="14.45" customHeight="1" x14ac:dyDescent="0.2">
      <c r="A130" s="821" t="s">
        <v>586</v>
      </c>
      <c r="B130" s="822" t="s">
        <v>587</v>
      </c>
      <c r="C130" s="825" t="s">
        <v>599</v>
      </c>
      <c r="D130" s="839" t="s">
        <v>600</v>
      </c>
      <c r="E130" s="825" t="s">
        <v>3457</v>
      </c>
      <c r="F130" s="839" t="s">
        <v>3458</v>
      </c>
      <c r="G130" s="825" t="s">
        <v>3461</v>
      </c>
      <c r="H130" s="825" t="s">
        <v>3462</v>
      </c>
      <c r="I130" s="831">
        <v>3.0199999809265137</v>
      </c>
      <c r="J130" s="831">
        <v>250</v>
      </c>
      <c r="K130" s="832">
        <v>755</v>
      </c>
    </row>
    <row r="131" spans="1:11" ht="14.45" customHeight="1" x14ac:dyDescent="0.2">
      <c r="A131" s="821" t="s">
        <v>586</v>
      </c>
      <c r="B131" s="822" t="s">
        <v>587</v>
      </c>
      <c r="C131" s="825" t="s">
        <v>599</v>
      </c>
      <c r="D131" s="839" t="s">
        <v>600</v>
      </c>
      <c r="E131" s="825" t="s">
        <v>3457</v>
      </c>
      <c r="F131" s="839" t="s">
        <v>3458</v>
      </c>
      <c r="G131" s="825" t="s">
        <v>3463</v>
      </c>
      <c r="H131" s="825" t="s">
        <v>3464</v>
      </c>
      <c r="I131" s="831">
        <v>0.73000001907348633</v>
      </c>
      <c r="J131" s="831">
        <v>400</v>
      </c>
      <c r="K131" s="832">
        <v>292</v>
      </c>
    </row>
    <row r="132" spans="1:11" ht="14.45" customHeight="1" x14ac:dyDescent="0.2">
      <c r="A132" s="821" t="s">
        <v>586</v>
      </c>
      <c r="B132" s="822" t="s">
        <v>587</v>
      </c>
      <c r="C132" s="825" t="s">
        <v>599</v>
      </c>
      <c r="D132" s="839" t="s">
        <v>600</v>
      </c>
      <c r="E132" s="825" t="s">
        <v>3457</v>
      </c>
      <c r="F132" s="839" t="s">
        <v>3458</v>
      </c>
      <c r="G132" s="825" t="s">
        <v>3465</v>
      </c>
      <c r="H132" s="825" t="s">
        <v>3466</v>
      </c>
      <c r="I132" s="831">
        <v>0.71857143299920223</v>
      </c>
      <c r="J132" s="831">
        <v>29600</v>
      </c>
      <c r="K132" s="832">
        <v>21310</v>
      </c>
    </row>
    <row r="133" spans="1:11" ht="14.45" customHeight="1" x14ac:dyDescent="0.2">
      <c r="A133" s="821" t="s">
        <v>586</v>
      </c>
      <c r="B133" s="822" t="s">
        <v>587</v>
      </c>
      <c r="C133" s="825" t="s">
        <v>599</v>
      </c>
      <c r="D133" s="839" t="s">
        <v>600</v>
      </c>
      <c r="E133" s="825" t="s">
        <v>3457</v>
      </c>
      <c r="F133" s="839" t="s">
        <v>3458</v>
      </c>
      <c r="G133" s="825" t="s">
        <v>3467</v>
      </c>
      <c r="H133" s="825" t="s">
        <v>3468</v>
      </c>
      <c r="I133" s="831">
        <v>0.62000000476837158</v>
      </c>
      <c r="J133" s="831">
        <v>200</v>
      </c>
      <c r="K133" s="832">
        <v>124</v>
      </c>
    </row>
    <row r="134" spans="1:11" ht="14.45" customHeight="1" x14ac:dyDescent="0.2">
      <c r="A134" s="821" t="s">
        <v>586</v>
      </c>
      <c r="B134" s="822" t="s">
        <v>587</v>
      </c>
      <c r="C134" s="825" t="s">
        <v>599</v>
      </c>
      <c r="D134" s="839" t="s">
        <v>600</v>
      </c>
      <c r="E134" s="825" t="s">
        <v>3457</v>
      </c>
      <c r="F134" s="839" t="s">
        <v>3458</v>
      </c>
      <c r="G134" s="825" t="s">
        <v>3469</v>
      </c>
      <c r="H134" s="825" t="s">
        <v>3470</v>
      </c>
      <c r="I134" s="831">
        <v>4.8299999237060547</v>
      </c>
      <c r="J134" s="831">
        <v>400</v>
      </c>
      <c r="K134" s="832">
        <v>1932</v>
      </c>
    </row>
    <row r="135" spans="1:11" ht="14.45" customHeight="1" x14ac:dyDescent="0.2">
      <c r="A135" s="821" t="s">
        <v>586</v>
      </c>
      <c r="B135" s="822" t="s">
        <v>587</v>
      </c>
      <c r="C135" s="825" t="s">
        <v>599</v>
      </c>
      <c r="D135" s="839" t="s">
        <v>600</v>
      </c>
      <c r="E135" s="825" t="s">
        <v>3457</v>
      </c>
      <c r="F135" s="839" t="s">
        <v>3458</v>
      </c>
      <c r="G135" s="825" t="s">
        <v>3463</v>
      </c>
      <c r="H135" s="825" t="s">
        <v>3471</v>
      </c>
      <c r="I135" s="831">
        <v>0.9699999988079071</v>
      </c>
      <c r="J135" s="831">
        <v>400</v>
      </c>
      <c r="K135" s="832">
        <v>388</v>
      </c>
    </row>
    <row r="136" spans="1:11" ht="14.45" customHeight="1" x14ac:dyDescent="0.2">
      <c r="A136" s="821" t="s">
        <v>586</v>
      </c>
      <c r="B136" s="822" t="s">
        <v>587</v>
      </c>
      <c r="C136" s="825" t="s">
        <v>599</v>
      </c>
      <c r="D136" s="839" t="s">
        <v>600</v>
      </c>
      <c r="E136" s="825" t="s">
        <v>3457</v>
      </c>
      <c r="F136" s="839" t="s">
        <v>3458</v>
      </c>
      <c r="G136" s="825" t="s">
        <v>3465</v>
      </c>
      <c r="H136" s="825" t="s">
        <v>3472</v>
      </c>
      <c r="I136" s="831">
        <v>1.205999994277954</v>
      </c>
      <c r="J136" s="831">
        <v>17600</v>
      </c>
      <c r="K136" s="832">
        <v>20854</v>
      </c>
    </row>
    <row r="137" spans="1:11" ht="14.45" customHeight="1" x14ac:dyDescent="0.2">
      <c r="A137" s="821" t="s">
        <v>586</v>
      </c>
      <c r="B137" s="822" t="s">
        <v>587</v>
      </c>
      <c r="C137" s="825" t="s">
        <v>599</v>
      </c>
      <c r="D137" s="839" t="s">
        <v>600</v>
      </c>
      <c r="E137" s="825" t="s">
        <v>3457</v>
      </c>
      <c r="F137" s="839" t="s">
        <v>3458</v>
      </c>
      <c r="G137" s="825" t="s">
        <v>3473</v>
      </c>
      <c r="H137" s="825" t="s">
        <v>3474</v>
      </c>
      <c r="I137" s="831">
        <v>4.4499998092651367</v>
      </c>
      <c r="J137" s="831">
        <v>4800</v>
      </c>
      <c r="K137" s="832">
        <v>21360</v>
      </c>
    </row>
    <row r="138" spans="1:11" ht="14.45" customHeight="1" x14ac:dyDescent="0.2">
      <c r="A138" s="821" t="s">
        <v>586</v>
      </c>
      <c r="B138" s="822" t="s">
        <v>587</v>
      </c>
      <c r="C138" s="825" t="s">
        <v>599</v>
      </c>
      <c r="D138" s="839" t="s">
        <v>600</v>
      </c>
      <c r="E138" s="825" t="s">
        <v>3475</v>
      </c>
      <c r="F138" s="839" t="s">
        <v>3476</v>
      </c>
      <c r="G138" s="825" t="s">
        <v>3477</v>
      </c>
      <c r="H138" s="825" t="s">
        <v>3478</v>
      </c>
      <c r="I138" s="831">
        <v>13.189999580383301</v>
      </c>
      <c r="J138" s="831">
        <v>150</v>
      </c>
      <c r="K138" s="832">
        <v>1978.5000610351563</v>
      </c>
    </row>
    <row r="139" spans="1:11" ht="14.45" customHeight="1" x14ac:dyDescent="0.2">
      <c r="A139" s="821" t="s">
        <v>586</v>
      </c>
      <c r="B139" s="822" t="s">
        <v>587</v>
      </c>
      <c r="C139" s="825" t="s">
        <v>599</v>
      </c>
      <c r="D139" s="839" t="s">
        <v>600</v>
      </c>
      <c r="E139" s="825" t="s">
        <v>3475</v>
      </c>
      <c r="F139" s="839" t="s">
        <v>3476</v>
      </c>
      <c r="G139" s="825" t="s">
        <v>3479</v>
      </c>
      <c r="H139" s="825" t="s">
        <v>3480</v>
      </c>
      <c r="I139" s="831">
        <v>16.280000686645508</v>
      </c>
      <c r="J139" s="831">
        <v>20</v>
      </c>
      <c r="K139" s="832">
        <v>325.60000610351563</v>
      </c>
    </row>
    <row r="140" spans="1:11" ht="14.45" customHeight="1" x14ac:dyDescent="0.2">
      <c r="A140" s="821" t="s">
        <v>586</v>
      </c>
      <c r="B140" s="822" t="s">
        <v>587</v>
      </c>
      <c r="C140" s="825" t="s">
        <v>604</v>
      </c>
      <c r="D140" s="839" t="s">
        <v>605</v>
      </c>
      <c r="E140" s="825" t="s">
        <v>3211</v>
      </c>
      <c r="F140" s="839" t="s">
        <v>3212</v>
      </c>
      <c r="G140" s="825" t="s">
        <v>3213</v>
      </c>
      <c r="H140" s="825" t="s">
        <v>3214</v>
      </c>
      <c r="I140" s="831">
        <v>21.239999771118164</v>
      </c>
      <c r="J140" s="831">
        <v>31</v>
      </c>
      <c r="K140" s="832">
        <v>658.44000244140625</v>
      </c>
    </row>
    <row r="141" spans="1:11" ht="14.45" customHeight="1" x14ac:dyDescent="0.2">
      <c r="A141" s="821" t="s">
        <v>586</v>
      </c>
      <c r="B141" s="822" t="s">
        <v>587</v>
      </c>
      <c r="C141" s="825" t="s">
        <v>604</v>
      </c>
      <c r="D141" s="839" t="s">
        <v>605</v>
      </c>
      <c r="E141" s="825" t="s">
        <v>3219</v>
      </c>
      <c r="F141" s="839" t="s">
        <v>3220</v>
      </c>
      <c r="G141" s="825" t="s">
        <v>3227</v>
      </c>
      <c r="H141" s="825" t="s">
        <v>3228</v>
      </c>
      <c r="I141" s="831">
        <v>6.4099998474121094</v>
      </c>
      <c r="J141" s="831">
        <v>100</v>
      </c>
      <c r="K141" s="832">
        <v>641</v>
      </c>
    </row>
    <row r="142" spans="1:11" ht="14.45" customHeight="1" x14ac:dyDescent="0.2">
      <c r="A142" s="821" t="s">
        <v>586</v>
      </c>
      <c r="B142" s="822" t="s">
        <v>587</v>
      </c>
      <c r="C142" s="825" t="s">
        <v>604</v>
      </c>
      <c r="D142" s="839" t="s">
        <v>605</v>
      </c>
      <c r="E142" s="825" t="s">
        <v>3219</v>
      </c>
      <c r="F142" s="839" t="s">
        <v>3220</v>
      </c>
      <c r="G142" s="825" t="s">
        <v>3227</v>
      </c>
      <c r="H142" s="825" t="s">
        <v>3229</v>
      </c>
      <c r="I142" s="831">
        <v>6.429999828338623</v>
      </c>
      <c r="J142" s="831">
        <v>100</v>
      </c>
      <c r="K142" s="832">
        <v>643</v>
      </c>
    </row>
    <row r="143" spans="1:11" ht="14.45" customHeight="1" x14ac:dyDescent="0.2">
      <c r="A143" s="821" t="s">
        <v>586</v>
      </c>
      <c r="B143" s="822" t="s">
        <v>587</v>
      </c>
      <c r="C143" s="825" t="s">
        <v>604</v>
      </c>
      <c r="D143" s="839" t="s">
        <v>605</v>
      </c>
      <c r="E143" s="825" t="s">
        <v>3219</v>
      </c>
      <c r="F143" s="839" t="s">
        <v>3220</v>
      </c>
      <c r="G143" s="825" t="s">
        <v>3230</v>
      </c>
      <c r="H143" s="825" t="s">
        <v>3231</v>
      </c>
      <c r="I143" s="831">
        <v>9.0100002288818359</v>
      </c>
      <c r="J143" s="831">
        <v>50</v>
      </c>
      <c r="K143" s="832">
        <v>450.5</v>
      </c>
    </row>
    <row r="144" spans="1:11" ht="14.45" customHeight="1" x14ac:dyDescent="0.2">
      <c r="A144" s="821" t="s">
        <v>586</v>
      </c>
      <c r="B144" s="822" t="s">
        <v>587</v>
      </c>
      <c r="C144" s="825" t="s">
        <v>604</v>
      </c>
      <c r="D144" s="839" t="s">
        <v>605</v>
      </c>
      <c r="E144" s="825" t="s">
        <v>3219</v>
      </c>
      <c r="F144" s="839" t="s">
        <v>3220</v>
      </c>
      <c r="G144" s="825" t="s">
        <v>3481</v>
      </c>
      <c r="H144" s="825" t="s">
        <v>3482</v>
      </c>
      <c r="I144" s="831">
        <v>13.039999961853027</v>
      </c>
      <c r="J144" s="831">
        <v>70</v>
      </c>
      <c r="K144" s="832">
        <v>912.79998779296875</v>
      </c>
    </row>
    <row r="145" spans="1:11" ht="14.45" customHeight="1" x14ac:dyDescent="0.2">
      <c r="A145" s="821" t="s">
        <v>586</v>
      </c>
      <c r="B145" s="822" t="s">
        <v>587</v>
      </c>
      <c r="C145" s="825" t="s">
        <v>604</v>
      </c>
      <c r="D145" s="839" t="s">
        <v>605</v>
      </c>
      <c r="E145" s="825" t="s">
        <v>3219</v>
      </c>
      <c r="F145" s="839" t="s">
        <v>3220</v>
      </c>
      <c r="G145" s="825" t="s">
        <v>3483</v>
      </c>
      <c r="H145" s="825" t="s">
        <v>3484</v>
      </c>
      <c r="I145" s="831">
        <v>0.99800000190734861</v>
      </c>
      <c r="J145" s="831">
        <v>5000</v>
      </c>
      <c r="K145" s="832">
        <v>4990</v>
      </c>
    </row>
    <row r="146" spans="1:11" ht="14.45" customHeight="1" x14ac:dyDescent="0.2">
      <c r="A146" s="821" t="s">
        <v>586</v>
      </c>
      <c r="B146" s="822" t="s">
        <v>587</v>
      </c>
      <c r="C146" s="825" t="s">
        <v>604</v>
      </c>
      <c r="D146" s="839" t="s">
        <v>605</v>
      </c>
      <c r="E146" s="825" t="s">
        <v>3219</v>
      </c>
      <c r="F146" s="839" t="s">
        <v>3220</v>
      </c>
      <c r="G146" s="825" t="s">
        <v>3485</v>
      </c>
      <c r="H146" s="825" t="s">
        <v>3486</v>
      </c>
      <c r="I146" s="831">
        <v>1.4823077275202825</v>
      </c>
      <c r="J146" s="831">
        <v>5100</v>
      </c>
      <c r="K146" s="832">
        <v>7837.8400268554688</v>
      </c>
    </row>
    <row r="147" spans="1:11" ht="14.45" customHeight="1" x14ac:dyDescent="0.2">
      <c r="A147" s="821" t="s">
        <v>586</v>
      </c>
      <c r="B147" s="822" t="s">
        <v>587</v>
      </c>
      <c r="C147" s="825" t="s">
        <v>604</v>
      </c>
      <c r="D147" s="839" t="s">
        <v>605</v>
      </c>
      <c r="E147" s="825" t="s">
        <v>3219</v>
      </c>
      <c r="F147" s="839" t="s">
        <v>3220</v>
      </c>
      <c r="G147" s="825" t="s">
        <v>3487</v>
      </c>
      <c r="H147" s="825" t="s">
        <v>3488</v>
      </c>
      <c r="I147" s="831">
        <v>0.60384616026511562</v>
      </c>
      <c r="J147" s="831">
        <v>7000</v>
      </c>
      <c r="K147" s="832">
        <v>4220</v>
      </c>
    </row>
    <row r="148" spans="1:11" ht="14.45" customHeight="1" x14ac:dyDescent="0.2">
      <c r="A148" s="821" t="s">
        <v>586</v>
      </c>
      <c r="B148" s="822" t="s">
        <v>587</v>
      </c>
      <c r="C148" s="825" t="s">
        <v>604</v>
      </c>
      <c r="D148" s="839" t="s">
        <v>605</v>
      </c>
      <c r="E148" s="825" t="s">
        <v>3219</v>
      </c>
      <c r="F148" s="839" t="s">
        <v>3220</v>
      </c>
      <c r="G148" s="825" t="s">
        <v>3234</v>
      </c>
      <c r="H148" s="825" t="s">
        <v>3235</v>
      </c>
      <c r="I148" s="831">
        <v>0.98833332459131873</v>
      </c>
      <c r="J148" s="831">
        <v>1400</v>
      </c>
      <c r="K148" s="832">
        <v>1388</v>
      </c>
    </row>
    <row r="149" spans="1:11" ht="14.45" customHeight="1" x14ac:dyDescent="0.2">
      <c r="A149" s="821" t="s">
        <v>586</v>
      </c>
      <c r="B149" s="822" t="s">
        <v>587</v>
      </c>
      <c r="C149" s="825" t="s">
        <v>604</v>
      </c>
      <c r="D149" s="839" t="s">
        <v>605</v>
      </c>
      <c r="E149" s="825" t="s">
        <v>3219</v>
      </c>
      <c r="F149" s="839" t="s">
        <v>3220</v>
      </c>
      <c r="G149" s="825" t="s">
        <v>3236</v>
      </c>
      <c r="H149" s="825" t="s">
        <v>3237</v>
      </c>
      <c r="I149" s="831">
        <v>3.4550000429153442</v>
      </c>
      <c r="J149" s="831">
        <v>520</v>
      </c>
      <c r="K149" s="832">
        <v>1796</v>
      </c>
    </row>
    <row r="150" spans="1:11" ht="14.45" customHeight="1" x14ac:dyDescent="0.2">
      <c r="A150" s="821" t="s">
        <v>586</v>
      </c>
      <c r="B150" s="822" t="s">
        <v>587</v>
      </c>
      <c r="C150" s="825" t="s">
        <v>604</v>
      </c>
      <c r="D150" s="839" t="s">
        <v>605</v>
      </c>
      <c r="E150" s="825" t="s">
        <v>3219</v>
      </c>
      <c r="F150" s="839" t="s">
        <v>3220</v>
      </c>
      <c r="G150" s="825" t="s">
        <v>3238</v>
      </c>
      <c r="H150" s="825" t="s">
        <v>3239</v>
      </c>
      <c r="I150" s="831">
        <v>1.2657142877578735</v>
      </c>
      <c r="J150" s="831">
        <v>2100</v>
      </c>
      <c r="K150" s="832">
        <v>2661</v>
      </c>
    </row>
    <row r="151" spans="1:11" ht="14.45" customHeight="1" x14ac:dyDescent="0.2">
      <c r="A151" s="821" t="s">
        <v>586</v>
      </c>
      <c r="B151" s="822" t="s">
        <v>587</v>
      </c>
      <c r="C151" s="825" t="s">
        <v>604</v>
      </c>
      <c r="D151" s="839" t="s">
        <v>605</v>
      </c>
      <c r="E151" s="825" t="s">
        <v>3219</v>
      </c>
      <c r="F151" s="839" t="s">
        <v>3220</v>
      </c>
      <c r="G151" s="825" t="s">
        <v>3489</v>
      </c>
      <c r="H151" s="825" t="s">
        <v>3490</v>
      </c>
      <c r="I151" s="831">
        <v>740.8599853515625</v>
      </c>
      <c r="J151" s="831">
        <v>1</v>
      </c>
      <c r="K151" s="832">
        <v>740.8599853515625</v>
      </c>
    </row>
    <row r="152" spans="1:11" ht="14.45" customHeight="1" x14ac:dyDescent="0.2">
      <c r="A152" s="821" t="s">
        <v>586</v>
      </c>
      <c r="B152" s="822" t="s">
        <v>587</v>
      </c>
      <c r="C152" s="825" t="s">
        <v>604</v>
      </c>
      <c r="D152" s="839" t="s">
        <v>605</v>
      </c>
      <c r="E152" s="825" t="s">
        <v>3219</v>
      </c>
      <c r="F152" s="839" t="s">
        <v>3220</v>
      </c>
      <c r="G152" s="825" t="s">
        <v>3242</v>
      </c>
      <c r="H152" s="825" t="s">
        <v>3243</v>
      </c>
      <c r="I152" s="831">
        <v>22.149999618530273</v>
      </c>
      <c r="J152" s="831">
        <v>350</v>
      </c>
      <c r="K152" s="832">
        <v>7752.5</v>
      </c>
    </row>
    <row r="153" spans="1:11" ht="14.45" customHeight="1" x14ac:dyDescent="0.2">
      <c r="A153" s="821" t="s">
        <v>586</v>
      </c>
      <c r="B153" s="822" t="s">
        <v>587</v>
      </c>
      <c r="C153" s="825" t="s">
        <v>604</v>
      </c>
      <c r="D153" s="839" t="s">
        <v>605</v>
      </c>
      <c r="E153" s="825" t="s">
        <v>3219</v>
      </c>
      <c r="F153" s="839" t="s">
        <v>3220</v>
      </c>
      <c r="G153" s="825" t="s">
        <v>3244</v>
      </c>
      <c r="H153" s="825" t="s">
        <v>3245</v>
      </c>
      <c r="I153" s="831">
        <v>30.178333600362141</v>
      </c>
      <c r="J153" s="831">
        <v>300</v>
      </c>
      <c r="K153" s="832">
        <v>9053.25</v>
      </c>
    </row>
    <row r="154" spans="1:11" ht="14.45" customHeight="1" x14ac:dyDescent="0.2">
      <c r="A154" s="821" t="s">
        <v>586</v>
      </c>
      <c r="B154" s="822" t="s">
        <v>587</v>
      </c>
      <c r="C154" s="825" t="s">
        <v>604</v>
      </c>
      <c r="D154" s="839" t="s">
        <v>605</v>
      </c>
      <c r="E154" s="825" t="s">
        <v>3219</v>
      </c>
      <c r="F154" s="839" t="s">
        <v>3220</v>
      </c>
      <c r="G154" s="825" t="s">
        <v>3491</v>
      </c>
      <c r="H154" s="825" t="s">
        <v>3492</v>
      </c>
      <c r="I154" s="831">
        <v>13.039999961853027</v>
      </c>
      <c r="J154" s="831">
        <v>40</v>
      </c>
      <c r="K154" s="832">
        <v>521.6400146484375</v>
      </c>
    </row>
    <row r="155" spans="1:11" ht="14.45" customHeight="1" x14ac:dyDescent="0.2">
      <c r="A155" s="821" t="s">
        <v>586</v>
      </c>
      <c r="B155" s="822" t="s">
        <v>587</v>
      </c>
      <c r="C155" s="825" t="s">
        <v>604</v>
      </c>
      <c r="D155" s="839" t="s">
        <v>605</v>
      </c>
      <c r="E155" s="825" t="s">
        <v>3219</v>
      </c>
      <c r="F155" s="839" t="s">
        <v>3220</v>
      </c>
      <c r="G155" s="825" t="s">
        <v>3248</v>
      </c>
      <c r="H155" s="825" t="s">
        <v>3249</v>
      </c>
      <c r="I155" s="831">
        <v>214.50142996651786</v>
      </c>
      <c r="J155" s="831">
        <v>24</v>
      </c>
      <c r="K155" s="832">
        <v>5147.1700134277344</v>
      </c>
    </row>
    <row r="156" spans="1:11" ht="14.45" customHeight="1" x14ac:dyDescent="0.2">
      <c r="A156" s="821" t="s">
        <v>586</v>
      </c>
      <c r="B156" s="822" t="s">
        <v>587</v>
      </c>
      <c r="C156" s="825" t="s">
        <v>604</v>
      </c>
      <c r="D156" s="839" t="s">
        <v>605</v>
      </c>
      <c r="E156" s="825" t="s">
        <v>3219</v>
      </c>
      <c r="F156" s="839" t="s">
        <v>3220</v>
      </c>
      <c r="G156" s="825" t="s">
        <v>3493</v>
      </c>
      <c r="H156" s="825" t="s">
        <v>3494</v>
      </c>
      <c r="I156" s="831">
        <v>21.059999465942383</v>
      </c>
      <c r="J156" s="831">
        <v>10</v>
      </c>
      <c r="K156" s="832">
        <v>210.6300048828125</v>
      </c>
    </row>
    <row r="157" spans="1:11" ht="14.45" customHeight="1" x14ac:dyDescent="0.2">
      <c r="A157" s="821" t="s">
        <v>586</v>
      </c>
      <c r="B157" s="822" t="s">
        <v>587</v>
      </c>
      <c r="C157" s="825" t="s">
        <v>604</v>
      </c>
      <c r="D157" s="839" t="s">
        <v>605</v>
      </c>
      <c r="E157" s="825" t="s">
        <v>3219</v>
      </c>
      <c r="F157" s="839" t="s">
        <v>3220</v>
      </c>
      <c r="G157" s="825" t="s">
        <v>3252</v>
      </c>
      <c r="H157" s="825" t="s">
        <v>3253</v>
      </c>
      <c r="I157" s="831">
        <v>11.097143036978585</v>
      </c>
      <c r="J157" s="831">
        <v>276</v>
      </c>
      <c r="K157" s="832">
        <v>3048.8400268554688</v>
      </c>
    </row>
    <row r="158" spans="1:11" ht="14.45" customHeight="1" x14ac:dyDescent="0.2">
      <c r="A158" s="821" t="s">
        <v>586</v>
      </c>
      <c r="B158" s="822" t="s">
        <v>587</v>
      </c>
      <c r="C158" s="825" t="s">
        <v>604</v>
      </c>
      <c r="D158" s="839" t="s">
        <v>605</v>
      </c>
      <c r="E158" s="825" t="s">
        <v>3219</v>
      </c>
      <c r="F158" s="839" t="s">
        <v>3220</v>
      </c>
      <c r="G158" s="825" t="s">
        <v>3495</v>
      </c>
      <c r="H158" s="825" t="s">
        <v>3496</v>
      </c>
      <c r="I158" s="831">
        <v>9.380000114440918</v>
      </c>
      <c r="J158" s="831">
        <v>12</v>
      </c>
      <c r="K158" s="832">
        <v>112.5</v>
      </c>
    </row>
    <row r="159" spans="1:11" ht="14.45" customHeight="1" x14ac:dyDescent="0.2">
      <c r="A159" s="821" t="s">
        <v>586</v>
      </c>
      <c r="B159" s="822" t="s">
        <v>587</v>
      </c>
      <c r="C159" s="825" t="s">
        <v>604</v>
      </c>
      <c r="D159" s="839" t="s">
        <v>605</v>
      </c>
      <c r="E159" s="825" t="s">
        <v>3219</v>
      </c>
      <c r="F159" s="839" t="s">
        <v>3220</v>
      </c>
      <c r="G159" s="825" t="s">
        <v>3254</v>
      </c>
      <c r="H159" s="825" t="s">
        <v>3255</v>
      </c>
      <c r="I159" s="831">
        <v>1.3799999952316284</v>
      </c>
      <c r="J159" s="831">
        <v>50</v>
      </c>
      <c r="K159" s="832">
        <v>69</v>
      </c>
    </row>
    <row r="160" spans="1:11" ht="14.45" customHeight="1" x14ac:dyDescent="0.2">
      <c r="A160" s="821" t="s">
        <v>586</v>
      </c>
      <c r="B160" s="822" t="s">
        <v>587</v>
      </c>
      <c r="C160" s="825" t="s">
        <v>604</v>
      </c>
      <c r="D160" s="839" t="s">
        <v>605</v>
      </c>
      <c r="E160" s="825" t="s">
        <v>3219</v>
      </c>
      <c r="F160" s="839" t="s">
        <v>3220</v>
      </c>
      <c r="G160" s="825" t="s">
        <v>3258</v>
      </c>
      <c r="H160" s="825" t="s">
        <v>3259</v>
      </c>
      <c r="I160" s="831">
        <v>0.85750001668930054</v>
      </c>
      <c r="J160" s="831">
        <v>2099</v>
      </c>
      <c r="K160" s="832">
        <v>1801.1399993896484</v>
      </c>
    </row>
    <row r="161" spans="1:11" ht="14.45" customHeight="1" x14ac:dyDescent="0.2">
      <c r="A161" s="821" t="s">
        <v>586</v>
      </c>
      <c r="B161" s="822" t="s">
        <v>587</v>
      </c>
      <c r="C161" s="825" t="s">
        <v>604</v>
      </c>
      <c r="D161" s="839" t="s">
        <v>605</v>
      </c>
      <c r="E161" s="825" t="s">
        <v>3219</v>
      </c>
      <c r="F161" s="839" t="s">
        <v>3220</v>
      </c>
      <c r="G161" s="825" t="s">
        <v>3260</v>
      </c>
      <c r="H161" s="825" t="s">
        <v>3261</v>
      </c>
      <c r="I161" s="831">
        <v>1.5159999847412109</v>
      </c>
      <c r="J161" s="831">
        <v>950</v>
      </c>
      <c r="K161" s="832">
        <v>1440</v>
      </c>
    </row>
    <row r="162" spans="1:11" ht="14.45" customHeight="1" x14ac:dyDescent="0.2">
      <c r="A162" s="821" t="s">
        <v>586</v>
      </c>
      <c r="B162" s="822" t="s">
        <v>587</v>
      </c>
      <c r="C162" s="825" t="s">
        <v>604</v>
      </c>
      <c r="D162" s="839" t="s">
        <v>605</v>
      </c>
      <c r="E162" s="825" t="s">
        <v>3219</v>
      </c>
      <c r="F162" s="839" t="s">
        <v>3220</v>
      </c>
      <c r="G162" s="825" t="s">
        <v>3262</v>
      </c>
      <c r="H162" s="825" t="s">
        <v>3263</v>
      </c>
      <c r="I162" s="831">
        <v>2.0674999356269836</v>
      </c>
      <c r="J162" s="831">
        <v>300</v>
      </c>
      <c r="K162" s="832">
        <v>620</v>
      </c>
    </row>
    <row r="163" spans="1:11" ht="14.45" customHeight="1" x14ac:dyDescent="0.2">
      <c r="A163" s="821" t="s">
        <v>586</v>
      </c>
      <c r="B163" s="822" t="s">
        <v>587</v>
      </c>
      <c r="C163" s="825" t="s">
        <v>604</v>
      </c>
      <c r="D163" s="839" t="s">
        <v>605</v>
      </c>
      <c r="E163" s="825" t="s">
        <v>3219</v>
      </c>
      <c r="F163" s="839" t="s">
        <v>3220</v>
      </c>
      <c r="G163" s="825" t="s">
        <v>3264</v>
      </c>
      <c r="H163" s="825" t="s">
        <v>3265</v>
      </c>
      <c r="I163" s="831">
        <v>3.3616665601730347</v>
      </c>
      <c r="J163" s="831">
        <v>300</v>
      </c>
      <c r="K163" s="832">
        <v>1008.5</v>
      </c>
    </row>
    <row r="164" spans="1:11" ht="14.45" customHeight="1" x14ac:dyDescent="0.2">
      <c r="A164" s="821" t="s">
        <v>586</v>
      </c>
      <c r="B164" s="822" t="s">
        <v>587</v>
      </c>
      <c r="C164" s="825" t="s">
        <v>604</v>
      </c>
      <c r="D164" s="839" t="s">
        <v>605</v>
      </c>
      <c r="E164" s="825" t="s">
        <v>3219</v>
      </c>
      <c r="F164" s="839" t="s">
        <v>3220</v>
      </c>
      <c r="G164" s="825" t="s">
        <v>3497</v>
      </c>
      <c r="H164" s="825" t="s">
        <v>3498</v>
      </c>
      <c r="I164" s="831">
        <v>15.029999732971191</v>
      </c>
      <c r="J164" s="831">
        <v>48</v>
      </c>
      <c r="K164" s="832">
        <v>721.239990234375</v>
      </c>
    </row>
    <row r="165" spans="1:11" ht="14.45" customHeight="1" x14ac:dyDescent="0.2">
      <c r="A165" s="821" t="s">
        <v>586</v>
      </c>
      <c r="B165" s="822" t="s">
        <v>587</v>
      </c>
      <c r="C165" s="825" t="s">
        <v>604</v>
      </c>
      <c r="D165" s="839" t="s">
        <v>605</v>
      </c>
      <c r="E165" s="825" t="s">
        <v>3219</v>
      </c>
      <c r="F165" s="839" t="s">
        <v>3220</v>
      </c>
      <c r="G165" s="825" t="s">
        <v>3270</v>
      </c>
      <c r="H165" s="825" t="s">
        <v>3271</v>
      </c>
      <c r="I165" s="831">
        <v>0.37999999523162842</v>
      </c>
      <c r="J165" s="831">
        <v>300</v>
      </c>
      <c r="K165" s="832">
        <v>113.99999904632568</v>
      </c>
    </row>
    <row r="166" spans="1:11" ht="14.45" customHeight="1" x14ac:dyDescent="0.2">
      <c r="A166" s="821" t="s">
        <v>586</v>
      </c>
      <c r="B166" s="822" t="s">
        <v>587</v>
      </c>
      <c r="C166" s="825" t="s">
        <v>604</v>
      </c>
      <c r="D166" s="839" t="s">
        <v>605</v>
      </c>
      <c r="E166" s="825" t="s">
        <v>3219</v>
      </c>
      <c r="F166" s="839" t="s">
        <v>3220</v>
      </c>
      <c r="G166" s="825" t="s">
        <v>3499</v>
      </c>
      <c r="H166" s="825" t="s">
        <v>3500</v>
      </c>
      <c r="I166" s="831">
        <v>4.679999828338623</v>
      </c>
      <c r="J166" s="831">
        <v>24</v>
      </c>
      <c r="K166" s="832">
        <v>112.33000183105469</v>
      </c>
    </row>
    <row r="167" spans="1:11" ht="14.45" customHeight="1" x14ac:dyDescent="0.2">
      <c r="A167" s="821" t="s">
        <v>586</v>
      </c>
      <c r="B167" s="822" t="s">
        <v>587</v>
      </c>
      <c r="C167" s="825" t="s">
        <v>604</v>
      </c>
      <c r="D167" s="839" t="s">
        <v>605</v>
      </c>
      <c r="E167" s="825" t="s">
        <v>3219</v>
      </c>
      <c r="F167" s="839" t="s">
        <v>3220</v>
      </c>
      <c r="G167" s="825" t="s">
        <v>3272</v>
      </c>
      <c r="H167" s="825" t="s">
        <v>3273</v>
      </c>
      <c r="I167" s="831">
        <v>8.3955554962158203</v>
      </c>
      <c r="J167" s="831">
        <v>144</v>
      </c>
      <c r="K167" s="832">
        <v>1208.8800201416016</v>
      </c>
    </row>
    <row r="168" spans="1:11" ht="14.45" customHeight="1" x14ac:dyDescent="0.2">
      <c r="A168" s="821" t="s">
        <v>586</v>
      </c>
      <c r="B168" s="822" t="s">
        <v>587</v>
      </c>
      <c r="C168" s="825" t="s">
        <v>604</v>
      </c>
      <c r="D168" s="839" t="s">
        <v>605</v>
      </c>
      <c r="E168" s="825" t="s">
        <v>3219</v>
      </c>
      <c r="F168" s="839" t="s">
        <v>3220</v>
      </c>
      <c r="G168" s="825" t="s">
        <v>3501</v>
      </c>
      <c r="H168" s="825" t="s">
        <v>3502</v>
      </c>
      <c r="I168" s="831">
        <v>52.400001525878906</v>
      </c>
      <c r="J168" s="831">
        <v>24</v>
      </c>
      <c r="K168" s="832">
        <v>1257.6700439453125</v>
      </c>
    </row>
    <row r="169" spans="1:11" ht="14.45" customHeight="1" x14ac:dyDescent="0.2">
      <c r="A169" s="821" t="s">
        <v>586</v>
      </c>
      <c r="B169" s="822" t="s">
        <v>587</v>
      </c>
      <c r="C169" s="825" t="s">
        <v>604</v>
      </c>
      <c r="D169" s="839" t="s">
        <v>605</v>
      </c>
      <c r="E169" s="825" t="s">
        <v>3219</v>
      </c>
      <c r="F169" s="839" t="s">
        <v>3220</v>
      </c>
      <c r="G169" s="825" t="s">
        <v>3503</v>
      </c>
      <c r="H169" s="825" t="s">
        <v>3504</v>
      </c>
      <c r="I169" s="831">
        <v>7.7050001621246338</v>
      </c>
      <c r="J169" s="831">
        <v>30</v>
      </c>
      <c r="K169" s="832">
        <v>230</v>
      </c>
    </row>
    <row r="170" spans="1:11" ht="14.45" customHeight="1" x14ac:dyDescent="0.2">
      <c r="A170" s="821" t="s">
        <v>586</v>
      </c>
      <c r="B170" s="822" t="s">
        <v>587</v>
      </c>
      <c r="C170" s="825" t="s">
        <v>604</v>
      </c>
      <c r="D170" s="839" t="s">
        <v>605</v>
      </c>
      <c r="E170" s="825" t="s">
        <v>3219</v>
      </c>
      <c r="F170" s="839" t="s">
        <v>3220</v>
      </c>
      <c r="G170" s="825" t="s">
        <v>3505</v>
      </c>
      <c r="H170" s="825" t="s">
        <v>3506</v>
      </c>
      <c r="I170" s="831">
        <v>8.8900003433227539</v>
      </c>
      <c r="J170" s="831">
        <v>10</v>
      </c>
      <c r="K170" s="832">
        <v>88.900001525878906</v>
      </c>
    </row>
    <row r="171" spans="1:11" ht="14.45" customHeight="1" x14ac:dyDescent="0.2">
      <c r="A171" s="821" t="s">
        <v>586</v>
      </c>
      <c r="B171" s="822" t="s">
        <v>587</v>
      </c>
      <c r="C171" s="825" t="s">
        <v>604</v>
      </c>
      <c r="D171" s="839" t="s">
        <v>605</v>
      </c>
      <c r="E171" s="825" t="s">
        <v>3219</v>
      </c>
      <c r="F171" s="839" t="s">
        <v>3220</v>
      </c>
      <c r="G171" s="825" t="s">
        <v>3507</v>
      </c>
      <c r="H171" s="825" t="s">
        <v>3508</v>
      </c>
      <c r="I171" s="831">
        <v>10.720000267028809</v>
      </c>
      <c r="J171" s="831">
        <v>40</v>
      </c>
      <c r="K171" s="832">
        <v>429.69999694824219</v>
      </c>
    </row>
    <row r="172" spans="1:11" ht="14.45" customHeight="1" x14ac:dyDescent="0.2">
      <c r="A172" s="821" t="s">
        <v>586</v>
      </c>
      <c r="B172" s="822" t="s">
        <v>587</v>
      </c>
      <c r="C172" s="825" t="s">
        <v>604</v>
      </c>
      <c r="D172" s="839" t="s">
        <v>605</v>
      </c>
      <c r="E172" s="825" t="s">
        <v>3219</v>
      </c>
      <c r="F172" s="839" t="s">
        <v>3220</v>
      </c>
      <c r="G172" s="825" t="s">
        <v>3509</v>
      </c>
      <c r="H172" s="825" t="s">
        <v>3510</v>
      </c>
      <c r="I172" s="831">
        <v>13.545999908447266</v>
      </c>
      <c r="J172" s="831">
        <v>60</v>
      </c>
      <c r="K172" s="832">
        <v>809.60000610351563</v>
      </c>
    </row>
    <row r="173" spans="1:11" ht="14.45" customHeight="1" x14ac:dyDescent="0.2">
      <c r="A173" s="821" t="s">
        <v>586</v>
      </c>
      <c r="B173" s="822" t="s">
        <v>587</v>
      </c>
      <c r="C173" s="825" t="s">
        <v>604</v>
      </c>
      <c r="D173" s="839" t="s">
        <v>605</v>
      </c>
      <c r="E173" s="825" t="s">
        <v>3219</v>
      </c>
      <c r="F173" s="839" t="s">
        <v>3220</v>
      </c>
      <c r="G173" s="825" t="s">
        <v>3276</v>
      </c>
      <c r="H173" s="825" t="s">
        <v>3277</v>
      </c>
      <c r="I173" s="831">
        <v>2.5744443734486899</v>
      </c>
      <c r="J173" s="831">
        <v>1000</v>
      </c>
      <c r="K173" s="832">
        <v>2571.9999923706055</v>
      </c>
    </row>
    <row r="174" spans="1:11" ht="14.45" customHeight="1" x14ac:dyDescent="0.2">
      <c r="A174" s="821" t="s">
        <v>586</v>
      </c>
      <c r="B174" s="822" t="s">
        <v>587</v>
      </c>
      <c r="C174" s="825" t="s">
        <v>604</v>
      </c>
      <c r="D174" s="839" t="s">
        <v>605</v>
      </c>
      <c r="E174" s="825" t="s">
        <v>3219</v>
      </c>
      <c r="F174" s="839" t="s">
        <v>3220</v>
      </c>
      <c r="G174" s="825" t="s">
        <v>3278</v>
      </c>
      <c r="H174" s="825" t="s">
        <v>3279</v>
      </c>
      <c r="I174" s="831">
        <v>3.3299999237060547</v>
      </c>
      <c r="J174" s="831">
        <v>1500</v>
      </c>
      <c r="K174" s="832">
        <v>5003</v>
      </c>
    </row>
    <row r="175" spans="1:11" ht="14.45" customHeight="1" x14ac:dyDescent="0.2">
      <c r="A175" s="821" t="s">
        <v>586</v>
      </c>
      <c r="B175" s="822" t="s">
        <v>587</v>
      </c>
      <c r="C175" s="825" t="s">
        <v>604</v>
      </c>
      <c r="D175" s="839" t="s">
        <v>605</v>
      </c>
      <c r="E175" s="825" t="s">
        <v>3219</v>
      </c>
      <c r="F175" s="839" t="s">
        <v>3220</v>
      </c>
      <c r="G175" s="825" t="s">
        <v>3280</v>
      </c>
      <c r="H175" s="825" t="s">
        <v>3281</v>
      </c>
      <c r="I175" s="831">
        <v>4.0455555121103925</v>
      </c>
      <c r="J175" s="831">
        <v>1200</v>
      </c>
      <c r="K175" s="832">
        <v>4859</v>
      </c>
    </row>
    <row r="176" spans="1:11" ht="14.45" customHeight="1" x14ac:dyDescent="0.2">
      <c r="A176" s="821" t="s">
        <v>586</v>
      </c>
      <c r="B176" s="822" t="s">
        <v>587</v>
      </c>
      <c r="C176" s="825" t="s">
        <v>604</v>
      </c>
      <c r="D176" s="839" t="s">
        <v>605</v>
      </c>
      <c r="E176" s="825" t="s">
        <v>3219</v>
      </c>
      <c r="F176" s="839" t="s">
        <v>3220</v>
      </c>
      <c r="G176" s="825" t="s">
        <v>3282</v>
      </c>
      <c r="H176" s="825" t="s">
        <v>3283</v>
      </c>
      <c r="I176" s="831">
        <v>4.6016666491826372</v>
      </c>
      <c r="J176" s="831">
        <v>1900</v>
      </c>
      <c r="K176" s="832">
        <v>8754</v>
      </c>
    </row>
    <row r="177" spans="1:11" ht="14.45" customHeight="1" x14ac:dyDescent="0.2">
      <c r="A177" s="821" t="s">
        <v>586</v>
      </c>
      <c r="B177" s="822" t="s">
        <v>587</v>
      </c>
      <c r="C177" s="825" t="s">
        <v>604</v>
      </c>
      <c r="D177" s="839" t="s">
        <v>605</v>
      </c>
      <c r="E177" s="825" t="s">
        <v>3219</v>
      </c>
      <c r="F177" s="839" t="s">
        <v>3220</v>
      </c>
      <c r="G177" s="825" t="s">
        <v>3511</v>
      </c>
      <c r="H177" s="825" t="s">
        <v>3512</v>
      </c>
      <c r="I177" s="831">
        <v>22.299999237060547</v>
      </c>
      <c r="J177" s="831">
        <v>10</v>
      </c>
      <c r="K177" s="832">
        <v>222.99000549316406</v>
      </c>
    </row>
    <row r="178" spans="1:11" ht="14.45" customHeight="1" x14ac:dyDescent="0.2">
      <c r="A178" s="821" t="s">
        <v>586</v>
      </c>
      <c r="B178" s="822" t="s">
        <v>587</v>
      </c>
      <c r="C178" s="825" t="s">
        <v>604</v>
      </c>
      <c r="D178" s="839" t="s">
        <v>605</v>
      </c>
      <c r="E178" s="825" t="s">
        <v>3219</v>
      </c>
      <c r="F178" s="839" t="s">
        <v>3220</v>
      </c>
      <c r="G178" s="825" t="s">
        <v>3513</v>
      </c>
      <c r="H178" s="825" t="s">
        <v>3514</v>
      </c>
      <c r="I178" s="831">
        <v>13.122499942779541</v>
      </c>
      <c r="J178" s="831">
        <v>350</v>
      </c>
      <c r="K178" s="832">
        <v>4595.5</v>
      </c>
    </row>
    <row r="179" spans="1:11" ht="14.45" customHeight="1" x14ac:dyDescent="0.2">
      <c r="A179" s="821" t="s">
        <v>586</v>
      </c>
      <c r="B179" s="822" t="s">
        <v>587</v>
      </c>
      <c r="C179" s="825" t="s">
        <v>604</v>
      </c>
      <c r="D179" s="839" t="s">
        <v>605</v>
      </c>
      <c r="E179" s="825" t="s">
        <v>3219</v>
      </c>
      <c r="F179" s="839" t="s">
        <v>3220</v>
      </c>
      <c r="G179" s="825" t="s">
        <v>3515</v>
      </c>
      <c r="H179" s="825" t="s">
        <v>3516</v>
      </c>
      <c r="I179" s="831">
        <v>105.45499801635742</v>
      </c>
      <c r="J179" s="831">
        <v>2</v>
      </c>
      <c r="K179" s="832">
        <v>210.90999603271484</v>
      </c>
    </row>
    <row r="180" spans="1:11" ht="14.45" customHeight="1" x14ac:dyDescent="0.2">
      <c r="A180" s="821" t="s">
        <v>586</v>
      </c>
      <c r="B180" s="822" t="s">
        <v>587</v>
      </c>
      <c r="C180" s="825" t="s">
        <v>604</v>
      </c>
      <c r="D180" s="839" t="s">
        <v>605</v>
      </c>
      <c r="E180" s="825" t="s">
        <v>3219</v>
      </c>
      <c r="F180" s="839" t="s">
        <v>3220</v>
      </c>
      <c r="G180" s="825" t="s">
        <v>3517</v>
      </c>
      <c r="H180" s="825" t="s">
        <v>3518</v>
      </c>
      <c r="I180" s="831">
        <v>138.46000671386719</v>
      </c>
      <c r="J180" s="831">
        <v>1</v>
      </c>
      <c r="K180" s="832">
        <v>138.46000671386719</v>
      </c>
    </row>
    <row r="181" spans="1:11" ht="14.45" customHeight="1" x14ac:dyDescent="0.2">
      <c r="A181" s="821" t="s">
        <v>586</v>
      </c>
      <c r="B181" s="822" t="s">
        <v>587</v>
      </c>
      <c r="C181" s="825" t="s">
        <v>604</v>
      </c>
      <c r="D181" s="839" t="s">
        <v>605</v>
      </c>
      <c r="E181" s="825" t="s">
        <v>3219</v>
      </c>
      <c r="F181" s="839" t="s">
        <v>3220</v>
      </c>
      <c r="G181" s="825" t="s">
        <v>3519</v>
      </c>
      <c r="H181" s="825" t="s">
        <v>3520</v>
      </c>
      <c r="I181" s="831">
        <v>9.9950003623962402</v>
      </c>
      <c r="J181" s="831">
        <v>1680</v>
      </c>
      <c r="K181" s="832">
        <v>16792.799926757813</v>
      </c>
    </row>
    <row r="182" spans="1:11" ht="14.45" customHeight="1" x14ac:dyDescent="0.2">
      <c r="A182" s="821" t="s">
        <v>586</v>
      </c>
      <c r="B182" s="822" t="s">
        <v>587</v>
      </c>
      <c r="C182" s="825" t="s">
        <v>604</v>
      </c>
      <c r="D182" s="839" t="s">
        <v>605</v>
      </c>
      <c r="E182" s="825" t="s">
        <v>3219</v>
      </c>
      <c r="F182" s="839" t="s">
        <v>3220</v>
      </c>
      <c r="G182" s="825" t="s">
        <v>3521</v>
      </c>
      <c r="H182" s="825" t="s">
        <v>3522</v>
      </c>
      <c r="I182" s="831">
        <v>11.560000159523703</v>
      </c>
      <c r="J182" s="831">
        <v>1680</v>
      </c>
      <c r="K182" s="832">
        <v>19434.780517578125</v>
      </c>
    </row>
    <row r="183" spans="1:11" ht="14.45" customHeight="1" x14ac:dyDescent="0.2">
      <c r="A183" s="821" t="s">
        <v>586</v>
      </c>
      <c r="B183" s="822" t="s">
        <v>587</v>
      </c>
      <c r="C183" s="825" t="s">
        <v>604</v>
      </c>
      <c r="D183" s="839" t="s">
        <v>605</v>
      </c>
      <c r="E183" s="825" t="s">
        <v>3219</v>
      </c>
      <c r="F183" s="839" t="s">
        <v>3220</v>
      </c>
      <c r="G183" s="825" t="s">
        <v>3523</v>
      </c>
      <c r="H183" s="825" t="s">
        <v>3524</v>
      </c>
      <c r="I183" s="831">
        <v>7.130000114440918</v>
      </c>
      <c r="J183" s="831">
        <v>392</v>
      </c>
      <c r="K183" s="832">
        <v>2793.739990234375</v>
      </c>
    </row>
    <row r="184" spans="1:11" ht="14.45" customHeight="1" x14ac:dyDescent="0.2">
      <c r="A184" s="821" t="s">
        <v>586</v>
      </c>
      <c r="B184" s="822" t="s">
        <v>587</v>
      </c>
      <c r="C184" s="825" t="s">
        <v>604</v>
      </c>
      <c r="D184" s="839" t="s">
        <v>605</v>
      </c>
      <c r="E184" s="825" t="s">
        <v>3219</v>
      </c>
      <c r="F184" s="839" t="s">
        <v>3220</v>
      </c>
      <c r="G184" s="825" t="s">
        <v>3525</v>
      </c>
      <c r="H184" s="825" t="s">
        <v>3526</v>
      </c>
      <c r="I184" s="831">
        <v>11.311666965484619</v>
      </c>
      <c r="J184" s="831">
        <v>660</v>
      </c>
      <c r="K184" s="832">
        <v>7467.1098327636719</v>
      </c>
    </row>
    <row r="185" spans="1:11" ht="14.45" customHeight="1" x14ac:dyDescent="0.2">
      <c r="A185" s="821" t="s">
        <v>586</v>
      </c>
      <c r="B185" s="822" t="s">
        <v>587</v>
      </c>
      <c r="C185" s="825" t="s">
        <v>604</v>
      </c>
      <c r="D185" s="839" t="s">
        <v>605</v>
      </c>
      <c r="E185" s="825" t="s">
        <v>3219</v>
      </c>
      <c r="F185" s="839" t="s">
        <v>3220</v>
      </c>
      <c r="G185" s="825" t="s">
        <v>3527</v>
      </c>
      <c r="H185" s="825" t="s">
        <v>3528</v>
      </c>
      <c r="I185" s="831">
        <v>13.869999885559082</v>
      </c>
      <c r="J185" s="831">
        <v>816</v>
      </c>
      <c r="K185" s="832">
        <v>11318.890014648438</v>
      </c>
    </row>
    <row r="186" spans="1:11" ht="14.45" customHeight="1" x14ac:dyDescent="0.2">
      <c r="A186" s="821" t="s">
        <v>586</v>
      </c>
      <c r="B186" s="822" t="s">
        <v>587</v>
      </c>
      <c r="C186" s="825" t="s">
        <v>604</v>
      </c>
      <c r="D186" s="839" t="s">
        <v>605</v>
      </c>
      <c r="E186" s="825" t="s">
        <v>3219</v>
      </c>
      <c r="F186" s="839" t="s">
        <v>3220</v>
      </c>
      <c r="G186" s="825" t="s">
        <v>3529</v>
      </c>
      <c r="H186" s="825" t="s">
        <v>3530</v>
      </c>
      <c r="I186" s="831">
        <v>15.489999771118164</v>
      </c>
      <c r="J186" s="831">
        <v>520</v>
      </c>
      <c r="K186" s="832">
        <v>8054.14990234375</v>
      </c>
    </row>
    <row r="187" spans="1:11" ht="14.45" customHeight="1" x14ac:dyDescent="0.2">
      <c r="A187" s="821" t="s">
        <v>586</v>
      </c>
      <c r="B187" s="822" t="s">
        <v>587</v>
      </c>
      <c r="C187" s="825" t="s">
        <v>604</v>
      </c>
      <c r="D187" s="839" t="s">
        <v>605</v>
      </c>
      <c r="E187" s="825" t="s">
        <v>3219</v>
      </c>
      <c r="F187" s="839" t="s">
        <v>3220</v>
      </c>
      <c r="G187" s="825" t="s">
        <v>3531</v>
      </c>
      <c r="H187" s="825" t="s">
        <v>3532</v>
      </c>
      <c r="I187" s="831">
        <v>17.5528564453125</v>
      </c>
      <c r="J187" s="831">
        <v>1040</v>
      </c>
      <c r="K187" s="832">
        <v>18257.189727783203</v>
      </c>
    </row>
    <row r="188" spans="1:11" ht="14.45" customHeight="1" x14ac:dyDescent="0.2">
      <c r="A188" s="821" t="s">
        <v>586</v>
      </c>
      <c r="B188" s="822" t="s">
        <v>587</v>
      </c>
      <c r="C188" s="825" t="s">
        <v>604</v>
      </c>
      <c r="D188" s="839" t="s">
        <v>605</v>
      </c>
      <c r="E188" s="825" t="s">
        <v>3219</v>
      </c>
      <c r="F188" s="839" t="s">
        <v>3220</v>
      </c>
      <c r="G188" s="825" t="s">
        <v>3286</v>
      </c>
      <c r="H188" s="825" t="s">
        <v>3287</v>
      </c>
      <c r="I188" s="831">
        <v>19.959999084472656</v>
      </c>
      <c r="J188" s="831">
        <v>1</v>
      </c>
      <c r="K188" s="832">
        <v>19.959999084472656</v>
      </c>
    </row>
    <row r="189" spans="1:11" ht="14.45" customHeight="1" x14ac:dyDescent="0.2">
      <c r="A189" s="821" t="s">
        <v>586</v>
      </c>
      <c r="B189" s="822" t="s">
        <v>587</v>
      </c>
      <c r="C189" s="825" t="s">
        <v>604</v>
      </c>
      <c r="D189" s="839" t="s">
        <v>605</v>
      </c>
      <c r="E189" s="825" t="s">
        <v>3219</v>
      </c>
      <c r="F189" s="839" t="s">
        <v>3220</v>
      </c>
      <c r="G189" s="825" t="s">
        <v>3533</v>
      </c>
      <c r="H189" s="825" t="s">
        <v>3534</v>
      </c>
      <c r="I189" s="831">
        <v>42.630001068115234</v>
      </c>
      <c r="J189" s="831">
        <v>526</v>
      </c>
      <c r="K189" s="832">
        <v>22423.269882202148</v>
      </c>
    </row>
    <row r="190" spans="1:11" ht="14.45" customHeight="1" x14ac:dyDescent="0.2">
      <c r="A190" s="821" t="s">
        <v>586</v>
      </c>
      <c r="B190" s="822" t="s">
        <v>587</v>
      </c>
      <c r="C190" s="825" t="s">
        <v>604</v>
      </c>
      <c r="D190" s="839" t="s">
        <v>605</v>
      </c>
      <c r="E190" s="825" t="s">
        <v>3219</v>
      </c>
      <c r="F190" s="839" t="s">
        <v>3220</v>
      </c>
      <c r="G190" s="825" t="s">
        <v>3535</v>
      </c>
      <c r="H190" s="825" t="s">
        <v>3536</v>
      </c>
      <c r="I190" s="831">
        <v>7.4800000190734863</v>
      </c>
      <c r="J190" s="831">
        <v>100</v>
      </c>
      <c r="K190" s="832">
        <v>747.5</v>
      </c>
    </row>
    <row r="191" spans="1:11" ht="14.45" customHeight="1" x14ac:dyDescent="0.2">
      <c r="A191" s="821" t="s">
        <v>586</v>
      </c>
      <c r="B191" s="822" t="s">
        <v>587</v>
      </c>
      <c r="C191" s="825" t="s">
        <v>604</v>
      </c>
      <c r="D191" s="839" t="s">
        <v>605</v>
      </c>
      <c r="E191" s="825" t="s">
        <v>3219</v>
      </c>
      <c r="F191" s="839" t="s">
        <v>3220</v>
      </c>
      <c r="G191" s="825" t="s">
        <v>3537</v>
      </c>
      <c r="H191" s="825" t="s">
        <v>3538</v>
      </c>
      <c r="I191" s="831">
        <v>8.630000114440918</v>
      </c>
      <c r="J191" s="831">
        <v>100</v>
      </c>
      <c r="K191" s="832">
        <v>862.5</v>
      </c>
    </row>
    <row r="192" spans="1:11" ht="14.45" customHeight="1" x14ac:dyDescent="0.2">
      <c r="A192" s="821" t="s">
        <v>586</v>
      </c>
      <c r="B192" s="822" t="s">
        <v>587</v>
      </c>
      <c r="C192" s="825" t="s">
        <v>604</v>
      </c>
      <c r="D192" s="839" t="s">
        <v>605</v>
      </c>
      <c r="E192" s="825" t="s">
        <v>3219</v>
      </c>
      <c r="F192" s="839" t="s">
        <v>3220</v>
      </c>
      <c r="G192" s="825" t="s">
        <v>3304</v>
      </c>
      <c r="H192" s="825" t="s">
        <v>3305</v>
      </c>
      <c r="I192" s="831">
        <v>0.7355555560853746</v>
      </c>
      <c r="J192" s="831">
        <v>4500</v>
      </c>
      <c r="K192" s="832">
        <v>3310</v>
      </c>
    </row>
    <row r="193" spans="1:11" ht="14.45" customHeight="1" x14ac:dyDescent="0.2">
      <c r="A193" s="821" t="s">
        <v>586</v>
      </c>
      <c r="B193" s="822" t="s">
        <v>587</v>
      </c>
      <c r="C193" s="825" t="s">
        <v>604</v>
      </c>
      <c r="D193" s="839" t="s">
        <v>605</v>
      </c>
      <c r="E193" s="825" t="s">
        <v>3219</v>
      </c>
      <c r="F193" s="839" t="s">
        <v>3220</v>
      </c>
      <c r="G193" s="825" t="s">
        <v>3306</v>
      </c>
      <c r="H193" s="825" t="s">
        <v>3307</v>
      </c>
      <c r="I193" s="831">
        <v>0.15000000596046448</v>
      </c>
      <c r="J193" s="831">
        <v>100</v>
      </c>
      <c r="K193" s="832">
        <v>15</v>
      </c>
    </row>
    <row r="194" spans="1:11" ht="14.45" customHeight="1" x14ac:dyDescent="0.2">
      <c r="A194" s="821" t="s">
        <v>586</v>
      </c>
      <c r="B194" s="822" t="s">
        <v>587</v>
      </c>
      <c r="C194" s="825" t="s">
        <v>604</v>
      </c>
      <c r="D194" s="839" t="s">
        <v>605</v>
      </c>
      <c r="E194" s="825" t="s">
        <v>3219</v>
      </c>
      <c r="F194" s="839" t="s">
        <v>3220</v>
      </c>
      <c r="G194" s="825" t="s">
        <v>3308</v>
      </c>
      <c r="H194" s="825" t="s">
        <v>3309</v>
      </c>
      <c r="I194" s="831">
        <v>31.420000076293945</v>
      </c>
      <c r="J194" s="831">
        <v>4</v>
      </c>
      <c r="K194" s="832">
        <v>125.68000030517578</v>
      </c>
    </row>
    <row r="195" spans="1:11" ht="14.45" customHeight="1" x14ac:dyDescent="0.2">
      <c r="A195" s="821" t="s">
        <v>586</v>
      </c>
      <c r="B195" s="822" t="s">
        <v>587</v>
      </c>
      <c r="C195" s="825" t="s">
        <v>604</v>
      </c>
      <c r="D195" s="839" t="s">
        <v>605</v>
      </c>
      <c r="E195" s="825" t="s">
        <v>3219</v>
      </c>
      <c r="F195" s="839" t="s">
        <v>3220</v>
      </c>
      <c r="G195" s="825" t="s">
        <v>3310</v>
      </c>
      <c r="H195" s="825" t="s">
        <v>3311</v>
      </c>
      <c r="I195" s="831">
        <v>30.773333867390949</v>
      </c>
      <c r="J195" s="831">
        <v>13</v>
      </c>
      <c r="K195" s="832">
        <v>400.06000137329102</v>
      </c>
    </row>
    <row r="196" spans="1:11" ht="14.45" customHeight="1" x14ac:dyDescent="0.2">
      <c r="A196" s="821" t="s">
        <v>586</v>
      </c>
      <c r="B196" s="822" t="s">
        <v>587</v>
      </c>
      <c r="C196" s="825" t="s">
        <v>604</v>
      </c>
      <c r="D196" s="839" t="s">
        <v>605</v>
      </c>
      <c r="E196" s="825" t="s">
        <v>3312</v>
      </c>
      <c r="F196" s="839" t="s">
        <v>3313</v>
      </c>
      <c r="G196" s="825" t="s">
        <v>3539</v>
      </c>
      <c r="H196" s="825" t="s">
        <v>3540</v>
      </c>
      <c r="I196" s="831">
        <v>2.0499999523162842</v>
      </c>
      <c r="J196" s="831">
        <v>100</v>
      </c>
      <c r="K196" s="832">
        <v>205</v>
      </c>
    </row>
    <row r="197" spans="1:11" ht="14.45" customHeight="1" x14ac:dyDescent="0.2">
      <c r="A197" s="821" t="s">
        <v>586</v>
      </c>
      <c r="B197" s="822" t="s">
        <v>587</v>
      </c>
      <c r="C197" s="825" t="s">
        <v>604</v>
      </c>
      <c r="D197" s="839" t="s">
        <v>605</v>
      </c>
      <c r="E197" s="825" t="s">
        <v>3312</v>
      </c>
      <c r="F197" s="839" t="s">
        <v>3313</v>
      </c>
      <c r="G197" s="825" t="s">
        <v>3541</v>
      </c>
      <c r="H197" s="825" t="s">
        <v>3542</v>
      </c>
      <c r="I197" s="831">
        <v>2.9025000929832458</v>
      </c>
      <c r="J197" s="831">
        <v>400</v>
      </c>
      <c r="K197" s="832">
        <v>1161</v>
      </c>
    </row>
    <row r="198" spans="1:11" ht="14.45" customHeight="1" x14ac:dyDescent="0.2">
      <c r="A198" s="821" t="s">
        <v>586</v>
      </c>
      <c r="B198" s="822" t="s">
        <v>587</v>
      </c>
      <c r="C198" s="825" t="s">
        <v>604</v>
      </c>
      <c r="D198" s="839" t="s">
        <v>605</v>
      </c>
      <c r="E198" s="825" t="s">
        <v>3312</v>
      </c>
      <c r="F198" s="839" t="s">
        <v>3313</v>
      </c>
      <c r="G198" s="825" t="s">
        <v>3543</v>
      </c>
      <c r="H198" s="825" t="s">
        <v>3544</v>
      </c>
      <c r="I198" s="831">
        <v>48.189998626708984</v>
      </c>
      <c r="J198" s="831">
        <v>10</v>
      </c>
      <c r="K198" s="832">
        <v>481.85000610351563</v>
      </c>
    </row>
    <row r="199" spans="1:11" ht="14.45" customHeight="1" x14ac:dyDescent="0.2">
      <c r="A199" s="821" t="s">
        <v>586</v>
      </c>
      <c r="B199" s="822" t="s">
        <v>587</v>
      </c>
      <c r="C199" s="825" t="s">
        <v>604</v>
      </c>
      <c r="D199" s="839" t="s">
        <v>605</v>
      </c>
      <c r="E199" s="825" t="s">
        <v>3312</v>
      </c>
      <c r="F199" s="839" t="s">
        <v>3313</v>
      </c>
      <c r="G199" s="825" t="s">
        <v>3545</v>
      </c>
      <c r="H199" s="825" t="s">
        <v>3546</v>
      </c>
      <c r="I199" s="831">
        <v>4.820000171661377</v>
      </c>
      <c r="J199" s="831">
        <v>60</v>
      </c>
      <c r="K199" s="832">
        <v>289.20001220703125</v>
      </c>
    </row>
    <row r="200" spans="1:11" ht="14.45" customHeight="1" x14ac:dyDescent="0.2">
      <c r="A200" s="821" t="s">
        <v>586</v>
      </c>
      <c r="B200" s="822" t="s">
        <v>587</v>
      </c>
      <c r="C200" s="825" t="s">
        <v>604</v>
      </c>
      <c r="D200" s="839" t="s">
        <v>605</v>
      </c>
      <c r="E200" s="825" t="s">
        <v>3312</v>
      </c>
      <c r="F200" s="839" t="s">
        <v>3313</v>
      </c>
      <c r="G200" s="825" t="s">
        <v>3318</v>
      </c>
      <c r="H200" s="825" t="s">
        <v>3320</v>
      </c>
      <c r="I200" s="831">
        <v>9.9999997764825821E-3</v>
      </c>
      <c r="J200" s="831">
        <v>100</v>
      </c>
      <c r="K200" s="832">
        <v>1</v>
      </c>
    </row>
    <row r="201" spans="1:11" ht="14.45" customHeight="1" x14ac:dyDescent="0.2">
      <c r="A201" s="821" t="s">
        <v>586</v>
      </c>
      <c r="B201" s="822" t="s">
        <v>587</v>
      </c>
      <c r="C201" s="825" t="s">
        <v>604</v>
      </c>
      <c r="D201" s="839" t="s">
        <v>605</v>
      </c>
      <c r="E201" s="825" t="s">
        <v>3312</v>
      </c>
      <c r="F201" s="839" t="s">
        <v>3313</v>
      </c>
      <c r="G201" s="825" t="s">
        <v>3321</v>
      </c>
      <c r="H201" s="825" t="s">
        <v>3322</v>
      </c>
      <c r="I201" s="831">
        <v>699.3800048828125</v>
      </c>
      <c r="J201" s="831">
        <v>1</v>
      </c>
      <c r="K201" s="832">
        <v>699.3800048828125</v>
      </c>
    </row>
    <row r="202" spans="1:11" ht="14.45" customHeight="1" x14ac:dyDescent="0.2">
      <c r="A202" s="821" t="s">
        <v>586</v>
      </c>
      <c r="B202" s="822" t="s">
        <v>587</v>
      </c>
      <c r="C202" s="825" t="s">
        <v>604</v>
      </c>
      <c r="D202" s="839" t="s">
        <v>605</v>
      </c>
      <c r="E202" s="825" t="s">
        <v>3312</v>
      </c>
      <c r="F202" s="839" t="s">
        <v>3313</v>
      </c>
      <c r="G202" s="825" t="s">
        <v>3329</v>
      </c>
      <c r="H202" s="825" t="s">
        <v>3330</v>
      </c>
      <c r="I202" s="831">
        <v>3.4800000190734863</v>
      </c>
      <c r="J202" s="831">
        <v>200</v>
      </c>
      <c r="K202" s="832">
        <v>696</v>
      </c>
    </row>
    <row r="203" spans="1:11" ht="14.45" customHeight="1" x14ac:dyDescent="0.2">
      <c r="A203" s="821" t="s">
        <v>586</v>
      </c>
      <c r="B203" s="822" t="s">
        <v>587</v>
      </c>
      <c r="C203" s="825" t="s">
        <v>604</v>
      </c>
      <c r="D203" s="839" t="s">
        <v>605</v>
      </c>
      <c r="E203" s="825" t="s">
        <v>3312</v>
      </c>
      <c r="F203" s="839" t="s">
        <v>3313</v>
      </c>
      <c r="G203" s="825" t="s">
        <v>3331</v>
      </c>
      <c r="H203" s="825" t="s">
        <v>3332</v>
      </c>
      <c r="I203" s="831">
        <v>17.979999542236328</v>
      </c>
      <c r="J203" s="831">
        <v>150</v>
      </c>
      <c r="K203" s="832">
        <v>2697</v>
      </c>
    </row>
    <row r="204" spans="1:11" ht="14.45" customHeight="1" x14ac:dyDescent="0.2">
      <c r="A204" s="821" t="s">
        <v>586</v>
      </c>
      <c r="B204" s="822" t="s">
        <v>587</v>
      </c>
      <c r="C204" s="825" t="s">
        <v>604</v>
      </c>
      <c r="D204" s="839" t="s">
        <v>605</v>
      </c>
      <c r="E204" s="825" t="s">
        <v>3312</v>
      </c>
      <c r="F204" s="839" t="s">
        <v>3313</v>
      </c>
      <c r="G204" s="825" t="s">
        <v>3343</v>
      </c>
      <c r="H204" s="825" t="s">
        <v>3344</v>
      </c>
      <c r="I204" s="831">
        <v>3.1500000953674316</v>
      </c>
      <c r="J204" s="831">
        <v>10</v>
      </c>
      <c r="K204" s="832">
        <v>31.5</v>
      </c>
    </row>
    <row r="205" spans="1:11" ht="14.45" customHeight="1" x14ac:dyDescent="0.2">
      <c r="A205" s="821" t="s">
        <v>586</v>
      </c>
      <c r="B205" s="822" t="s">
        <v>587</v>
      </c>
      <c r="C205" s="825" t="s">
        <v>604</v>
      </c>
      <c r="D205" s="839" t="s">
        <v>605</v>
      </c>
      <c r="E205" s="825" t="s">
        <v>3312</v>
      </c>
      <c r="F205" s="839" t="s">
        <v>3313</v>
      </c>
      <c r="G205" s="825" t="s">
        <v>3353</v>
      </c>
      <c r="H205" s="825" t="s">
        <v>3354</v>
      </c>
      <c r="I205" s="831">
        <v>4.9800000190734863</v>
      </c>
      <c r="J205" s="831">
        <v>5</v>
      </c>
      <c r="K205" s="832">
        <v>24.899999618530273</v>
      </c>
    </row>
    <row r="206" spans="1:11" ht="14.45" customHeight="1" x14ac:dyDescent="0.2">
      <c r="A206" s="821" t="s">
        <v>586</v>
      </c>
      <c r="B206" s="822" t="s">
        <v>587</v>
      </c>
      <c r="C206" s="825" t="s">
        <v>604</v>
      </c>
      <c r="D206" s="839" t="s">
        <v>605</v>
      </c>
      <c r="E206" s="825" t="s">
        <v>3312</v>
      </c>
      <c r="F206" s="839" t="s">
        <v>3313</v>
      </c>
      <c r="G206" s="825" t="s">
        <v>3547</v>
      </c>
      <c r="H206" s="825" t="s">
        <v>3548</v>
      </c>
      <c r="I206" s="831">
        <v>11.734999656677246</v>
      </c>
      <c r="J206" s="831">
        <v>100</v>
      </c>
      <c r="K206" s="832">
        <v>1173.5</v>
      </c>
    </row>
    <row r="207" spans="1:11" ht="14.45" customHeight="1" x14ac:dyDescent="0.2">
      <c r="A207" s="821" t="s">
        <v>586</v>
      </c>
      <c r="B207" s="822" t="s">
        <v>587</v>
      </c>
      <c r="C207" s="825" t="s">
        <v>604</v>
      </c>
      <c r="D207" s="839" t="s">
        <v>605</v>
      </c>
      <c r="E207" s="825" t="s">
        <v>3312</v>
      </c>
      <c r="F207" s="839" t="s">
        <v>3313</v>
      </c>
      <c r="G207" s="825" t="s">
        <v>3547</v>
      </c>
      <c r="H207" s="825" t="s">
        <v>3549</v>
      </c>
      <c r="I207" s="831">
        <v>11.736666361490885</v>
      </c>
      <c r="J207" s="831">
        <v>80</v>
      </c>
      <c r="K207" s="832">
        <v>938.90000915527344</v>
      </c>
    </row>
    <row r="208" spans="1:11" ht="14.45" customHeight="1" x14ac:dyDescent="0.2">
      <c r="A208" s="821" t="s">
        <v>586</v>
      </c>
      <c r="B208" s="822" t="s">
        <v>587</v>
      </c>
      <c r="C208" s="825" t="s">
        <v>604</v>
      </c>
      <c r="D208" s="839" t="s">
        <v>605</v>
      </c>
      <c r="E208" s="825" t="s">
        <v>3312</v>
      </c>
      <c r="F208" s="839" t="s">
        <v>3313</v>
      </c>
      <c r="G208" s="825" t="s">
        <v>3355</v>
      </c>
      <c r="H208" s="825" t="s">
        <v>3356</v>
      </c>
      <c r="I208" s="831">
        <v>13.310000419616699</v>
      </c>
      <c r="J208" s="831">
        <v>5</v>
      </c>
      <c r="K208" s="832">
        <v>66.550003051757813</v>
      </c>
    </row>
    <row r="209" spans="1:11" ht="14.45" customHeight="1" x14ac:dyDescent="0.2">
      <c r="A209" s="821" t="s">
        <v>586</v>
      </c>
      <c r="B209" s="822" t="s">
        <v>587</v>
      </c>
      <c r="C209" s="825" t="s">
        <v>604</v>
      </c>
      <c r="D209" s="839" t="s">
        <v>605</v>
      </c>
      <c r="E209" s="825" t="s">
        <v>3312</v>
      </c>
      <c r="F209" s="839" t="s">
        <v>3313</v>
      </c>
      <c r="G209" s="825" t="s">
        <v>3550</v>
      </c>
      <c r="H209" s="825" t="s">
        <v>3551</v>
      </c>
      <c r="I209" s="831">
        <v>49.430000305175781</v>
      </c>
      <c r="J209" s="831">
        <v>5</v>
      </c>
      <c r="K209" s="832">
        <v>247.16999816894531</v>
      </c>
    </row>
    <row r="210" spans="1:11" ht="14.45" customHeight="1" x14ac:dyDescent="0.2">
      <c r="A210" s="821" t="s">
        <v>586</v>
      </c>
      <c r="B210" s="822" t="s">
        <v>587</v>
      </c>
      <c r="C210" s="825" t="s">
        <v>604</v>
      </c>
      <c r="D210" s="839" t="s">
        <v>605</v>
      </c>
      <c r="E210" s="825" t="s">
        <v>3312</v>
      </c>
      <c r="F210" s="839" t="s">
        <v>3313</v>
      </c>
      <c r="G210" s="825" t="s">
        <v>3552</v>
      </c>
      <c r="H210" s="825" t="s">
        <v>3553</v>
      </c>
      <c r="I210" s="831">
        <v>2.2833333015441895</v>
      </c>
      <c r="J210" s="831">
        <v>150</v>
      </c>
      <c r="K210" s="832">
        <v>342.5</v>
      </c>
    </row>
    <row r="211" spans="1:11" ht="14.45" customHeight="1" x14ac:dyDescent="0.2">
      <c r="A211" s="821" t="s">
        <v>586</v>
      </c>
      <c r="B211" s="822" t="s">
        <v>587</v>
      </c>
      <c r="C211" s="825" t="s">
        <v>604</v>
      </c>
      <c r="D211" s="839" t="s">
        <v>605</v>
      </c>
      <c r="E211" s="825" t="s">
        <v>3312</v>
      </c>
      <c r="F211" s="839" t="s">
        <v>3313</v>
      </c>
      <c r="G211" s="825" t="s">
        <v>3552</v>
      </c>
      <c r="H211" s="825" t="s">
        <v>3554</v>
      </c>
      <c r="I211" s="831">
        <v>2.2799999713897705</v>
      </c>
      <c r="J211" s="831">
        <v>50</v>
      </c>
      <c r="K211" s="832">
        <v>114</v>
      </c>
    </row>
    <row r="212" spans="1:11" ht="14.45" customHeight="1" x14ac:dyDescent="0.2">
      <c r="A212" s="821" t="s">
        <v>586</v>
      </c>
      <c r="B212" s="822" t="s">
        <v>587</v>
      </c>
      <c r="C212" s="825" t="s">
        <v>604</v>
      </c>
      <c r="D212" s="839" t="s">
        <v>605</v>
      </c>
      <c r="E212" s="825" t="s">
        <v>3312</v>
      </c>
      <c r="F212" s="839" t="s">
        <v>3313</v>
      </c>
      <c r="G212" s="825" t="s">
        <v>3555</v>
      </c>
      <c r="H212" s="825" t="s">
        <v>3556</v>
      </c>
      <c r="I212" s="831">
        <v>5.3266666730244951</v>
      </c>
      <c r="J212" s="831">
        <v>600</v>
      </c>
      <c r="K212" s="832">
        <v>3195.7999877929688</v>
      </c>
    </row>
    <row r="213" spans="1:11" ht="14.45" customHeight="1" x14ac:dyDescent="0.2">
      <c r="A213" s="821" t="s">
        <v>586</v>
      </c>
      <c r="B213" s="822" t="s">
        <v>587</v>
      </c>
      <c r="C213" s="825" t="s">
        <v>604</v>
      </c>
      <c r="D213" s="839" t="s">
        <v>605</v>
      </c>
      <c r="E213" s="825" t="s">
        <v>3312</v>
      </c>
      <c r="F213" s="839" t="s">
        <v>3313</v>
      </c>
      <c r="G213" s="825" t="s">
        <v>3359</v>
      </c>
      <c r="H213" s="825" t="s">
        <v>3360</v>
      </c>
      <c r="I213" s="831">
        <v>30.25</v>
      </c>
      <c r="J213" s="831">
        <v>400</v>
      </c>
      <c r="K213" s="832">
        <v>12100</v>
      </c>
    </row>
    <row r="214" spans="1:11" ht="14.45" customHeight="1" x14ac:dyDescent="0.2">
      <c r="A214" s="821" t="s">
        <v>586</v>
      </c>
      <c r="B214" s="822" t="s">
        <v>587</v>
      </c>
      <c r="C214" s="825" t="s">
        <v>604</v>
      </c>
      <c r="D214" s="839" t="s">
        <v>605</v>
      </c>
      <c r="E214" s="825" t="s">
        <v>3312</v>
      </c>
      <c r="F214" s="839" t="s">
        <v>3313</v>
      </c>
      <c r="G214" s="825" t="s">
        <v>3557</v>
      </c>
      <c r="H214" s="825" t="s">
        <v>3558</v>
      </c>
      <c r="I214" s="831">
        <v>17.549999237060547</v>
      </c>
      <c r="J214" s="831">
        <v>5</v>
      </c>
      <c r="K214" s="832">
        <v>87.75</v>
      </c>
    </row>
    <row r="215" spans="1:11" ht="14.45" customHeight="1" x14ac:dyDescent="0.2">
      <c r="A215" s="821" t="s">
        <v>586</v>
      </c>
      <c r="B215" s="822" t="s">
        <v>587</v>
      </c>
      <c r="C215" s="825" t="s">
        <v>604</v>
      </c>
      <c r="D215" s="839" t="s">
        <v>605</v>
      </c>
      <c r="E215" s="825" t="s">
        <v>3312</v>
      </c>
      <c r="F215" s="839" t="s">
        <v>3313</v>
      </c>
      <c r="G215" s="825" t="s">
        <v>3377</v>
      </c>
      <c r="H215" s="825" t="s">
        <v>3378</v>
      </c>
      <c r="I215" s="831">
        <v>0.82666665315628052</v>
      </c>
      <c r="J215" s="831">
        <v>600</v>
      </c>
      <c r="K215" s="832">
        <v>496</v>
      </c>
    </row>
    <row r="216" spans="1:11" ht="14.45" customHeight="1" x14ac:dyDescent="0.2">
      <c r="A216" s="821" t="s">
        <v>586</v>
      </c>
      <c r="B216" s="822" t="s">
        <v>587</v>
      </c>
      <c r="C216" s="825" t="s">
        <v>604</v>
      </c>
      <c r="D216" s="839" t="s">
        <v>605</v>
      </c>
      <c r="E216" s="825" t="s">
        <v>3312</v>
      </c>
      <c r="F216" s="839" t="s">
        <v>3313</v>
      </c>
      <c r="G216" s="825" t="s">
        <v>3379</v>
      </c>
      <c r="H216" s="825" t="s">
        <v>3380</v>
      </c>
      <c r="I216" s="831">
        <v>0.43999999761581421</v>
      </c>
      <c r="J216" s="831">
        <v>300</v>
      </c>
      <c r="K216" s="832">
        <v>132</v>
      </c>
    </row>
    <row r="217" spans="1:11" ht="14.45" customHeight="1" x14ac:dyDescent="0.2">
      <c r="A217" s="821" t="s">
        <v>586</v>
      </c>
      <c r="B217" s="822" t="s">
        <v>587</v>
      </c>
      <c r="C217" s="825" t="s">
        <v>604</v>
      </c>
      <c r="D217" s="839" t="s">
        <v>605</v>
      </c>
      <c r="E217" s="825" t="s">
        <v>3312</v>
      </c>
      <c r="F217" s="839" t="s">
        <v>3313</v>
      </c>
      <c r="G217" s="825" t="s">
        <v>3381</v>
      </c>
      <c r="H217" s="825" t="s">
        <v>3382</v>
      </c>
      <c r="I217" s="831">
        <v>1.1349999904632568</v>
      </c>
      <c r="J217" s="831">
        <v>240</v>
      </c>
      <c r="K217" s="832">
        <v>272.79999542236328</v>
      </c>
    </row>
    <row r="218" spans="1:11" ht="14.45" customHeight="1" x14ac:dyDescent="0.2">
      <c r="A218" s="821" t="s">
        <v>586</v>
      </c>
      <c r="B218" s="822" t="s">
        <v>587</v>
      </c>
      <c r="C218" s="825" t="s">
        <v>604</v>
      </c>
      <c r="D218" s="839" t="s">
        <v>605</v>
      </c>
      <c r="E218" s="825" t="s">
        <v>3312</v>
      </c>
      <c r="F218" s="839" t="s">
        <v>3313</v>
      </c>
      <c r="G218" s="825" t="s">
        <v>3383</v>
      </c>
      <c r="H218" s="825" t="s">
        <v>3384</v>
      </c>
      <c r="I218" s="831">
        <v>0.58499997854232788</v>
      </c>
      <c r="J218" s="831">
        <v>200</v>
      </c>
      <c r="K218" s="832">
        <v>117</v>
      </c>
    </row>
    <row r="219" spans="1:11" ht="14.45" customHeight="1" x14ac:dyDescent="0.2">
      <c r="A219" s="821" t="s">
        <v>586</v>
      </c>
      <c r="B219" s="822" t="s">
        <v>587</v>
      </c>
      <c r="C219" s="825" t="s">
        <v>604</v>
      </c>
      <c r="D219" s="839" t="s">
        <v>605</v>
      </c>
      <c r="E219" s="825" t="s">
        <v>3312</v>
      </c>
      <c r="F219" s="839" t="s">
        <v>3313</v>
      </c>
      <c r="G219" s="825" t="s">
        <v>3401</v>
      </c>
      <c r="H219" s="825" t="s">
        <v>3402</v>
      </c>
      <c r="I219" s="831">
        <v>6.1700000762939453</v>
      </c>
      <c r="J219" s="831">
        <v>150</v>
      </c>
      <c r="K219" s="832">
        <v>925.5</v>
      </c>
    </row>
    <row r="220" spans="1:11" ht="14.45" customHeight="1" x14ac:dyDescent="0.2">
      <c r="A220" s="821" t="s">
        <v>586</v>
      </c>
      <c r="B220" s="822" t="s">
        <v>587</v>
      </c>
      <c r="C220" s="825" t="s">
        <v>604</v>
      </c>
      <c r="D220" s="839" t="s">
        <v>605</v>
      </c>
      <c r="E220" s="825" t="s">
        <v>3312</v>
      </c>
      <c r="F220" s="839" t="s">
        <v>3313</v>
      </c>
      <c r="G220" s="825" t="s">
        <v>3559</v>
      </c>
      <c r="H220" s="825" t="s">
        <v>3560</v>
      </c>
      <c r="I220" s="831">
        <v>3.75</v>
      </c>
      <c r="J220" s="831">
        <v>10</v>
      </c>
      <c r="K220" s="832">
        <v>37.5</v>
      </c>
    </row>
    <row r="221" spans="1:11" ht="14.45" customHeight="1" x14ac:dyDescent="0.2">
      <c r="A221" s="821" t="s">
        <v>586</v>
      </c>
      <c r="B221" s="822" t="s">
        <v>587</v>
      </c>
      <c r="C221" s="825" t="s">
        <v>604</v>
      </c>
      <c r="D221" s="839" t="s">
        <v>605</v>
      </c>
      <c r="E221" s="825" t="s">
        <v>3312</v>
      </c>
      <c r="F221" s="839" t="s">
        <v>3313</v>
      </c>
      <c r="G221" s="825" t="s">
        <v>3409</v>
      </c>
      <c r="H221" s="825" t="s">
        <v>3410</v>
      </c>
      <c r="I221" s="831">
        <v>1.9825000166893005</v>
      </c>
      <c r="J221" s="831">
        <v>200</v>
      </c>
      <c r="K221" s="832">
        <v>396.5</v>
      </c>
    </row>
    <row r="222" spans="1:11" ht="14.45" customHeight="1" x14ac:dyDescent="0.2">
      <c r="A222" s="821" t="s">
        <v>586</v>
      </c>
      <c r="B222" s="822" t="s">
        <v>587</v>
      </c>
      <c r="C222" s="825" t="s">
        <v>604</v>
      </c>
      <c r="D222" s="839" t="s">
        <v>605</v>
      </c>
      <c r="E222" s="825" t="s">
        <v>3312</v>
      </c>
      <c r="F222" s="839" t="s">
        <v>3313</v>
      </c>
      <c r="G222" s="825" t="s">
        <v>3561</v>
      </c>
      <c r="H222" s="825" t="s">
        <v>3562</v>
      </c>
      <c r="I222" s="831">
        <v>3.0699999332427979</v>
      </c>
      <c r="J222" s="831">
        <v>50</v>
      </c>
      <c r="K222" s="832">
        <v>153.5</v>
      </c>
    </row>
    <row r="223" spans="1:11" ht="14.45" customHeight="1" x14ac:dyDescent="0.2">
      <c r="A223" s="821" t="s">
        <v>586</v>
      </c>
      <c r="B223" s="822" t="s">
        <v>587</v>
      </c>
      <c r="C223" s="825" t="s">
        <v>604</v>
      </c>
      <c r="D223" s="839" t="s">
        <v>605</v>
      </c>
      <c r="E223" s="825" t="s">
        <v>3312</v>
      </c>
      <c r="F223" s="839" t="s">
        <v>3313</v>
      </c>
      <c r="G223" s="825" t="s">
        <v>3415</v>
      </c>
      <c r="H223" s="825" t="s">
        <v>3416</v>
      </c>
      <c r="I223" s="831">
        <v>3.0933332443237305</v>
      </c>
      <c r="J223" s="831">
        <v>150</v>
      </c>
      <c r="K223" s="832">
        <v>464</v>
      </c>
    </row>
    <row r="224" spans="1:11" ht="14.45" customHeight="1" x14ac:dyDescent="0.2">
      <c r="A224" s="821" t="s">
        <v>586</v>
      </c>
      <c r="B224" s="822" t="s">
        <v>587</v>
      </c>
      <c r="C224" s="825" t="s">
        <v>604</v>
      </c>
      <c r="D224" s="839" t="s">
        <v>605</v>
      </c>
      <c r="E224" s="825" t="s">
        <v>3312</v>
      </c>
      <c r="F224" s="839" t="s">
        <v>3313</v>
      </c>
      <c r="G224" s="825" t="s">
        <v>3417</v>
      </c>
      <c r="H224" s="825" t="s">
        <v>3418</v>
      </c>
      <c r="I224" s="831">
        <v>1.9199999570846558</v>
      </c>
      <c r="J224" s="831">
        <v>50</v>
      </c>
      <c r="K224" s="832">
        <v>96</v>
      </c>
    </row>
    <row r="225" spans="1:11" ht="14.45" customHeight="1" x14ac:dyDescent="0.2">
      <c r="A225" s="821" t="s">
        <v>586</v>
      </c>
      <c r="B225" s="822" t="s">
        <v>587</v>
      </c>
      <c r="C225" s="825" t="s">
        <v>604</v>
      </c>
      <c r="D225" s="839" t="s">
        <v>605</v>
      </c>
      <c r="E225" s="825" t="s">
        <v>3312</v>
      </c>
      <c r="F225" s="839" t="s">
        <v>3313</v>
      </c>
      <c r="G225" s="825" t="s">
        <v>3419</v>
      </c>
      <c r="H225" s="825" t="s">
        <v>3420</v>
      </c>
      <c r="I225" s="831">
        <v>2.1666667461395264</v>
      </c>
      <c r="J225" s="831">
        <v>300</v>
      </c>
      <c r="K225" s="832">
        <v>650</v>
      </c>
    </row>
    <row r="226" spans="1:11" ht="14.45" customHeight="1" x14ac:dyDescent="0.2">
      <c r="A226" s="821" t="s">
        <v>586</v>
      </c>
      <c r="B226" s="822" t="s">
        <v>587</v>
      </c>
      <c r="C226" s="825" t="s">
        <v>604</v>
      </c>
      <c r="D226" s="839" t="s">
        <v>605</v>
      </c>
      <c r="E226" s="825" t="s">
        <v>3312</v>
      </c>
      <c r="F226" s="839" t="s">
        <v>3313</v>
      </c>
      <c r="G226" s="825" t="s">
        <v>3425</v>
      </c>
      <c r="H226" s="825" t="s">
        <v>3426</v>
      </c>
      <c r="I226" s="831">
        <v>2.5179999828338624</v>
      </c>
      <c r="J226" s="831">
        <v>250</v>
      </c>
      <c r="K226" s="832">
        <v>629.5</v>
      </c>
    </row>
    <row r="227" spans="1:11" ht="14.45" customHeight="1" x14ac:dyDescent="0.2">
      <c r="A227" s="821" t="s">
        <v>586</v>
      </c>
      <c r="B227" s="822" t="s">
        <v>587</v>
      </c>
      <c r="C227" s="825" t="s">
        <v>604</v>
      </c>
      <c r="D227" s="839" t="s">
        <v>605</v>
      </c>
      <c r="E227" s="825" t="s">
        <v>3312</v>
      </c>
      <c r="F227" s="839" t="s">
        <v>3313</v>
      </c>
      <c r="G227" s="825" t="s">
        <v>3409</v>
      </c>
      <c r="H227" s="825" t="s">
        <v>3428</v>
      </c>
      <c r="I227" s="831">
        <v>1.9900000095367432</v>
      </c>
      <c r="J227" s="831">
        <v>50</v>
      </c>
      <c r="K227" s="832">
        <v>99.5</v>
      </c>
    </row>
    <row r="228" spans="1:11" ht="14.45" customHeight="1" x14ac:dyDescent="0.2">
      <c r="A228" s="821" t="s">
        <v>586</v>
      </c>
      <c r="B228" s="822" t="s">
        <v>587</v>
      </c>
      <c r="C228" s="825" t="s">
        <v>604</v>
      </c>
      <c r="D228" s="839" t="s">
        <v>605</v>
      </c>
      <c r="E228" s="825" t="s">
        <v>3312</v>
      </c>
      <c r="F228" s="839" t="s">
        <v>3313</v>
      </c>
      <c r="G228" s="825" t="s">
        <v>3419</v>
      </c>
      <c r="H228" s="825" t="s">
        <v>3429</v>
      </c>
      <c r="I228" s="831">
        <v>2.1600000858306885</v>
      </c>
      <c r="J228" s="831">
        <v>50</v>
      </c>
      <c r="K228" s="832">
        <v>108</v>
      </c>
    </row>
    <row r="229" spans="1:11" ht="14.45" customHeight="1" x14ac:dyDescent="0.2">
      <c r="A229" s="821" t="s">
        <v>586</v>
      </c>
      <c r="B229" s="822" t="s">
        <v>587</v>
      </c>
      <c r="C229" s="825" t="s">
        <v>604</v>
      </c>
      <c r="D229" s="839" t="s">
        <v>605</v>
      </c>
      <c r="E229" s="825" t="s">
        <v>3312</v>
      </c>
      <c r="F229" s="839" t="s">
        <v>3313</v>
      </c>
      <c r="G229" s="825" t="s">
        <v>3425</v>
      </c>
      <c r="H229" s="825" t="s">
        <v>3563</v>
      </c>
      <c r="I229" s="831">
        <v>2.5199999809265137</v>
      </c>
      <c r="J229" s="831">
        <v>50</v>
      </c>
      <c r="K229" s="832">
        <v>126</v>
      </c>
    </row>
    <row r="230" spans="1:11" ht="14.45" customHeight="1" x14ac:dyDescent="0.2">
      <c r="A230" s="821" t="s">
        <v>586</v>
      </c>
      <c r="B230" s="822" t="s">
        <v>587</v>
      </c>
      <c r="C230" s="825" t="s">
        <v>604</v>
      </c>
      <c r="D230" s="839" t="s">
        <v>605</v>
      </c>
      <c r="E230" s="825" t="s">
        <v>3312</v>
      </c>
      <c r="F230" s="839" t="s">
        <v>3313</v>
      </c>
      <c r="G230" s="825" t="s">
        <v>3430</v>
      </c>
      <c r="H230" s="825" t="s">
        <v>3431</v>
      </c>
      <c r="I230" s="831">
        <v>23.719999313354492</v>
      </c>
      <c r="J230" s="831">
        <v>80</v>
      </c>
      <c r="K230" s="832">
        <v>1897.5999755859375</v>
      </c>
    </row>
    <row r="231" spans="1:11" ht="14.45" customHeight="1" x14ac:dyDescent="0.2">
      <c r="A231" s="821" t="s">
        <v>586</v>
      </c>
      <c r="B231" s="822" t="s">
        <v>587</v>
      </c>
      <c r="C231" s="825" t="s">
        <v>604</v>
      </c>
      <c r="D231" s="839" t="s">
        <v>605</v>
      </c>
      <c r="E231" s="825" t="s">
        <v>3312</v>
      </c>
      <c r="F231" s="839" t="s">
        <v>3313</v>
      </c>
      <c r="G231" s="825" t="s">
        <v>3432</v>
      </c>
      <c r="H231" s="825" t="s">
        <v>3433</v>
      </c>
      <c r="I231" s="831">
        <v>44.080001831054688</v>
      </c>
      <c r="J231" s="831">
        <v>50</v>
      </c>
      <c r="K231" s="832">
        <v>2204</v>
      </c>
    </row>
    <row r="232" spans="1:11" ht="14.45" customHeight="1" x14ac:dyDescent="0.2">
      <c r="A232" s="821" t="s">
        <v>586</v>
      </c>
      <c r="B232" s="822" t="s">
        <v>587</v>
      </c>
      <c r="C232" s="825" t="s">
        <v>604</v>
      </c>
      <c r="D232" s="839" t="s">
        <v>605</v>
      </c>
      <c r="E232" s="825" t="s">
        <v>3312</v>
      </c>
      <c r="F232" s="839" t="s">
        <v>3313</v>
      </c>
      <c r="G232" s="825" t="s">
        <v>3430</v>
      </c>
      <c r="H232" s="825" t="s">
        <v>3434</v>
      </c>
      <c r="I232" s="831">
        <v>23.719999313354492</v>
      </c>
      <c r="J232" s="831">
        <v>50</v>
      </c>
      <c r="K232" s="832">
        <v>1186</v>
      </c>
    </row>
    <row r="233" spans="1:11" ht="14.45" customHeight="1" x14ac:dyDescent="0.2">
      <c r="A233" s="821" t="s">
        <v>586</v>
      </c>
      <c r="B233" s="822" t="s">
        <v>587</v>
      </c>
      <c r="C233" s="825" t="s">
        <v>604</v>
      </c>
      <c r="D233" s="839" t="s">
        <v>605</v>
      </c>
      <c r="E233" s="825" t="s">
        <v>3564</v>
      </c>
      <c r="F233" s="839" t="s">
        <v>3565</v>
      </c>
      <c r="G233" s="825" t="s">
        <v>3566</v>
      </c>
      <c r="H233" s="825" t="s">
        <v>3567</v>
      </c>
      <c r="I233" s="831">
        <v>35.310001373291016</v>
      </c>
      <c r="J233" s="831">
        <v>36</v>
      </c>
      <c r="K233" s="832">
        <v>1270.97998046875</v>
      </c>
    </row>
    <row r="234" spans="1:11" ht="14.45" customHeight="1" x14ac:dyDescent="0.2">
      <c r="A234" s="821" t="s">
        <v>586</v>
      </c>
      <c r="B234" s="822" t="s">
        <v>587</v>
      </c>
      <c r="C234" s="825" t="s">
        <v>604</v>
      </c>
      <c r="D234" s="839" t="s">
        <v>605</v>
      </c>
      <c r="E234" s="825" t="s">
        <v>3564</v>
      </c>
      <c r="F234" s="839" t="s">
        <v>3565</v>
      </c>
      <c r="G234" s="825" t="s">
        <v>3568</v>
      </c>
      <c r="H234" s="825" t="s">
        <v>3569</v>
      </c>
      <c r="I234" s="831">
        <v>27.255000114440918</v>
      </c>
      <c r="J234" s="831">
        <v>144</v>
      </c>
      <c r="K234" s="832">
        <v>3924.5399780273438</v>
      </c>
    </row>
    <row r="235" spans="1:11" ht="14.45" customHeight="1" x14ac:dyDescent="0.2">
      <c r="A235" s="821" t="s">
        <v>586</v>
      </c>
      <c r="B235" s="822" t="s">
        <v>587</v>
      </c>
      <c r="C235" s="825" t="s">
        <v>604</v>
      </c>
      <c r="D235" s="839" t="s">
        <v>605</v>
      </c>
      <c r="E235" s="825" t="s">
        <v>3564</v>
      </c>
      <c r="F235" s="839" t="s">
        <v>3565</v>
      </c>
      <c r="G235" s="825" t="s">
        <v>3570</v>
      </c>
      <c r="H235" s="825" t="s">
        <v>3571</v>
      </c>
      <c r="I235" s="831">
        <v>26.562856674194336</v>
      </c>
      <c r="J235" s="831">
        <v>288</v>
      </c>
      <c r="K235" s="832">
        <v>7650.179931640625</v>
      </c>
    </row>
    <row r="236" spans="1:11" ht="14.45" customHeight="1" x14ac:dyDescent="0.2">
      <c r="A236" s="821" t="s">
        <v>586</v>
      </c>
      <c r="B236" s="822" t="s">
        <v>587</v>
      </c>
      <c r="C236" s="825" t="s">
        <v>604</v>
      </c>
      <c r="D236" s="839" t="s">
        <v>605</v>
      </c>
      <c r="E236" s="825" t="s">
        <v>3564</v>
      </c>
      <c r="F236" s="839" t="s">
        <v>3565</v>
      </c>
      <c r="G236" s="825" t="s">
        <v>3572</v>
      </c>
      <c r="H236" s="825" t="s">
        <v>3573</v>
      </c>
      <c r="I236" s="831">
        <v>40.639999389648438</v>
      </c>
      <c r="J236" s="831">
        <v>36</v>
      </c>
      <c r="K236" s="832">
        <v>1462.9200439453125</v>
      </c>
    </row>
    <row r="237" spans="1:11" ht="14.45" customHeight="1" x14ac:dyDescent="0.2">
      <c r="A237" s="821" t="s">
        <v>586</v>
      </c>
      <c r="B237" s="822" t="s">
        <v>587</v>
      </c>
      <c r="C237" s="825" t="s">
        <v>604</v>
      </c>
      <c r="D237" s="839" t="s">
        <v>605</v>
      </c>
      <c r="E237" s="825" t="s">
        <v>3564</v>
      </c>
      <c r="F237" s="839" t="s">
        <v>3565</v>
      </c>
      <c r="G237" s="825" t="s">
        <v>3574</v>
      </c>
      <c r="H237" s="825" t="s">
        <v>3575</v>
      </c>
      <c r="I237" s="831">
        <v>40.009999084472653</v>
      </c>
      <c r="J237" s="831">
        <v>180</v>
      </c>
      <c r="K237" s="832">
        <v>7201.739990234375</v>
      </c>
    </row>
    <row r="238" spans="1:11" ht="14.45" customHeight="1" x14ac:dyDescent="0.2">
      <c r="A238" s="821" t="s">
        <v>586</v>
      </c>
      <c r="B238" s="822" t="s">
        <v>587</v>
      </c>
      <c r="C238" s="825" t="s">
        <v>604</v>
      </c>
      <c r="D238" s="839" t="s">
        <v>605</v>
      </c>
      <c r="E238" s="825" t="s">
        <v>3441</v>
      </c>
      <c r="F238" s="839" t="s">
        <v>3442</v>
      </c>
      <c r="G238" s="825" t="s">
        <v>3445</v>
      </c>
      <c r="H238" s="825" t="s">
        <v>3446</v>
      </c>
      <c r="I238" s="831">
        <v>0.30500000715255737</v>
      </c>
      <c r="J238" s="831">
        <v>200</v>
      </c>
      <c r="K238" s="832">
        <v>61</v>
      </c>
    </row>
    <row r="239" spans="1:11" ht="14.45" customHeight="1" x14ac:dyDescent="0.2">
      <c r="A239" s="821" t="s">
        <v>586</v>
      </c>
      <c r="B239" s="822" t="s">
        <v>587</v>
      </c>
      <c r="C239" s="825" t="s">
        <v>604</v>
      </c>
      <c r="D239" s="839" t="s">
        <v>605</v>
      </c>
      <c r="E239" s="825" t="s">
        <v>3441</v>
      </c>
      <c r="F239" s="839" t="s">
        <v>3442</v>
      </c>
      <c r="G239" s="825" t="s">
        <v>3576</v>
      </c>
      <c r="H239" s="825" t="s">
        <v>3577</v>
      </c>
      <c r="I239" s="831">
        <v>0.68000000715255737</v>
      </c>
      <c r="J239" s="831">
        <v>100</v>
      </c>
      <c r="K239" s="832">
        <v>68</v>
      </c>
    </row>
    <row r="240" spans="1:11" ht="14.45" customHeight="1" x14ac:dyDescent="0.2">
      <c r="A240" s="821" t="s">
        <v>586</v>
      </c>
      <c r="B240" s="822" t="s">
        <v>587</v>
      </c>
      <c r="C240" s="825" t="s">
        <v>604</v>
      </c>
      <c r="D240" s="839" t="s">
        <v>605</v>
      </c>
      <c r="E240" s="825" t="s">
        <v>3441</v>
      </c>
      <c r="F240" s="839" t="s">
        <v>3442</v>
      </c>
      <c r="G240" s="825" t="s">
        <v>3451</v>
      </c>
      <c r="H240" s="825" t="s">
        <v>3452</v>
      </c>
      <c r="I240" s="831">
        <v>0.55000001192092896</v>
      </c>
      <c r="J240" s="831">
        <v>400</v>
      </c>
      <c r="K240" s="832">
        <v>220</v>
      </c>
    </row>
    <row r="241" spans="1:11" ht="14.45" customHeight="1" x14ac:dyDescent="0.2">
      <c r="A241" s="821" t="s">
        <v>586</v>
      </c>
      <c r="B241" s="822" t="s">
        <v>587</v>
      </c>
      <c r="C241" s="825" t="s">
        <v>604</v>
      </c>
      <c r="D241" s="839" t="s">
        <v>605</v>
      </c>
      <c r="E241" s="825" t="s">
        <v>3441</v>
      </c>
      <c r="F241" s="839" t="s">
        <v>3442</v>
      </c>
      <c r="G241" s="825" t="s">
        <v>3578</v>
      </c>
      <c r="H241" s="825" t="s">
        <v>3579</v>
      </c>
      <c r="I241" s="831">
        <v>0.97000002861022949</v>
      </c>
      <c r="J241" s="831">
        <v>100</v>
      </c>
      <c r="K241" s="832">
        <v>97</v>
      </c>
    </row>
    <row r="242" spans="1:11" ht="14.45" customHeight="1" x14ac:dyDescent="0.2">
      <c r="A242" s="821" t="s">
        <v>586</v>
      </c>
      <c r="B242" s="822" t="s">
        <v>587</v>
      </c>
      <c r="C242" s="825" t="s">
        <v>604</v>
      </c>
      <c r="D242" s="839" t="s">
        <v>605</v>
      </c>
      <c r="E242" s="825" t="s">
        <v>3441</v>
      </c>
      <c r="F242" s="839" t="s">
        <v>3442</v>
      </c>
      <c r="G242" s="825" t="s">
        <v>3455</v>
      </c>
      <c r="H242" s="825" t="s">
        <v>3456</v>
      </c>
      <c r="I242" s="831">
        <v>1.7999999523162842</v>
      </c>
      <c r="J242" s="831">
        <v>100</v>
      </c>
      <c r="K242" s="832">
        <v>180</v>
      </c>
    </row>
    <row r="243" spans="1:11" ht="14.45" customHeight="1" x14ac:dyDescent="0.2">
      <c r="A243" s="821" t="s">
        <v>586</v>
      </c>
      <c r="B243" s="822" t="s">
        <v>587</v>
      </c>
      <c r="C243" s="825" t="s">
        <v>604</v>
      </c>
      <c r="D243" s="839" t="s">
        <v>605</v>
      </c>
      <c r="E243" s="825" t="s">
        <v>3441</v>
      </c>
      <c r="F243" s="839" t="s">
        <v>3442</v>
      </c>
      <c r="G243" s="825" t="s">
        <v>3455</v>
      </c>
      <c r="H243" s="825" t="s">
        <v>3580</v>
      </c>
      <c r="I243" s="831">
        <v>1.7999999523162842</v>
      </c>
      <c r="J243" s="831">
        <v>100</v>
      </c>
      <c r="K243" s="832">
        <v>180</v>
      </c>
    </row>
    <row r="244" spans="1:11" ht="14.45" customHeight="1" x14ac:dyDescent="0.2">
      <c r="A244" s="821" t="s">
        <v>586</v>
      </c>
      <c r="B244" s="822" t="s">
        <v>587</v>
      </c>
      <c r="C244" s="825" t="s">
        <v>604</v>
      </c>
      <c r="D244" s="839" t="s">
        <v>605</v>
      </c>
      <c r="E244" s="825" t="s">
        <v>3457</v>
      </c>
      <c r="F244" s="839" t="s">
        <v>3458</v>
      </c>
      <c r="G244" s="825" t="s">
        <v>3581</v>
      </c>
      <c r="H244" s="825" t="s">
        <v>3582</v>
      </c>
      <c r="I244" s="831">
        <v>15.729999542236328</v>
      </c>
      <c r="J244" s="831">
        <v>200</v>
      </c>
      <c r="K244" s="832">
        <v>3146</v>
      </c>
    </row>
    <row r="245" spans="1:11" ht="14.45" customHeight="1" x14ac:dyDescent="0.2">
      <c r="A245" s="821" t="s">
        <v>586</v>
      </c>
      <c r="B245" s="822" t="s">
        <v>587</v>
      </c>
      <c r="C245" s="825" t="s">
        <v>604</v>
      </c>
      <c r="D245" s="839" t="s">
        <v>605</v>
      </c>
      <c r="E245" s="825" t="s">
        <v>3457</v>
      </c>
      <c r="F245" s="839" t="s">
        <v>3458</v>
      </c>
      <c r="G245" s="825" t="s">
        <v>3583</v>
      </c>
      <c r="H245" s="825" t="s">
        <v>3584</v>
      </c>
      <c r="I245" s="831">
        <v>15.729999542236328</v>
      </c>
      <c r="J245" s="831">
        <v>100</v>
      </c>
      <c r="K245" s="832">
        <v>1573</v>
      </c>
    </row>
    <row r="246" spans="1:11" ht="14.45" customHeight="1" x14ac:dyDescent="0.2">
      <c r="A246" s="821" t="s">
        <v>586</v>
      </c>
      <c r="B246" s="822" t="s">
        <v>587</v>
      </c>
      <c r="C246" s="825" t="s">
        <v>604</v>
      </c>
      <c r="D246" s="839" t="s">
        <v>605</v>
      </c>
      <c r="E246" s="825" t="s">
        <v>3457</v>
      </c>
      <c r="F246" s="839" t="s">
        <v>3458</v>
      </c>
      <c r="G246" s="825" t="s">
        <v>3461</v>
      </c>
      <c r="H246" s="825" t="s">
        <v>3462</v>
      </c>
      <c r="I246" s="831">
        <v>3.0199999809265137</v>
      </c>
      <c r="J246" s="831">
        <v>100</v>
      </c>
      <c r="K246" s="832">
        <v>302</v>
      </c>
    </row>
    <row r="247" spans="1:11" ht="14.45" customHeight="1" x14ac:dyDescent="0.2">
      <c r="A247" s="821" t="s">
        <v>586</v>
      </c>
      <c r="B247" s="822" t="s">
        <v>587</v>
      </c>
      <c r="C247" s="825" t="s">
        <v>604</v>
      </c>
      <c r="D247" s="839" t="s">
        <v>605</v>
      </c>
      <c r="E247" s="825" t="s">
        <v>3457</v>
      </c>
      <c r="F247" s="839" t="s">
        <v>3458</v>
      </c>
      <c r="G247" s="825" t="s">
        <v>3463</v>
      </c>
      <c r="H247" s="825" t="s">
        <v>3464</v>
      </c>
      <c r="I247" s="831">
        <v>0.70428571530750816</v>
      </c>
      <c r="J247" s="831">
        <v>11400</v>
      </c>
      <c r="K247" s="832">
        <v>8132</v>
      </c>
    </row>
    <row r="248" spans="1:11" ht="14.45" customHeight="1" x14ac:dyDescent="0.2">
      <c r="A248" s="821" t="s">
        <v>586</v>
      </c>
      <c r="B248" s="822" t="s">
        <v>587</v>
      </c>
      <c r="C248" s="825" t="s">
        <v>604</v>
      </c>
      <c r="D248" s="839" t="s">
        <v>605</v>
      </c>
      <c r="E248" s="825" t="s">
        <v>3457</v>
      </c>
      <c r="F248" s="839" t="s">
        <v>3458</v>
      </c>
      <c r="G248" s="825" t="s">
        <v>3465</v>
      </c>
      <c r="H248" s="825" t="s">
        <v>3466</v>
      </c>
      <c r="I248" s="831">
        <v>0.72750000655651093</v>
      </c>
      <c r="J248" s="831">
        <v>3600</v>
      </c>
      <c r="K248" s="832">
        <v>2656</v>
      </c>
    </row>
    <row r="249" spans="1:11" ht="14.45" customHeight="1" x14ac:dyDescent="0.2">
      <c r="A249" s="821" t="s">
        <v>586</v>
      </c>
      <c r="B249" s="822" t="s">
        <v>587</v>
      </c>
      <c r="C249" s="825" t="s">
        <v>604</v>
      </c>
      <c r="D249" s="839" t="s">
        <v>605</v>
      </c>
      <c r="E249" s="825" t="s">
        <v>3457</v>
      </c>
      <c r="F249" s="839" t="s">
        <v>3458</v>
      </c>
      <c r="G249" s="825" t="s">
        <v>3467</v>
      </c>
      <c r="H249" s="825" t="s">
        <v>3468</v>
      </c>
      <c r="I249" s="831">
        <v>0.68799998760223391</v>
      </c>
      <c r="J249" s="831">
        <v>1800</v>
      </c>
      <c r="K249" s="832">
        <v>1250</v>
      </c>
    </row>
    <row r="250" spans="1:11" ht="14.45" customHeight="1" x14ac:dyDescent="0.2">
      <c r="A250" s="821" t="s">
        <v>586</v>
      </c>
      <c r="B250" s="822" t="s">
        <v>587</v>
      </c>
      <c r="C250" s="825" t="s">
        <v>604</v>
      </c>
      <c r="D250" s="839" t="s">
        <v>605</v>
      </c>
      <c r="E250" s="825" t="s">
        <v>3457</v>
      </c>
      <c r="F250" s="839" t="s">
        <v>3458</v>
      </c>
      <c r="G250" s="825" t="s">
        <v>3585</v>
      </c>
      <c r="H250" s="825" t="s">
        <v>3586</v>
      </c>
      <c r="I250" s="831">
        <v>0.68999999761581421</v>
      </c>
      <c r="J250" s="831">
        <v>1020</v>
      </c>
      <c r="K250" s="832">
        <v>705.49997711181641</v>
      </c>
    </row>
    <row r="251" spans="1:11" ht="14.45" customHeight="1" x14ac:dyDescent="0.2">
      <c r="A251" s="821" t="s">
        <v>586</v>
      </c>
      <c r="B251" s="822" t="s">
        <v>587</v>
      </c>
      <c r="C251" s="825" t="s">
        <v>604</v>
      </c>
      <c r="D251" s="839" t="s">
        <v>605</v>
      </c>
      <c r="E251" s="825" t="s">
        <v>3457</v>
      </c>
      <c r="F251" s="839" t="s">
        <v>3458</v>
      </c>
      <c r="G251" s="825" t="s">
        <v>3587</v>
      </c>
      <c r="H251" s="825" t="s">
        <v>3588</v>
      </c>
      <c r="I251" s="831">
        <v>3.869999885559082</v>
      </c>
      <c r="J251" s="831">
        <v>200</v>
      </c>
      <c r="K251" s="832">
        <v>774</v>
      </c>
    </row>
    <row r="252" spans="1:11" ht="14.45" customHeight="1" x14ac:dyDescent="0.2">
      <c r="A252" s="821" t="s">
        <v>586</v>
      </c>
      <c r="B252" s="822" t="s">
        <v>587</v>
      </c>
      <c r="C252" s="825" t="s">
        <v>604</v>
      </c>
      <c r="D252" s="839" t="s">
        <v>605</v>
      </c>
      <c r="E252" s="825" t="s">
        <v>3457</v>
      </c>
      <c r="F252" s="839" t="s">
        <v>3458</v>
      </c>
      <c r="G252" s="825" t="s">
        <v>3463</v>
      </c>
      <c r="H252" s="825" t="s">
        <v>3471</v>
      </c>
      <c r="I252" s="831">
        <v>1.1175000220537186</v>
      </c>
      <c r="J252" s="831">
        <v>5400</v>
      </c>
      <c r="K252" s="832">
        <v>6400</v>
      </c>
    </row>
    <row r="253" spans="1:11" ht="14.45" customHeight="1" x14ac:dyDescent="0.2">
      <c r="A253" s="821" t="s">
        <v>586</v>
      </c>
      <c r="B253" s="822" t="s">
        <v>587</v>
      </c>
      <c r="C253" s="825" t="s">
        <v>604</v>
      </c>
      <c r="D253" s="839" t="s">
        <v>605</v>
      </c>
      <c r="E253" s="825" t="s">
        <v>3457</v>
      </c>
      <c r="F253" s="839" t="s">
        <v>3458</v>
      </c>
      <c r="G253" s="825" t="s">
        <v>3465</v>
      </c>
      <c r="H253" s="825" t="s">
        <v>3472</v>
      </c>
      <c r="I253" s="831">
        <v>1.1666666666666667</v>
      </c>
      <c r="J253" s="831">
        <v>2000</v>
      </c>
      <c r="K253" s="832">
        <v>2376</v>
      </c>
    </row>
    <row r="254" spans="1:11" ht="14.45" customHeight="1" x14ac:dyDescent="0.2">
      <c r="A254" s="821" t="s">
        <v>586</v>
      </c>
      <c r="B254" s="822" t="s">
        <v>587</v>
      </c>
      <c r="C254" s="825" t="s">
        <v>604</v>
      </c>
      <c r="D254" s="839" t="s">
        <v>605</v>
      </c>
      <c r="E254" s="825" t="s">
        <v>3457</v>
      </c>
      <c r="F254" s="839" t="s">
        <v>3458</v>
      </c>
      <c r="G254" s="825" t="s">
        <v>3467</v>
      </c>
      <c r="H254" s="825" t="s">
        <v>3589</v>
      </c>
      <c r="I254" s="831">
        <v>1.0399999618530273</v>
      </c>
      <c r="J254" s="831">
        <v>400</v>
      </c>
      <c r="K254" s="832">
        <v>416</v>
      </c>
    </row>
    <row r="255" spans="1:11" ht="14.45" customHeight="1" x14ac:dyDescent="0.2">
      <c r="A255" s="821" t="s">
        <v>586</v>
      </c>
      <c r="B255" s="822" t="s">
        <v>587</v>
      </c>
      <c r="C255" s="825" t="s">
        <v>604</v>
      </c>
      <c r="D255" s="839" t="s">
        <v>605</v>
      </c>
      <c r="E255" s="825" t="s">
        <v>3457</v>
      </c>
      <c r="F255" s="839" t="s">
        <v>3458</v>
      </c>
      <c r="G255" s="825" t="s">
        <v>3585</v>
      </c>
      <c r="H255" s="825" t="s">
        <v>3590</v>
      </c>
      <c r="I255" s="831">
        <v>0.86000001430511475</v>
      </c>
      <c r="J255" s="831">
        <v>340</v>
      </c>
      <c r="K255" s="832">
        <v>292.39999389648438</v>
      </c>
    </row>
    <row r="256" spans="1:11" ht="14.45" customHeight="1" x14ac:dyDescent="0.2">
      <c r="A256" s="821" t="s">
        <v>586</v>
      </c>
      <c r="B256" s="822" t="s">
        <v>587</v>
      </c>
      <c r="C256" s="825" t="s">
        <v>604</v>
      </c>
      <c r="D256" s="839" t="s">
        <v>605</v>
      </c>
      <c r="E256" s="825" t="s">
        <v>3457</v>
      </c>
      <c r="F256" s="839" t="s">
        <v>3458</v>
      </c>
      <c r="G256" s="825" t="s">
        <v>3585</v>
      </c>
      <c r="H256" s="825" t="s">
        <v>3591</v>
      </c>
      <c r="I256" s="831">
        <v>1.3400000333786011</v>
      </c>
      <c r="J256" s="831">
        <v>340</v>
      </c>
      <c r="K256" s="832">
        <v>455.60000610351563</v>
      </c>
    </row>
    <row r="257" spans="1:11" ht="14.45" customHeight="1" x14ac:dyDescent="0.2">
      <c r="A257" s="821" t="s">
        <v>586</v>
      </c>
      <c r="B257" s="822" t="s">
        <v>587</v>
      </c>
      <c r="C257" s="825" t="s">
        <v>604</v>
      </c>
      <c r="D257" s="839" t="s">
        <v>605</v>
      </c>
      <c r="E257" s="825" t="s">
        <v>3457</v>
      </c>
      <c r="F257" s="839" t="s">
        <v>3458</v>
      </c>
      <c r="G257" s="825" t="s">
        <v>3592</v>
      </c>
      <c r="H257" s="825" t="s">
        <v>3593</v>
      </c>
      <c r="I257" s="831">
        <v>3.630000114440918</v>
      </c>
      <c r="J257" s="831">
        <v>1200</v>
      </c>
      <c r="K257" s="832">
        <v>4356</v>
      </c>
    </row>
    <row r="258" spans="1:11" ht="14.45" customHeight="1" x14ac:dyDescent="0.2">
      <c r="A258" s="821" t="s">
        <v>586</v>
      </c>
      <c r="B258" s="822" t="s">
        <v>587</v>
      </c>
      <c r="C258" s="825" t="s">
        <v>604</v>
      </c>
      <c r="D258" s="839" t="s">
        <v>605</v>
      </c>
      <c r="E258" s="825" t="s">
        <v>3457</v>
      </c>
      <c r="F258" s="839" t="s">
        <v>3458</v>
      </c>
      <c r="G258" s="825" t="s">
        <v>3473</v>
      </c>
      <c r="H258" s="825" t="s">
        <v>3474</v>
      </c>
      <c r="I258" s="831">
        <v>4.4499998092651367</v>
      </c>
      <c r="J258" s="831">
        <v>300</v>
      </c>
      <c r="K258" s="832">
        <v>1335</v>
      </c>
    </row>
    <row r="259" spans="1:11" ht="14.45" customHeight="1" x14ac:dyDescent="0.2">
      <c r="A259" s="821" t="s">
        <v>586</v>
      </c>
      <c r="B259" s="822" t="s">
        <v>587</v>
      </c>
      <c r="C259" s="825" t="s">
        <v>607</v>
      </c>
      <c r="D259" s="839" t="s">
        <v>608</v>
      </c>
      <c r="E259" s="825" t="s">
        <v>3203</v>
      </c>
      <c r="F259" s="839" t="s">
        <v>3204</v>
      </c>
      <c r="G259" s="825" t="s">
        <v>3205</v>
      </c>
      <c r="H259" s="825" t="s">
        <v>3206</v>
      </c>
      <c r="I259" s="831">
        <v>147.17999267578125</v>
      </c>
      <c r="J259" s="831">
        <v>10</v>
      </c>
      <c r="K259" s="832">
        <v>1471.8099365234375</v>
      </c>
    </row>
    <row r="260" spans="1:11" ht="14.45" customHeight="1" x14ac:dyDescent="0.2">
      <c r="A260" s="821" t="s">
        <v>586</v>
      </c>
      <c r="B260" s="822" t="s">
        <v>587</v>
      </c>
      <c r="C260" s="825" t="s">
        <v>607</v>
      </c>
      <c r="D260" s="839" t="s">
        <v>608</v>
      </c>
      <c r="E260" s="825" t="s">
        <v>3203</v>
      </c>
      <c r="F260" s="839" t="s">
        <v>3204</v>
      </c>
      <c r="G260" s="825" t="s">
        <v>3207</v>
      </c>
      <c r="H260" s="825" t="s">
        <v>3208</v>
      </c>
      <c r="I260" s="831">
        <v>147.17999267578125</v>
      </c>
      <c r="J260" s="831">
        <v>10</v>
      </c>
      <c r="K260" s="832">
        <v>1471.8099365234375</v>
      </c>
    </row>
    <row r="261" spans="1:11" ht="14.45" customHeight="1" x14ac:dyDescent="0.2">
      <c r="A261" s="821" t="s">
        <v>586</v>
      </c>
      <c r="B261" s="822" t="s">
        <v>587</v>
      </c>
      <c r="C261" s="825" t="s">
        <v>607</v>
      </c>
      <c r="D261" s="839" t="s">
        <v>608</v>
      </c>
      <c r="E261" s="825" t="s">
        <v>3203</v>
      </c>
      <c r="F261" s="839" t="s">
        <v>3204</v>
      </c>
      <c r="G261" s="825" t="s">
        <v>3209</v>
      </c>
      <c r="H261" s="825" t="s">
        <v>3210</v>
      </c>
      <c r="I261" s="831">
        <v>167.35230665940506</v>
      </c>
      <c r="J261" s="831">
        <v>27</v>
      </c>
      <c r="K261" s="832">
        <v>4515.719970703125</v>
      </c>
    </row>
    <row r="262" spans="1:11" ht="14.45" customHeight="1" x14ac:dyDescent="0.2">
      <c r="A262" s="821" t="s">
        <v>586</v>
      </c>
      <c r="B262" s="822" t="s">
        <v>587</v>
      </c>
      <c r="C262" s="825" t="s">
        <v>607</v>
      </c>
      <c r="D262" s="839" t="s">
        <v>608</v>
      </c>
      <c r="E262" s="825" t="s">
        <v>3219</v>
      </c>
      <c r="F262" s="839" t="s">
        <v>3220</v>
      </c>
      <c r="G262" s="825" t="s">
        <v>3221</v>
      </c>
      <c r="H262" s="825" t="s">
        <v>3222</v>
      </c>
      <c r="I262" s="831">
        <v>74.415000915527344</v>
      </c>
      <c r="J262" s="831">
        <v>20</v>
      </c>
      <c r="K262" s="832">
        <v>1488.2999877929688</v>
      </c>
    </row>
    <row r="263" spans="1:11" ht="14.45" customHeight="1" x14ac:dyDescent="0.2">
      <c r="A263" s="821" t="s">
        <v>586</v>
      </c>
      <c r="B263" s="822" t="s">
        <v>587</v>
      </c>
      <c r="C263" s="825" t="s">
        <v>607</v>
      </c>
      <c r="D263" s="839" t="s">
        <v>608</v>
      </c>
      <c r="E263" s="825" t="s">
        <v>3219</v>
      </c>
      <c r="F263" s="839" t="s">
        <v>3220</v>
      </c>
      <c r="G263" s="825" t="s">
        <v>3227</v>
      </c>
      <c r="H263" s="825" t="s">
        <v>3228</v>
      </c>
      <c r="I263" s="831">
        <v>6.4200000762939453</v>
      </c>
      <c r="J263" s="831">
        <v>100</v>
      </c>
      <c r="K263" s="832">
        <v>642</v>
      </c>
    </row>
    <row r="264" spans="1:11" ht="14.45" customHeight="1" x14ac:dyDescent="0.2">
      <c r="A264" s="821" t="s">
        <v>586</v>
      </c>
      <c r="B264" s="822" t="s">
        <v>587</v>
      </c>
      <c r="C264" s="825" t="s">
        <v>607</v>
      </c>
      <c r="D264" s="839" t="s">
        <v>608</v>
      </c>
      <c r="E264" s="825" t="s">
        <v>3219</v>
      </c>
      <c r="F264" s="839" t="s">
        <v>3220</v>
      </c>
      <c r="G264" s="825" t="s">
        <v>3227</v>
      </c>
      <c r="H264" s="825" t="s">
        <v>3229</v>
      </c>
      <c r="I264" s="831">
        <v>6.429999828338623</v>
      </c>
      <c r="J264" s="831">
        <v>800</v>
      </c>
      <c r="K264" s="832">
        <v>5144</v>
      </c>
    </row>
    <row r="265" spans="1:11" ht="14.45" customHeight="1" x14ac:dyDescent="0.2">
      <c r="A265" s="821" t="s">
        <v>586</v>
      </c>
      <c r="B265" s="822" t="s">
        <v>587</v>
      </c>
      <c r="C265" s="825" t="s">
        <v>607</v>
      </c>
      <c r="D265" s="839" t="s">
        <v>608</v>
      </c>
      <c r="E265" s="825" t="s">
        <v>3219</v>
      </c>
      <c r="F265" s="839" t="s">
        <v>3220</v>
      </c>
      <c r="G265" s="825" t="s">
        <v>3232</v>
      </c>
      <c r="H265" s="825" t="s">
        <v>3233</v>
      </c>
      <c r="I265" s="831">
        <v>8.7166668574015294</v>
      </c>
      <c r="J265" s="831">
        <v>340</v>
      </c>
      <c r="K265" s="832">
        <v>2966.199951171875</v>
      </c>
    </row>
    <row r="266" spans="1:11" ht="14.45" customHeight="1" x14ac:dyDescent="0.2">
      <c r="A266" s="821" t="s">
        <v>586</v>
      </c>
      <c r="B266" s="822" t="s">
        <v>587</v>
      </c>
      <c r="C266" s="825" t="s">
        <v>607</v>
      </c>
      <c r="D266" s="839" t="s">
        <v>608</v>
      </c>
      <c r="E266" s="825" t="s">
        <v>3219</v>
      </c>
      <c r="F266" s="839" t="s">
        <v>3220</v>
      </c>
      <c r="G266" s="825" t="s">
        <v>3481</v>
      </c>
      <c r="H266" s="825" t="s">
        <v>3482</v>
      </c>
      <c r="I266" s="831">
        <v>13.282500028610229</v>
      </c>
      <c r="J266" s="831">
        <v>340</v>
      </c>
      <c r="K266" s="832">
        <v>4513.199951171875</v>
      </c>
    </row>
    <row r="267" spans="1:11" ht="14.45" customHeight="1" x14ac:dyDescent="0.2">
      <c r="A267" s="821" t="s">
        <v>586</v>
      </c>
      <c r="B267" s="822" t="s">
        <v>587</v>
      </c>
      <c r="C267" s="825" t="s">
        <v>607</v>
      </c>
      <c r="D267" s="839" t="s">
        <v>608</v>
      </c>
      <c r="E267" s="825" t="s">
        <v>3219</v>
      </c>
      <c r="F267" s="839" t="s">
        <v>3220</v>
      </c>
      <c r="G267" s="825" t="s">
        <v>3594</v>
      </c>
      <c r="H267" s="825" t="s">
        <v>3595</v>
      </c>
      <c r="I267" s="831">
        <v>1.4362500011920929</v>
      </c>
      <c r="J267" s="831">
        <v>5000</v>
      </c>
      <c r="K267" s="832">
        <v>7079.0000152587891</v>
      </c>
    </row>
    <row r="268" spans="1:11" ht="14.45" customHeight="1" x14ac:dyDescent="0.2">
      <c r="A268" s="821" t="s">
        <v>586</v>
      </c>
      <c r="B268" s="822" t="s">
        <v>587</v>
      </c>
      <c r="C268" s="825" t="s">
        <v>607</v>
      </c>
      <c r="D268" s="839" t="s">
        <v>608</v>
      </c>
      <c r="E268" s="825" t="s">
        <v>3219</v>
      </c>
      <c r="F268" s="839" t="s">
        <v>3220</v>
      </c>
      <c r="G268" s="825" t="s">
        <v>3240</v>
      </c>
      <c r="H268" s="825" t="s">
        <v>3241</v>
      </c>
      <c r="I268" s="831">
        <v>2.5399999618530273</v>
      </c>
      <c r="J268" s="831">
        <v>70</v>
      </c>
      <c r="K268" s="832">
        <v>177.80000305175781</v>
      </c>
    </row>
    <row r="269" spans="1:11" ht="14.45" customHeight="1" x14ac:dyDescent="0.2">
      <c r="A269" s="821" t="s">
        <v>586</v>
      </c>
      <c r="B269" s="822" t="s">
        <v>587</v>
      </c>
      <c r="C269" s="825" t="s">
        <v>607</v>
      </c>
      <c r="D269" s="839" t="s">
        <v>608</v>
      </c>
      <c r="E269" s="825" t="s">
        <v>3219</v>
      </c>
      <c r="F269" s="839" t="s">
        <v>3220</v>
      </c>
      <c r="G269" s="825" t="s">
        <v>3242</v>
      </c>
      <c r="H269" s="825" t="s">
        <v>3243</v>
      </c>
      <c r="I269" s="831">
        <v>22.149999618530273</v>
      </c>
      <c r="J269" s="831">
        <v>100</v>
      </c>
      <c r="K269" s="832">
        <v>2215</v>
      </c>
    </row>
    <row r="270" spans="1:11" ht="14.45" customHeight="1" x14ac:dyDescent="0.2">
      <c r="A270" s="821" t="s">
        <v>586</v>
      </c>
      <c r="B270" s="822" t="s">
        <v>587</v>
      </c>
      <c r="C270" s="825" t="s">
        <v>607</v>
      </c>
      <c r="D270" s="839" t="s">
        <v>608</v>
      </c>
      <c r="E270" s="825" t="s">
        <v>3219</v>
      </c>
      <c r="F270" s="839" t="s">
        <v>3220</v>
      </c>
      <c r="G270" s="825" t="s">
        <v>3244</v>
      </c>
      <c r="H270" s="825" t="s">
        <v>3245</v>
      </c>
      <c r="I270" s="831">
        <v>30.180000305175781</v>
      </c>
      <c r="J270" s="831">
        <v>100</v>
      </c>
      <c r="K270" s="832">
        <v>3018</v>
      </c>
    </row>
    <row r="271" spans="1:11" ht="14.45" customHeight="1" x14ac:dyDescent="0.2">
      <c r="A271" s="821" t="s">
        <v>586</v>
      </c>
      <c r="B271" s="822" t="s">
        <v>587</v>
      </c>
      <c r="C271" s="825" t="s">
        <v>607</v>
      </c>
      <c r="D271" s="839" t="s">
        <v>608</v>
      </c>
      <c r="E271" s="825" t="s">
        <v>3219</v>
      </c>
      <c r="F271" s="839" t="s">
        <v>3220</v>
      </c>
      <c r="G271" s="825" t="s">
        <v>3246</v>
      </c>
      <c r="H271" s="825" t="s">
        <v>3247</v>
      </c>
      <c r="I271" s="831">
        <v>5.2699999809265137</v>
      </c>
      <c r="J271" s="831">
        <v>70</v>
      </c>
      <c r="K271" s="832">
        <v>368.90000915527344</v>
      </c>
    </row>
    <row r="272" spans="1:11" ht="14.45" customHeight="1" x14ac:dyDescent="0.2">
      <c r="A272" s="821" t="s">
        <v>586</v>
      </c>
      <c r="B272" s="822" t="s">
        <v>587</v>
      </c>
      <c r="C272" s="825" t="s">
        <v>607</v>
      </c>
      <c r="D272" s="839" t="s">
        <v>608</v>
      </c>
      <c r="E272" s="825" t="s">
        <v>3219</v>
      </c>
      <c r="F272" s="839" t="s">
        <v>3220</v>
      </c>
      <c r="G272" s="825" t="s">
        <v>3248</v>
      </c>
      <c r="H272" s="825" t="s">
        <v>3249</v>
      </c>
      <c r="I272" s="831">
        <v>214.30500030517578</v>
      </c>
      <c r="J272" s="831">
        <v>20</v>
      </c>
      <c r="K272" s="832">
        <v>4286.10009765625</v>
      </c>
    </row>
    <row r="273" spans="1:11" ht="14.45" customHeight="1" x14ac:dyDescent="0.2">
      <c r="A273" s="821" t="s">
        <v>586</v>
      </c>
      <c r="B273" s="822" t="s">
        <v>587</v>
      </c>
      <c r="C273" s="825" t="s">
        <v>607</v>
      </c>
      <c r="D273" s="839" t="s">
        <v>608</v>
      </c>
      <c r="E273" s="825" t="s">
        <v>3219</v>
      </c>
      <c r="F273" s="839" t="s">
        <v>3220</v>
      </c>
      <c r="G273" s="825" t="s">
        <v>3596</v>
      </c>
      <c r="H273" s="825" t="s">
        <v>3597</v>
      </c>
      <c r="I273" s="831">
        <v>5.8400001525878906</v>
      </c>
      <c r="J273" s="831">
        <v>100</v>
      </c>
      <c r="K273" s="832">
        <v>584</v>
      </c>
    </row>
    <row r="274" spans="1:11" ht="14.45" customHeight="1" x14ac:dyDescent="0.2">
      <c r="A274" s="821" t="s">
        <v>586</v>
      </c>
      <c r="B274" s="822" t="s">
        <v>587</v>
      </c>
      <c r="C274" s="825" t="s">
        <v>607</v>
      </c>
      <c r="D274" s="839" t="s">
        <v>608</v>
      </c>
      <c r="E274" s="825" t="s">
        <v>3219</v>
      </c>
      <c r="F274" s="839" t="s">
        <v>3220</v>
      </c>
      <c r="G274" s="825" t="s">
        <v>3598</v>
      </c>
      <c r="H274" s="825" t="s">
        <v>3599</v>
      </c>
      <c r="I274" s="831">
        <v>14.119999885559082</v>
      </c>
      <c r="J274" s="831">
        <v>50</v>
      </c>
      <c r="K274" s="832">
        <v>706</v>
      </c>
    </row>
    <row r="275" spans="1:11" ht="14.45" customHeight="1" x14ac:dyDescent="0.2">
      <c r="A275" s="821" t="s">
        <v>586</v>
      </c>
      <c r="B275" s="822" t="s">
        <v>587</v>
      </c>
      <c r="C275" s="825" t="s">
        <v>607</v>
      </c>
      <c r="D275" s="839" t="s">
        <v>608</v>
      </c>
      <c r="E275" s="825" t="s">
        <v>3219</v>
      </c>
      <c r="F275" s="839" t="s">
        <v>3220</v>
      </c>
      <c r="G275" s="825" t="s">
        <v>3250</v>
      </c>
      <c r="H275" s="825" t="s">
        <v>3251</v>
      </c>
      <c r="I275" s="831">
        <v>13.739999771118164</v>
      </c>
      <c r="J275" s="831">
        <v>50</v>
      </c>
      <c r="K275" s="832">
        <v>687.239990234375</v>
      </c>
    </row>
    <row r="276" spans="1:11" ht="14.45" customHeight="1" x14ac:dyDescent="0.2">
      <c r="A276" s="821" t="s">
        <v>586</v>
      </c>
      <c r="B276" s="822" t="s">
        <v>587</v>
      </c>
      <c r="C276" s="825" t="s">
        <v>607</v>
      </c>
      <c r="D276" s="839" t="s">
        <v>608</v>
      </c>
      <c r="E276" s="825" t="s">
        <v>3219</v>
      </c>
      <c r="F276" s="839" t="s">
        <v>3220</v>
      </c>
      <c r="G276" s="825" t="s">
        <v>3252</v>
      </c>
      <c r="H276" s="825" t="s">
        <v>3253</v>
      </c>
      <c r="I276" s="831">
        <v>11.640000343322754</v>
      </c>
      <c r="J276" s="831">
        <v>10</v>
      </c>
      <c r="K276" s="832">
        <v>116.40000152587891</v>
      </c>
    </row>
    <row r="277" spans="1:11" ht="14.45" customHeight="1" x14ac:dyDescent="0.2">
      <c r="A277" s="821" t="s">
        <v>586</v>
      </c>
      <c r="B277" s="822" t="s">
        <v>587</v>
      </c>
      <c r="C277" s="825" t="s">
        <v>607</v>
      </c>
      <c r="D277" s="839" t="s">
        <v>608</v>
      </c>
      <c r="E277" s="825" t="s">
        <v>3219</v>
      </c>
      <c r="F277" s="839" t="s">
        <v>3220</v>
      </c>
      <c r="G277" s="825" t="s">
        <v>3254</v>
      </c>
      <c r="H277" s="825" t="s">
        <v>3255</v>
      </c>
      <c r="I277" s="831">
        <v>1.3799999952316284</v>
      </c>
      <c r="J277" s="831">
        <v>800</v>
      </c>
      <c r="K277" s="832">
        <v>1104</v>
      </c>
    </row>
    <row r="278" spans="1:11" ht="14.45" customHeight="1" x14ac:dyDescent="0.2">
      <c r="A278" s="821" t="s">
        <v>586</v>
      </c>
      <c r="B278" s="822" t="s">
        <v>587</v>
      </c>
      <c r="C278" s="825" t="s">
        <v>607</v>
      </c>
      <c r="D278" s="839" t="s">
        <v>608</v>
      </c>
      <c r="E278" s="825" t="s">
        <v>3219</v>
      </c>
      <c r="F278" s="839" t="s">
        <v>3220</v>
      </c>
      <c r="G278" s="825" t="s">
        <v>3600</v>
      </c>
      <c r="H278" s="825" t="s">
        <v>3601</v>
      </c>
      <c r="I278" s="831">
        <v>0.9100000262260437</v>
      </c>
      <c r="J278" s="831">
        <v>500</v>
      </c>
      <c r="K278" s="832">
        <v>455.80000305175781</v>
      </c>
    </row>
    <row r="279" spans="1:11" ht="14.45" customHeight="1" x14ac:dyDescent="0.2">
      <c r="A279" s="821" t="s">
        <v>586</v>
      </c>
      <c r="B279" s="822" t="s">
        <v>587</v>
      </c>
      <c r="C279" s="825" t="s">
        <v>607</v>
      </c>
      <c r="D279" s="839" t="s">
        <v>608</v>
      </c>
      <c r="E279" s="825" t="s">
        <v>3219</v>
      </c>
      <c r="F279" s="839" t="s">
        <v>3220</v>
      </c>
      <c r="G279" s="825" t="s">
        <v>3258</v>
      </c>
      <c r="H279" s="825" t="s">
        <v>3259</v>
      </c>
      <c r="I279" s="831">
        <v>0.8566666841506958</v>
      </c>
      <c r="J279" s="831">
        <v>700</v>
      </c>
      <c r="K279" s="832">
        <v>600</v>
      </c>
    </row>
    <row r="280" spans="1:11" ht="14.45" customHeight="1" x14ac:dyDescent="0.2">
      <c r="A280" s="821" t="s">
        <v>586</v>
      </c>
      <c r="B280" s="822" t="s">
        <v>587</v>
      </c>
      <c r="C280" s="825" t="s">
        <v>607</v>
      </c>
      <c r="D280" s="839" t="s">
        <v>608</v>
      </c>
      <c r="E280" s="825" t="s">
        <v>3219</v>
      </c>
      <c r="F280" s="839" t="s">
        <v>3220</v>
      </c>
      <c r="G280" s="825" t="s">
        <v>3260</v>
      </c>
      <c r="H280" s="825" t="s">
        <v>3261</v>
      </c>
      <c r="I280" s="831">
        <v>1.5199999809265137</v>
      </c>
      <c r="J280" s="831">
        <v>600</v>
      </c>
      <c r="K280" s="832">
        <v>912</v>
      </c>
    </row>
    <row r="281" spans="1:11" ht="14.45" customHeight="1" x14ac:dyDescent="0.2">
      <c r="A281" s="821" t="s">
        <v>586</v>
      </c>
      <c r="B281" s="822" t="s">
        <v>587</v>
      </c>
      <c r="C281" s="825" t="s">
        <v>607</v>
      </c>
      <c r="D281" s="839" t="s">
        <v>608</v>
      </c>
      <c r="E281" s="825" t="s">
        <v>3219</v>
      </c>
      <c r="F281" s="839" t="s">
        <v>3220</v>
      </c>
      <c r="G281" s="825" t="s">
        <v>3262</v>
      </c>
      <c r="H281" s="825" t="s">
        <v>3263</v>
      </c>
      <c r="I281" s="831">
        <v>2.0649999380111694</v>
      </c>
      <c r="J281" s="831">
        <v>300</v>
      </c>
      <c r="K281" s="832">
        <v>619</v>
      </c>
    </row>
    <row r="282" spans="1:11" ht="14.45" customHeight="1" x14ac:dyDescent="0.2">
      <c r="A282" s="821" t="s">
        <v>586</v>
      </c>
      <c r="B282" s="822" t="s">
        <v>587</v>
      </c>
      <c r="C282" s="825" t="s">
        <v>607</v>
      </c>
      <c r="D282" s="839" t="s">
        <v>608</v>
      </c>
      <c r="E282" s="825" t="s">
        <v>3219</v>
      </c>
      <c r="F282" s="839" t="s">
        <v>3220</v>
      </c>
      <c r="G282" s="825" t="s">
        <v>3264</v>
      </c>
      <c r="H282" s="825" t="s">
        <v>3265</v>
      </c>
      <c r="I282" s="831">
        <v>3.3599998950958252</v>
      </c>
      <c r="J282" s="831">
        <v>200</v>
      </c>
      <c r="K282" s="832">
        <v>672</v>
      </c>
    </row>
    <row r="283" spans="1:11" ht="14.45" customHeight="1" x14ac:dyDescent="0.2">
      <c r="A283" s="821" t="s">
        <v>586</v>
      </c>
      <c r="B283" s="822" t="s">
        <v>587</v>
      </c>
      <c r="C283" s="825" t="s">
        <v>607</v>
      </c>
      <c r="D283" s="839" t="s">
        <v>608</v>
      </c>
      <c r="E283" s="825" t="s">
        <v>3219</v>
      </c>
      <c r="F283" s="839" t="s">
        <v>3220</v>
      </c>
      <c r="G283" s="825" t="s">
        <v>3602</v>
      </c>
      <c r="H283" s="825" t="s">
        <v>3603</v>
      </c>
      <c r="I283" s="831">
        <v>5.880000114440918</v>
      </c>
      <c r="J283" s="831">
        <v>50</v>
      </c>
      <c r="K283" s="832">
        <v>294</v>
      </c>
    </row>
    <row r="284" spans="1:11" ht="14.45" customHeight="1" x14ac:dyDescent="0.2">
      <c r="A284" s="821" t="s">
        <v>586</v>
      </c>
      <c r="B284" s="822" t="s">
        <v>587</v>
      </c>
      <c r="C284" s="825" t="s">
        <v>607</v>
      </c>
      <c r="D284" s="839" t="s">
        <v>608</v>
      </c>
      <c r="E284" s="825" t="s">
        <v>3219</v>
      </c>
      <c r="F284" s="839" t="s">
        <v>3220</v>
      </c>
      <c r="G284" s="825" t="s">
        <v>3268</v>
      </c>
      <c r="H284" s="825" t="s">
        <v>3269</v>
      </c>
      <c r="I284" s="831">
        <v>46</v>
      </c>
      <c r="J284" s="831">
        <v>4</v>
      </c>
      <c r="K284" s="832">
        <v>184</v>
      </c>
    </row>
    <row r="285" spans="1:11" ht="14.45" customHeight="1" x14ac:dyDescent="0.2">
      <c r="A285" s="821" t="s">
        <v>586</v>
      </c>
      <c r="B285" s="822" t="s">
        <v>587</v>
      </c>
      <c r="C285" s="825" t="s">
        <v>607</v>
      </c>
      <c r="D285" s="839" t="s">
        <v>608</v>
      </c>
      <c r="E285" s="825" t="s">
        <v>3219</v>
      </c>
      <c r="F285" s="839" t="s">
        <v>3220</v>
      </c>
      <c r="G285" s="825" t="s">
        <v>3272</v>
      </c>
      <c r="H285" s="825" t="s">
        <v>3273</v>
      </c>
      <c r="I285" s="831">
        <v>8.3900003433227539</v>
      </c>
      <c r="J285" s="831">
        <v>228</v>
      </c>
      <c r="K285" s="832">
        <v>1912.9200134277344</v>
      </c>
    </row>
    <row r="286" spans="1:11" ht="14.45" customHeight="1" x14ac:dyDescent="0.2">
      <c r="A286" s="821" t="s">
        <v>586</v>
      </c>
      <c r="B286" s="822" t="s">
        <v>587</v>
      </c>
      <c r="C286" s="825" t="s">
        <v>607</v>
      </c>
      <c r="D286" s="839" t="s">
        <v>608</v>
      </c>
      <c r="E286" s="825" t="s">
        <v>3219</v>
      </c>
      <c r="F286" s="839" t="s">
        <v>3220</v>
      </c>
      <c r="G286" s="825" t="s">
        <v>3505</v>
      </c>
      <c r="H286" s="825" t="s">
        <v>3506</v>
      </c>
      <c r="I286" s="831">
        <v>8.7742858614240369</v>
      </c>
      <c r="J286" s="831">
        <v>410</v>
      </c>
      <c r="K286" s="832">
        <v>3593.800048828125</v>
      </c>
    </row>
    <row r="287" spans="1:11" ht="14.45" customHeight="1" x14ac:dyDescent="0.2">
      <c r="A287" s="821" t="s">
        <v>586</v>
      </c>
      <c r="B287" s="822" t="s">
        <v>587</v>
      </c>
      <c r="C287" s="825" t="s">
        <v>607</v>
      </c>
      <c r="D287" s="839" t="s">
        <v>608</v>
      </c>
      <c r="E287" s="825" t="s">
        <v>3219</v>
      </c>
      <c r="F287" s="839" t="s">
        <v>3220</v>
      </c>
      <c r="G287" s="825" t="s">
        <v>3507</v>
      </c>
      <c r="H287" s="825" t="s">
        <v>3508</v>
      </c>
      <c r="I287" s="831">
        <v>10.829999923706055</v>
      </c>
      <c r="J287" s="831">
        <v>60</v>
      </c>
      <c r="K287" s="832">
        <v>649.79998779296875</v>
      </c>
    </row>
    <row r="288" spans="1:11" ht="14.45" customHeight="1" x14ac:dyDescent="0.2">
      <c r="A288" s="821" t="s">
        <v>586</v>
      </c>
      <c r="B288" s="822" t="s">
        <v>587</v>
      </c>
      <c r="C288" s="825" t="s">
        <v>607</v>
      </c>
      <c r="D288" s="839" t="s">
        <v>608</v>
      </c>
      <c r="E288" s="825" t="s">
        <v>3219</v>
      </c>
      <c r="F288" s="839" t="s">
        <v>3220</v>
      </c>
      <c r="G288" s="825" t="s">
        <v>3276</v>
      </c>
      <c r="H288" s="825" t="s">
        <v>3277</v>
      </c>
      <c r="I288" s="831">
        <v>2.5849999189376831</v>
      </c>
      <c r="J288" s="831">
        <v>80</v>
      </c>
      <c r="K288" s="832">
        <v>206.79999542236328</v>
      </c>
    </row>
    <row r="289" spans="1:11" ht="14.45" customHeight="1" x14ac:dyDescent="0.2">
      <c r="A289" s="821" t="s">
        <v>586</v>
      </c>
      <c r="B289" s="822" t="s">
        <v>587</v>
      </c>
      <c r="C289" s="825" t="s">
        <v>607</v>
      </c>
      <c r="D289" s="839" t="s">
        <v>608</v>
      </c>
      <c r="E289" s="825" t="s">
        <v>3219</v>
      </c>
      <c r="F289" s="839" t="s">
        <v>3220</v>
      </c>
      <c r="G289" s="825" t="s">
        <v>3278</v>
      </c>
      <c r="H289" s="825" t="s">
        <v>3279</v>
      </c>
      <c r="I289" s="831">
        <v>3.3599998950958252</v>
      </c>
      <c r="J289" s="831">
        <v>80</v>
      </c>
      <c r="K289" s="832">
        <v>268.80000305175781</v>
      </c>
    </row>
    <row r="290" spans="1:11" ht="14.45" customHeight="1" x14ac:dyDescent="0.2">
      <c r="A290" s="821" t="s">
        <v>586</v>
      </c>
      <c r="B290" s="822" t="s">
        <v>587</v>
      </c>
      <c r="C290" s="825" t="s">
        <v>607</v>
      </c>
      <c r="D290" s="839" t="s">
        <v>608</v>
      </c>
      <c r="E290" s="825" t="s">
        <v>3219</v>
      </c>
      <c r="F290" s="839" t="s">
        <v>3220</v>
      </c>
      <c r="G290" s="825" t="s">
        <v>3280</v>
      </c>
      <c r="H290" s="825" t="s">
        <v>3281</v>
      </c>
      <c r="I290" s="831">
        <v>4.0900001525878906</v>
      </c>
      <c r="J290" s="831">
        <v>80</v>
      </c>
      <c r="K290" s="832">
        <v>327</v>
      </c>
    </row>
    <row r="291" spans="1:11" ht="14.45" customHeight="1" x14ac:dyDescent="0.2">
      <c r="A291" s="821" t="s">
        <v>586</v>
      </c>
      <c r="B291" s="822" t="s">
        <v>587</v>
      </c>
      <c r="C291" s="825" t="s">
        <v>607</v>
      </c>
      <c r="D291" s="839" t="s">
        <v>608</v>
      </c>
      <c r="E291" s="825" t="s">
        <v>3219</v>
      </c>
      <c r="F291" s="839" t="s">
        <v>3220</v>
      </c>
      <c r="G291" s="825" t="s">
        <v>3282</v>
      </c>
      <c r="H291" s="825" t="s">
        <v>3283</v>
      </c>
      <c r="I291" s="831">
        <v>4.619999885559082</v>
      </c>
      <c r="J291" s="831">
        <v>80</v>
      </c>
      <c r="K291" s="832">
        <v>369.60000610351563</v>
      </c>
    </row>
    <row r="292" spans="1:11" ht="14.45" customHeight="1" x14ac:dyDescent="0.2">
      <c r="A292" s="821" t="s">
        <v>586</v>
      </c>
      <c r="B292" s="822" t="s">
        <v>587</v>
      </c>
      <c r="C292" s="825" t="s">
        <v>607</v>
      </c>
      <c r="D292" s="839" t="s">
        <v>608</v>
      </c>
      <c r="E292" s="825" t="s">
        <v>3219</v>
      </c>
      <c r="F292" s="839" t="s">
        <v>3220</v>
      </c>
      <c r="G292" s="825" t="s">
        <v>3604</v>
      </c>
      <c r="H292" s="825" t="s">
        <v>3605</v>
      </c>
      <c r="I292" s="831">
        <v>15.640000343322754</v>
      </c>
      <c r="J292" s="831">
        <v>20</v>
      </c>
      <c r="K292" s="832">
        <v>312.79998779296875</v>
      </c>
    </row>
    <row r="293" spans="1:11" ht="14.45" customHeight="1" x14ac:dyDescent="0.2">
      <c r="A293" s="821" t="s">
        <v>586</v>
      </c>
      <c r="B293" s="822" t="s">
        <v>587</v>
      </c>
      <c r="C293" s="825" t="s">
        <v>607</v>
      </c>
      <c r="D293" s="839" t="s">
        <v>608</v>
      </c>
      <c r="E293" s="825" t="s">
        <v>3219</v>
      </c>
      <c r="F293" s="839" t="s">
        <v>3220</v>
      </c>
      <c r="G293" s="825" t="s">
        <v>3606</v>
      </c>
      <c r="H293" s="825" t="s">
        <v>3607</v>
      </c>
      <c r="I293" s="831">
        <v>17.139999389648438</v>
      </c>
      <c r="J293" s="831">
        <v>20</v>
      </c>
      <c r="K293" s="832">
        <v>342.70001220703125</v>
      </c>
    </row>
    <row r="294" spans="1:11" ht="14.45" customHeight="1" x14ac:dyDescent="0.2">
      <c r="A294" s="821" t="s">
        <v>586</v>
      </c>
      <c r="B294" s="822" t="s">
        <v>587</v>
      </c>
      <c r="C294" s="825" t="s">
        <v>607</v>
      </c>
      <c r="D294" s="839" t="s">
        <v>608</v>
      </c>
      <c r="E294" s="825" t="s">
        <v>3219</v>
      </c>
      <c r="F294" s="839" t="s">
        <v>3220</v>
      </c>
      <c r="G294" s="825" t="s">
        <v>3284</v>
      </c>
      <c r="H294" s="825" t="s">
        <v>3285</v>
      </c>
      <c r="I294" s="831">
        <v>72.220001220703125</v>
      </c>
      <c r="J294" s="831">
        <v>2</v>
      </c>
      <c r="K294" s="832">
        <v>144.44000244140625</v>
      </c>
    </row>
    <row r="295" spans="1:11" ht="14.45" customHeight="1" x14ac:dyDescent="0.2">
      <c r="A295" s="821" t="s">
        <v>586</v>
      </c>
      <c r="B295" s="822" t="s">
        <v>587</v>
      </c>
      <c r="C295" s="825" t="s">
        <v>607</v>
      </c>
      <c r="D295" s="839" t="s">
        <v>608</v>
      </c>
      <c r="E295" s="825" t="s">
        <v>3219</v>
      </c>
      <c r="F295" s="839" t="s">
        <v>3220</v>
      </c>
      <c r="G295" s="825" t="s">
        <v>3292</v>
      </c>
      <c r="H295" s="825" t="s">
        <v>3293</v>
      </c>
      <c r="I295" s="831">
        <v>828.90997314453125</v>
      </c>
      <c r="J295" s="831">
        <v>10</v>
      </c>
      <c r="K295" s="832">
        <v>8289.0997314453125</v>
      </c>
    </row>
    <row r="296" spans="1:11" ht="14.45" customHeight="1" x14ac:dyDescent="0.2">
      <c r="A296" s="821" t="s">
        <v>586</v>
      </c>
      <c r="B296" s="822" t="s">
        <v>587</v>
      </c>
      <c r="C296" s="825" t="s">
        <v>607</v>
      </c>
      <c r="D296" s="839" t="s">
        <v>608</v>
      </c>
      <c r="E296" s="825" t="s">
        <v>3219</v>
      </c>
      <c r="F296" s="839" t="s">
        <v>3220</v>
      </c>
      <c r="G296" s="825" t="s">
        <v>3294</v>
      </c>
      <c r="H296" s="825" t="s">
        <v>3295</v>
      </c>
      <c r="I296" s="831">
        <v>1088.81005859375</v>
      </c>
      <c r="J296" s="831">
        <v>6</v>
      </c>
      <c r="K296" s="832">
        <v>6532.8603515625</v>
      </c>
    </row>
    <row r="297" spans="1:11" ht="14.45" customHeight="1" x14ac:dyDescent="0.2">
      <c r="A297" s="821" t="s">
        <v>586</v>
      </c>
      <c r="B297" s="822" t="s">
        <v>587</v>
      </c>
      <c r="C297" s="825" t="s">
        <v>607</v>
      </c>
      <c r="D297" s="839" t="s">
        <v>608</v>
      </c>
      <c r="E297" s="825" t="s">
        <v>3219</v>
      </c>
      <c r="F297" s="839" t="s">
        <v>3220</v>
      </c>
      <c r="G297" s="825" t="s">
        <v>3296</v>
      </c>
      <c r="H297" s="825" t="s">
        <v>3297</v>
      </c>
      <c r="I297" s="831">
        <v>1311.4949951171875</v>
      </c>
      <c r="J297" s="831">
        <v>6</v>
      </c>
      <c r="K297" s="832">
        <v>7868.97998046875</v>
      </c>
    </row>
    <row r="298" spans="1:11" ht="14.45" customHeight="1" x14ac:dyDescent="0.2">
      <c r="A298" s="821" t="s">
        <v>586</v>
      </c>
      <c r="B298" s="822" t="s">
        <v>587</v>
      </c>
      <c r="C298" s="825" t="s">
        <v>607</v>
      </c>
      <c r="D298" s="839" t="s">
        <v>608</v>
      </c>
      <c r="E298" s="825" t="s">
        <v>3219</v>
      </c>
      <c r="F298" s="839" t="s">
        <v>3220</v>
      </c>
      <c r="G298" s="825" t="s">
        <v>3298</v>
      </c>
      <c r="H298" s="825" t="s">
        <v>3299</v>
      </c>
      <c r="I298" s="831">
        <v>32.793333689371742</v>
      </c>
      <c r="J298" s="831">
        <v>60</v>
      </c>
      <c r="K298" s="832">
        <v>1967.5999755859375</v>
      </c>
    </row>
    <row r="299" spans="1:11" ht="14.45" customHeight="1" x14ac:dyDescent="0.2">
      <c r="A299" s="821" t="s">
        <v>586</v>
      </c>
      <c r="B299" s="822" t="s">
        <v>587</v>
      </c>
      <c r="C299" s="825" t="s">
        <v>607</v>
      </c>
      <c r="D299" s="839" t="s">
        <v>608</v>
      </c>
      <c r="E299" s="825" t="s">
        <v>3219</v>
      </c>
      <c r="F299" s="839" t="s">
        <v>3220</v>
      </c>
      <c r="G299" s="825" t="s">
        <v>3304</v>
      </c>
      <c r="H299" s="825" t="s">
        <v>3305</v>
      </c>
      <c r="I299" s="831">
        <v>0.71777778201633025</v>
      </c>
      <c r="J299" s="831">
        <v>4000</v>
      </c>
      <c r="K299" s="832">
        <v>2895</v>
      </c>
    </row>
    <row r="300" spans="1:11" ht="14.45" customHeight="1" x14ac:dyDescent="0.2">
      <c r="A300" s="821" t="s">
        <v>586</v>
      </c>
      <c r="B300" s="822" t="s">
        <v>587</v>
      </c>
      <c r="C300" s="825" t="s">
        <v>607</v>
      </c>
      <c r="D300" s="839" t="s">
        <v>608</v>
      </c>
      <c r="E300" s="825" t="s">
        <v>3219</v>
      </c>
      <c r="F300" s="839" t="s">
        <v>3220</v>
      </c>
      <c r="G300" s="825" t="s">
        <v>3308</v>
      </c>
      <c r="H300" s="825" t="s">
        <v>3309</v>
      </c>
      <c r="I300" s="831">
        <v>31.054000091552734</v>
      </c>
      <c r="J300" s="831">
        <v>30</v>
      </c>
      <c r="K300" s="832">
        <v>933.45002746582031</v>
      </c>
    </row>
    <row r="301" spans="1:11" ht="14.45" customHeight="1" x14ac:dyDescent="0.2">
      <c r="A301" s="821" t="s">
        <v>586</v>
      </c>
      <c r="B301" s="822" t="s">
        <v>587</v>
      </c>
      <c r="C301" s="825" t="s">
        <v>607</v>
      </c>
      <c r="D301" s="839" t="s">
        <v>608</v>
      </c>
      <c r="E301" s="825" t="s">
        <v>3219</v>
      </c>
      <c r="F301" s="839" t="s">
        <v>3220</v>
      </c>
      <c r="G301" s="825" t="s">
        <v>3310</v>
      </c>
      <c r="H301" s="825" t="s">
        <v>3311</v>
      </c>
      <c r="I301" s="831">
        <v>30.645714623587473</v>
      </c>
      <c r="J301" s="831">
        <v>119</v>
      </c>
      <c r="K301" s="832">
        <v>3652.9199523925781</v>
      </c>
    </row>
    <row r="302" spans="1:11" ht="14.45" customHeight="1" x14ac:dyDescent="0.2">
      <c r="A302" s="821" t="s">
        <v>586</v>
      </c>
      <c r="B302" s="822" t="s">
        <v>587</v>
      </c>
      <c r="C302" s="825" t="s">
        <v>607</v>
      </c>
      <c r="D302" s="839" t="s">
        <v>608</v>
      </c>
      <c r="E302" s="825" t="s">
        <v>3312</v>
      </c>
      <c r="F302" s="839" t="s">
        <v>3313</v>
      </c>
      <c r="G302" s="825" t="s">
        <v>3608</v>
      </c>
      <c r="H302" s="825" t="s">
        <v>3609</v>
      </c>
      <c r="I302" s="831">
        <v>347.26998901367188</v>
      </c>
      <c r="J302" s="831">
        <v>2</v>
      </c>
      <c r="K302" s="832">
        <v>694.53997802734375</v>
      </c>
    </row>
    <row r="303" spans="1:11" ht="14.45" customHeight="1" x14ac:dyDescent="0.2">
      <c r="A303" s="821" t="s">
        <v>586</v>
      </c>
      <c r="B303" s="822" t="s">
        <v>587</v>
      </c>
      <c r="C303" s="825" t="s">
        <v>607</v>
      </c>
      <c r="D303" s="839" t="s">
        <v>608</v>
      </c>
      <c r="E303" s="825" t="s">
        <v>3312</v>
      </c>
      <c r="F303" s="839" t="s">
        <v>3313</v>
      </c>
      <c r="G303" s="825" t="s">
        <v>3610</v>
      </c>
      <c r="H303" s="825" t="s">
        <v>3611</v>
      </c>
      <c r="I303" s="831">
        <v>2783</v>
      </c>
      <c r="J303" s="831">
        <v>6</v>
      </c>
      <c r="K303" s="832">
        <v>16698</v>
      </c>
    </row>
    <row r="304" spans="1:11" ht="14.45" customHeight="1" x14ac:dyDescent="0.2">
      <c r="A304" s="821" t="s">
        <v>586</v>
      </c>
      <c r="B304" s="822" t="s">
        <v>587</v>
      </c>
      <c r="C304" s="825" t="s">
        <v>607</v>
      </c>
      <c r="D304" s="839" t="s">
        <v>608</v>
      </c>
      <c r="E304" s="825" t="s">
        <v>3312</v>
      </c>
      <c r="F304" s="839" t="s">
        <v>3313</v>
      </c>
      <c r="G304" s="825" t="s">
        <v>3612</v>
      </c>
      <c r="H304" s="825" t="s">
        <v>3613</v>
      </c>
      <c r="I304" s="831">
        <v>6.2928571701049805</v>
      </c>
      <c r="J304" s="831">
        <v>200</v>
      </c>
      <c r="K304" s="832">
        <v>1258.6000061035156</v>
      </c>
    </row>
    <row r="305" spans="1:11" ht="14.45" customHeight="1" x14ac:dyDescent="0.2">
      <c r="A305" s="821" t="s">
        <v>586</v>
      </c>
      <c r="B305" s="822" t="s">
        <v>587</v>
      </c>
      <c r="C305" s="825" t="s">
        <v>607</v>
      </c>
      <c r="D305" s="839" t="s">
        <v>608</v>
      </c>
      <c r="E305" s="825" t="s">
        <v>3312</v>
      </c>
      <c r="F305" s="839" t="s">
        <v>3313</v>
      </c>
      <c r="G305" s="825" t="s">
        <v>3614</v>
      </c>
      <c r="H305" s="825" t="s">
        <v>3615</v>
      </c>
      <c r="I305" s="831">
        <v>2.3599998950958252</v>
      </c>
      <c r="J305" s="831">
        <v>20</v>
      </c>
      <c r="K305" s="832">
        <v>47.200000762939453</v>
      </c>
    </row>
    <row r="306" spans="1:11" ht="14.45" customHeight="1" x14ac:dyDescent="0.2">
      <c r="A306" s="821" t="s">
        <v>586</v>
      </c>
      <c r="B306" s="822" t="s">
        <v>587</v>
      </c>
      <c r="C306" s="825" t="s">
        <v>607</v>
      </c>
      <c r="D306" s="839" t="s">
        <v>608</v>
      </c>
      <c r="E306" s="825" t="s">
        <v>3312</v>
      </c>
      <c r="F306" s="839" t="s">
        <v>3313</v>
      </c>
      <c r="G306" s="825" t="s">
        <v>3616</v>
      </c>
      <c r="H306" s="825" t="s">
        <v>3617</v>
      </c>
      <c r="I306" s="831">
        <v>2.3599998950958252</v>
      </c>
      <c r="J306" s="831">
        <v>20</v>
      </c>
      <c r="K306" s="832">
        <v>47.200000762939453</v>
      </c>
    </row>
    <row r="307" spans="1:11" ht="14.45" customHeight="1" x14ac:dyDescent="0.2">
      <c r="A307" s="821" t="s">
        <v>586</v>
      </c>
      <c r="B307" s="822" t="s">
        <v>587</v>
      </c>
      <c r="C307" s="825" t="s">
        <v>607</v>
      </c>
      <c r="D307" s="839" t="s">
        <v>608</v>
      </c>
      <c r="E307" s="825" t="s">
        <v>3312</v>
      </c>
      <c r="F307" s="839" t="s">
        <v>3313</v>
      </c>
      <c r="G307" s="825" t="s">
        <v>3618</v>
      </c>
      <c r="H307" s="825" t="s">
        <v>3619</v>
      </c>
      <c r="I307" s="831">
        <v>2.3599998950958252</v>
      </c>
      <c r="J307" s="831">
        <v>20</v>
      </c>
      <c r="K307" s="832">
        <v>47.200000762939453</v>
      </c>
    </row>
    <row r="308" spans="1:11" ht="14.45" customHeight="1" x14ac:dyDescent="0.2">
      <c r="A308" s="821" t="s">
        <v>586</v>
      </c>
      <c r="B308" s="822" t="s">
        <v>587</v>
      </c>
      <c r="C308" s="825" t="s">
        <v>607</v>
      </c>
      <c r="D308" s="839" t="s">
        <v>608</v>
      </c>
      <c r="E308" s="825" t="s">
        <v>3312</v>
      </c>
      <c r="F308" s="839" t="s">
        <v>3313</v>
      </c>
      <c r="G308" s="825" t="s">
        <v>3545</v>
      </c>
      <c r="H308" s="825" t="s">
        <v>3546</v>
      </c>
      <c r="I308" s="831">
        <v>4.8137500286102295</v>
      </c>
      <c r="J308" s="831">
        <v>580</v>
      </c>
      <c r="K308" s="832">
        <v>2791.2999954223633</v>
      </c>
    </row>
    <row r="309" spans="1:11" ht="14.45" customHeight="1" x14ac:dyDescent="0.2">
      <c r="A309" s="821" t="s">
        <v>586</v>
      </c>
      <c r="B309" s="822" t="s">
        <v>587</v>
      </c>
      <c r="C309" s="825" t="s">
        <v>607</v>
      </c>
      <c r="D309" s="839" t="s">
        <v>608</v>
      </c>
      <c r="E309" s="825" t="s">
        <v>3312</v>
      </c>
      <c r="F309" s="839" t="s">
        <v>3313</v>
      </c>
      <c r="G309" s="825" t="s">
        <v>3545</v>
      </c>
      <c r="H309" s="825" t="s">
        <v>3620</v>
      </c>
      <c r="I309" s="831">
        <v>4.820000171661377</v>
      </c>
      <c r="J309" s="831">
        <v>100</v>
      </c>
      <c r="K309" s="832">
        <v>482</v>
      </c>
    </row>
    <row r="310" spans="1:11" ht="14.45" customHeight="1" x14ac:dyDescent="0.2">
      <c r="A310" s="821" t="s">
        <v>586</v>
      </c>
      <c r="B310" s="822" t="s">
        <v>587</v>
      </c>
      <c r="C310" s="825" t="s">
        <v>607</v>
      </c>
      <c r="D310" s="839" t="s">
        <v>608</v>
      </c>
      <c r="E310" s="825" t="s">
        <v>3312</v>
      </c>
      <c r="F310" s="839" t="s">
        <v>3313</v>
      </c>
      <c r="G310" s="825" t="s">
        <v>3318</v>
      </c>
      <c r="H310" s="825" t="s">
        <v>3319</v>
      </c>
      <c r="I310" s="831">
        <v>9.9999997764825821E-3</v>
      </c>
      <c r="J310" s="831">
        <v>100</v>
      </c>
      <c r="K310" s="832">
        <v>1</v>
      </c>
    </row>
    <row r="311" spans="1:11" ht="14.45" customHeight="1" x14ac:dyDescent="0.2">
      <c r="A311" s="821" t="s">
        <v>586</v>
      </c>
      <c r="B311" s="822" t="s">
        <v>587</v>
      </c>
      <c r="C311" s="825" t="s">
        <v>607</v>
      </c>
      <c r="D311" s="839" t="s">
        <v>608</v>
      </c>
      <c r="E311" s="825" t="s">
        <v>3312</v>
      </c>
      <c r="F311" s="839" t="s">
        <v>3313</v>
      </c>
      <c r="G311" s="825" t="s">
        <v>3318</v>
      </c>
      <c r="H311" s="825" t="s">
        <v>3320</v>
      </c>
      <c r="I311" s="831">
        <v>9.9999997764825821E-3</v>
      </c>
      <c r="J311" s="831">
        <v>350</v>
      </c>
      <c r="K311" s="832">
        <v>3.5</v>
      </c>
    </row>
    <row r="312" spans="1:11" ht="14.45" customHeight="1" x14ac:dyDescent="0.2">
      <c r="A312" s="821" t="s">
        <v>586</v>
      </c>
      <c r="B312" s="822" t="s">
        <v>587</v>
      </c>
      <c r="C312" s="825" t="s">
        <v>607</v>
      </c>
      <c r="D312" s="839" t="s">
        <v>608</v>
      </c>
      <c r="E312" s="825" t="s">
        <v>3312</v>
      </c>
      <c r="F312" s="839" t="s">
        <v>3313</v>
      </c>
      <c r="G312" s="825" t="s">
        <v>3621</v>
      </c>
      <c r="H312" s="825" t="s">
        <v>3622</v>
      </c>
      <c r="I312" s="831">
        <v>1.7400000095367432</v>
      </c>
      <c r="J312" s="831">
        <v>1150</v>
      </c>
      <c r="K312" s="832">
        <v>1994.5</v>
      </c>
    </row>
    <row r="313" spans="1:11" ht="14.45" customHeight="1" x14ac:dyDescent="0.2">
      <c r="A313" s="821" t="s">
        <v>586</v>
      </c>
      <c r="B313" s="822" t="s">
        <v>587</v>
      </c>
      <c r="C313" s="825" t="s">
        <v>607</v>
      </c>
      <c r="D313" s="839" t="s">
        <v>608</v>
      </c>
      <c r="E313" s="825" t="s">
        <v>3312</v>
      </c>
      <c r="F313" s="839" t="s">
        <v>3313</v>
      </c>
      <c r="G313" s="825" t="s">
        <v>3323</v>
      </c>
      <c r="H313" s="825" t="s">
        <v>3324</v>
      </c>
      <c r="I313" s="831">
        <v>11.144999980926514</v>
      </c>
      <c r="J313" s="831">
        <v>400</v>
      </c>
      <c r="K313" s="832">
        <v>4458</v>
      </c>
    </row>
    <row r="314" spans="1:11" ht="14.45" customHeight="1" x14ac:dyDescent="0.2">
      <c r="A314" s="821" t="s">
        <v>586</v>
      </c>
      <c r="B314" s="822" t="s">
        <v>587</v>
      </c>
      <c r="C314" s="825" t="s">
        <v>607</v>
      </c>
      <c r="D314" s="839" t="s">
        <v>608</v>
      </c>
      <c r="E314" s="825" t="s">
        <v>3312</v>
      </c>
      <c r="F314" s="839" t="s">
        <v>3313</v>
      </c>
      <c r="G314" s="825" t="s">
        <v>3327</v>
      </c>
      <c r="H314" s="825" t="s">
        <v>3328</v>
      </c>
      <c r="I314" s="831">
        <v>5.2633334795633955</v>
      </c>
      <c r="J314" s="831">
        <v>850</v>
      </c>
      <c r="K314" s="832">
        <v>4473.5</v>
      </c>
    </row>
    <row r="315" spans="1:11" ht="14.45" customHeight="1" x14ac:dyDescent="0.2">
      <c r="A315" s="821" t="s">
        <v>586</v>
      </c>
      <c r="B315" s="822" t="s">
        <v>587</v>
      </c>
      <c r="C315" s="825" t="s">
        <v>607</v>
      </c>
      <c r="D315" s="839" t="s">
        <v>608</v>
      </c>
      <c r="E315" s="825" t="s">
        <v>3312</v>
      </c>
      <c r="F315" s="839" t="s">
        <v>3313</v>
      </c>
      <c r="G315" s="825" t="s">
        <v>3329</v>
      </c>
      <c r="H315" s="825" t="s">
        <v>3330</v>
      </c>
      <c r="I315" s="831">
        <v>3.4850000143051147</v>
      </c>
      <c r="J315" s="831">
        <v>700</v>
      </c>
      <c r="K315" s="832">
        <v>2439</v>
      </c>
    </row>
    <row r="316" spans="1:11" ht="14.45" customHeight="1" x14ac:dyDescent="0.2">
      <c r="A316" s="821" t="s">
        <v>586</v>
      </c>
      <c r="B316" s="822" t="s">
        <v>587</v>
      </c>
      <c r="C316" s="825" t="s">
        <v>607</v>
      </c>
      <c r="D316" s="839" t="s">
        <v>608</v>
      </c>
      <c r="E316" s="825" t="s">
        <v>3312</v>
      </c>
      <c r="F316" s="839" t="s">
        <v>3313</v>
      </c>
      <c r="G316" s="825" t="s">
        <v>3623</v>
      </c>
      <c r="H316" s="825" t="s">
        <v>3624</v>
      </c>
      <c r="I316" s="831">
        <v>17.664999961853027</v>
      </c>
      <c r="J316" s="831">
        <v>100</v>
      </c>
      <c r="K316" s="832">
        <v>1766.5</v>
      </c>
    </row>
    <row r="317" spans="1:11" ht="14.45" customHeight="1" x14ac:dyDescent="0.2">
      <c r="A317" s="821" t="s">
        <v>586</v>
      </c>
      <c r="B317" s="822" t="s">
        <v>587</v>
      </c>
      <c r="C317" s="825" t="s">
        <v>607</v>
      </c>
      <c r="D317" s="839" t="s">
        <v>608</v>
      </c>
      <c r="E317" s="825" t="s">
        <v>3312</v>
      </c>
      <c r="F317" s="839" t="s">
        <v>3313</v>
      </c>
      <c r="G317" s="825" t="s">
        <v>3625</v>
      </c>
      <c r="H317" s="825" t="s">
        <v>3626</v>
      </c>
      <c r="I317" s="831">
        <v>17.979999542236328</v>
      </c>
      <c r="J317" s="831">
        <v>100</v>
      </c>
      <c r="K317" s="832">
        <v>1798</v>
      </c>
    </row>
    <row r="318" spans="1:11" ht="14.45" customHeight="1" x14ac:dyDescent="0.2">
      <c r="A318" s="821" t="s">
        <v>586</v>
      </c>
      <c r="B318" s="822" t="s">
        <v>587</v>
      </c>
      <c r="C318" s="825" t="s">
        <v>607</v>
      </c>
      <c r="D318" s="839" t="s">
        <v>608</v>
      </c>
      <c r="E318" s="825" t="s">
        <v>3312</v>
      </c>
      <c r="F318" s="839" t="s">
        <v>3313</v>
      </c>
      <c r="G318" s="825" t="s">
        <v>3331</v>
      </c>
      <c r="H318" s="825" t="s">
        <v>3332</v>
      </c>
      <c r="I318" s="831">
        <v>17.979999542236328</v>
      </c>
      <c r="J318" s="831">
        <v>350</v>
      </c>
      <c r="K318" s="832">
        <v>6293</v>
      </c>
    </row>
    <row r="319" spans="1:11" ht="14.45" customHeight="1" x14ac:dyDescent="0.2">
      <c r="A319" s="821" t="s">
        <v>586</v>
      </c>
      <c r="B319" s="822" t="s">
        <v>587</v>
      </c>
      <c r="C319" s="825" t="s">
        <v>607</v>
      </c>
      <c r="D319" s="839" t="s">
        <v>608</v>
      </c>
      <c r="E319" s="825" t="s">
        <v>3312</v>
      </c>
      <c r="F319" s="839" t="s">
        <v>3313</v>
      </c>
      <c r="G319" s="825" t="s">
        <v>3337</v>
      </c>
      <c r="H319" s="825" t="s">
        <v>3338</v>
      </c>
      <c r="I319" s="831">
        <v>13.199999809265137</v>
      </c>
      <c r="J319" s="831">
        <v>40</v>
      </c>
      <c r="K319" s="832">
        <v>528</v>
      </c>
    </row>
    <row r="320" spans="1:11" ht="14.45" customHeight="1" x14ac:dyDescent="0.2">
      <c r="A320" s="821" t="s">
        <v>586</v>
      </c>
      <c r="B320" s="822" t="s">
        <v>587</v>
      </c>
      <c r="C320" s="825" t="s">
        <v>607</v>
      </c>
      <c r="D320" s="839" t="s">
        <v>608</v>
      </c>
      <c r="E320" s="825" t="s">
        <v>3312</v>
      </c>
      <c r="F320" s="839" t="s">
        <v>3313</v>
      </c>
      <c r="G320" s="825" t="s">
        <v>3341</v>
      </c>
      <c r="H320" s="825" t="s">
        <v>3342</v>
      </c>
      <c r="I320" s="831">
        <v>4.0300002098083496</v>
      </c>
      <c r="J320" s="831">
        <v>500</v>
      </c>
      <c r="K320" s="832">
        <v>2015</v>
      </c>
    </row>
    <row r="321" spans="1:11" ht="14.45" customHeight="1" x14ac:dyDescent="0.2">
      <c r="A321" s="821" t="s">
        <v>586</v>
      </c>
      <c r="B321" s="822" t="s">
        <v>587</v>
      </c>
      <c r="C321" s="825" t="s">
        <v>607</v>
      </c>
      <c r="D321" s="839" t="s">
        <v>608</v>
      </c>
      <c r="E321" s="825" t="s">
        <v>3312</v>
      </c>
      <c r="F321" s="839" t="s">
        <v>3313</v>
      </c>
      <c r="G321" s="825" t="s">
        <v>3627</v>
      </c>
      <c r="H321" s="825" t="s">
        <v>3628</v>
      </c>
      <c r="I321" s="831">
        <v>7.8674999475479126</v>
      </c>
      <c r="J321" s="831">
        <v>800</v>
      </c>
      <c r="K321" s="832">
        <v>6293.5</v>
      </c>
    </row>
    <row r="322" spans="1:11" ht="14.45" customHeight="1" x14ac:dyDescent="0.2">
      <c r="A322" s="821" t="s">
        <v>586</v>
      </c>
      <c r="B322" s="822" t="s">
        <v>587</v>
      </c>
      <c r="C322" s="825" t="s">
        <v>607</v>
      </c>
      <c r="D322" s="839" t="s">
        <v>608</v>
      </c>
      <c r="E322" s="825" t="s">
        <v>3312</v>
      </c>
      <c r="F322" s="839" t="s">
        <v>3313</v>
      </c>
      <c r="G322" s="825" t="s">
        <v>3343</v>
      </c>
      <c r="H322" s="825" t="s">
        <v>3344</v>
      </c>
      <c r="I322" s="831">
        <v>3.1450001001358032</v>
      </c>
      <c r="J322" s="831">
        <v>40</v>
      </c>
      <c r="K322" s="832">
        <v>125.79999923706055</v>
      </c>
    </row>
    <row r="323" spans="1:11" ht="14.45" customHeight="1" x14ac:dyDescent="0.2">
      <c r="A323" s="821" t="s">
        <v>586</v>
      </c>
      <c r="B323" s="822" t="s">
        <v>587</v>
      </c>
      <c r="C323" s="825" t="s">
        <v>607</v>
      </c>
      <c r="D323" s="839" t="s">
        <v>608</v>
      </c>
      <c r="E323" s="825" t="s">
        <v>3312</v>
      </c>
      <c r="F323" s="839" t="s">
        <v>3313</v>
      </c>
      <c r="G323" s="825" t="s">
        <v>3347</v>
      </c>
      <c r="H323" s="825" t="s">
        <v>3348</v>
      </c>
      <c r="I323" s="831">
        <v>37.900001525878906</v>
      </c>
      <c r="J323" s="831">
        <v>2</v>
      </c>
      <c r="K323" s="832">
        <v>75.800003051757813</v>
      </c>
    </row>
    <row r="324" spans="1:11" ht="14.45" customHeight="1" x14ac:dyDescent="0.2">
      <c r="A324" s="821" t="s">
        <v>586</v>
      </c>
      <c r="B324" s="822" t="s">
        <v>587</v>
      </c>
      <c r="C324" s="825" t="s">
        <v>607</v>
      </c>
      <c r="D324" s="839" t="s">
        <v>608</v>
      </c>
      <c r="E324" s="825" t="s">
        <v>3312</v>
      </c>
      <c r="F324" s="839" t="s">
        <v>3313</v>
      </c>
      <c r="G324" s="825" t="s">
        <v>3349</v>
      </c>
      <c r="H324" s="825" t="s">
        <v>3350</v>
      </c>
      <c r="I324" s="831">
        <v>81.730003356933594</v>
      </c>
      <c r="J324" s="831">
        <v>45</v>
      </c>
      <c r="K324" s="832">
        <v>3677.85009765625</v>
      </c>
    </row>
    <row r="325" spans="1:11" ht="14.45" customHeight="1" x14ac:dyDescent="0.2">
      <c r="A325" s="821" t="s">
        <v>586</v>
      </c>
      <c r="B325" s="822" t="s">
        <v>587</v>
      </c>
      <c r="C325" s="825" t="s">
        <v>607</v>
      </c>
      <c r="D325" s="839" t="s">
        <v>608</v>
      </c>
      <c r="E325" s="825" t="s">
        <v>3312</v>
      </c>
      <c r="F325" s="839" t="s">
        <v>3313</v>
      </c>
      <c r="G325" s="825" t="s">
        <v>3351</v>
      </c>
      <c r="H325" s="825" t="s">
        <v>3352</v>
      </c>
      <c r="I325" s="831">
        <v>0.25999999046325684</v>
      </c>
      <c r="J325" s="831">
        <v>100</v>
      </c>
      <c r="K325" s="832">
        <v>26</v>
      </c>
    </row>
    <row r="326" spans="1:11" ht="14.45" customHeight="1" x14ac:dyDescent="0.2">
      <c r="A326" s="821" t="s">
        <v>586</v>
      </c>
      <c r="B326" s="822" t="s">
        <v>587</v>
      </c>
      <c r="C326" s="825" t="s">
        <v>607</v>
      </c>
      <c r="D326" s="839" t="s">
        <v>608</v>
      </c>
      <c r="E326" s="825" t="s">
        <v>3312</v>
      </c>
      <c r="F326" s="839" t="s">
        <v>3313</v>
      </c>
      <c r="G326" s="825" t="s">
        <v>3629</v>
      </c>
      <c r="H326" s="825" t="s">
        <v>3630</v>
      </c>
      <c r="I326" s="831">
        <v>42.431429181780132</v>
      </c>
      <c r="J326" s="831">
        <v>280</v>
      </c>
      <c r="K326" s="832">
        <v>11880.7998046875</v>
      </c>
    </row>
    <row r="327" spans="1:11" ht="14.45" customHeight="1" x14ac:dyDescent="0.2">
      <c r="A327" s="821" t="s">
        <v>586</v>
      </c>
      <c r="B327" s="822" t="s">
        <v>587</v>
      </c>
      <c r="C327" s="825" t="s">
        <v>607</v>
      </c>
      <c r="D327" s="839" t="s">
        <v>608</v>
      </c>
      <c r="E327" s="825" t="s">
        <v>3312</v>
      </c>
      <c r="F327" s="839" t="s">
        <v>3313</v>
      </c>
      <c r="G327" s="825" t="s">
        <v>3631</v>
      </c>
      <c r="H327" s="825" t="s">
        <v>3632</v>
      </c>
      <c r="I327" s="831">
        <v>326.70001220703125</v>
      </c>
      <c r="J327" s="831">
        <v>8</v>
      </c>
      <c r="K327" s="832">
        <v>2613.60009765625</v>
      </c>
    </row>
    <row r="328" spans="1:11" ht="14.45" customHeight="1" x14ac:dyDescent="0.2">
      <c r="A328" s="821" t="s">
        <v>586</v>
      </c>
      <c r="B328" s="822" t="s">
        <v>587</v>
      </c>
      <c r="C328" s="825" t="s">
        <v>607</v>
      </c>
      <c r="D328" s="839" t="s">
        <v>608</v>
      </c>
      <c r="E328" s="825" t="s">
        <v>3312</v>
      </c>
      <c r="F328" s="839" t="s">
        <v>3313</v>
      </c>
      <c r="G328" s="825" t="s">
        <v>3547</v>
      </c>
      <c r="H328" s="825" t="s">
        <v>3548</v>
      </c>
      <c r="I328" s="831">
        <v>11.737999725341798</v>
      </c>
      <c r="J328" s="831">
        <v>100</v>
      </c>
      <c r="K328" s="832">
        <v>1173.8000183105469</v>
      </c>
    </row>
    <row r="329" spans="1:11" ht="14.45" customHeight="1" x14ac:dyDescent="0.2">
      <c r="A329" s="821" t="s">
        <v>586</v>
      </c>
      <c r="B329" s="822" t="s">
        <v>587</v>
      </c>
      <c r="C329" s="825" t="s">
        <v>607</v>
      </c>
      <c r="D329" s="839" t="s">
        <v>608</v>
      </c>
      <c r="E329" s="825" t="s">
        <v>3312</v>
      </c>
      <c r="F329" s="839" t="s">
        <v>3313</v>
      </c>
      <c r="G329" s="825" t="s">
        <v>3547</v>
      </c>
      <c r="H329" s="825" t="s">
        <v>3549</v>
      </c>
      <c r="I329" s="831">
        <v>11.739999771118164</v>
      </c>
      <c r="J329" s="831">
        <v>20</v>
      </c>
      <c r="K329" s="832">
        <v>234.80000305175781</v>
      </c>
    </row>
    <row r="330" spans="1:11" ht="14.45" customHeight="1" x14ac:dyDescent="0.2">
      <c r="A330" s="821" t="s">
        <v>586</v>
      </c>
      <c r="B330" s="822" t="s">
        <v>587</v>
      </c>
      <c r="C330" s="825" t="s">
        <v>607</v>
      </c>
      <c r="D330" s="839" t="s">
        <v>608</v>
      </c>
      <c r="E330" s="825" t="s">
        <v>3312</v>
      </c>
      <c r="F330" s="839" t="s">
        <v>3313</v>
      </c>
      <c r="G330" s="825" t="s">
        <v>3355</v>
      </c>
      <c r="H330" s="825" t="s">
        <v>3356</v>
      </c>
      <c r="I330" s="831">
        <v>13.310000419616699</v>
      </c>
      <c r="J330" s="831">
        <v>60</v>
      </c>
      <c r="K330" s="832">
        <v>798.60003662109375</v>
      </c>
    </row>
    <row r="331" spans="1:11" ht="14.45" customHeight="1" x14ac:dyDescent="0.2">
      <c r="A331" s="821" t="s">
        <v>586</v>
      </c>
      <c r="B331" s="822" t="s">
        <v>587</v>
      </c>
      <c r="C331" s="825" t="s">
        <v>607</v>
      </c>
      <c r="D331" s="839" t="s">
        <v>608</v>
      </c>
      <c r="E331" s="825" t="s">
        <v>3312</v>
      </c>
      <c r="F331" s="839" t="s">
        <v>3313</v>
      </c>
      <c r="G331" s="825" t="s">
        <v>3633</v>
      </c>
      <c r="H331" s="825" t="s">
        <v>3634</v>
      </c>
      <c r="I331" s="831">
        <v>311.67001342773438</v>
      </c>
      <c r="J331" s="831">
        <v>6</v>
      </c>
      <c r="K331" s="832">
        <v>1870.0200805664063</v>
      </c>
    </row>
    <row r="332" spans="1:11" ht="14.45" customHeight="1" x14ac:dyDescent="0.2">
      <c r="A332" s="821" t="s">
        <v>586</v>
      </c>
      <c r="B332" s="822" t="s">
        <v>587</v>
      </c>
      <c r="C332" s="825" t="s">
        <v>607</v>
      </c>
      <c r="D332" s="839" t="s">
        <v>608</v>
      </c>
      <c r="E332" s="825" t="s">
        <v>3312</v>
      </c>
      <c r="F332" s="839" t="s">
        <v>3313</v>
      </c>
      <c r="G332" s="825" t="s">
        <v>3357</v>
      </c>
      <c r="H332" s="825" t="s">
        <v>3358</v>
      </c>
      <c r="I332" s="831">
        <v>184.57500457763672</v>
      </c>
      <c r="J332" s="831">
        <v>3</v>
      </c>
      <c r="K332" s="832">
        <v>553.72001647949219</v>
      </c>
    </row>
    <row r="333" spans="1:11" ht="14.45" customHeight="1" x14ac:dyDescent="0.2">
      <c r="A333" s="821" t="s">
        <v>586</v>
      </c>
      <c r="B333" s="822" t="s">
        <v>587</v>
      </c>
      <c r="C333" s="825" t="s">
        <v>607</v>
      </c>
      <c r="D333" s="839" t="s">
        <v>608</v>
      </c>
      <c r="E333" s="825" t="s">
        <v>3312</v>
      </c>
      <c r="F333" s="839" t="s">
        <v>3313</v>
      </c>
      <c r="G333" s="825" t="s">
        <v>3635</v>
      </c>
      <c r="H333" s="825" t="s">
        <v>3636</v>
      </c>
      <c r="I333" s="831">
        <v>214.00999450683594</v>
      </c>
      <c r="J333" s="831">
        <v>1</v>
      </c>
      <c r="K333" s="832">
        <v>214.00999450683594</v>
      </c>
    </row>
    <row r="334" spans="1:11" ht="14.45" customHeight="1" x14ac:dyDescent="0.2">
      <c r="A334" s="821" t="s">
        <v>586</v>
      </c>
      <c r="B334" s="822" t="s">
        <v>587</v>
      </c>
      <c r="C334" s="825" t="s">
        <v>607</v>
      </c>
      <c r="D334" s="839" t="s">
        <v>608</v>
      </c>
      <c r="E334" s="825" t="s">
        <v>3312</v>
      </c>
      <c r="F334" s="839" t="s">
        <v>3313</v>
      </c>
      <c r="G334" s="825" t="s">
        <v>3359</v>
      </c>
      <c r="H334" s="825" t="s">
        <v>3360</v>
      </c>
      <c r="I334" s="831">
        <v>30.25</v>
      </c>
      <c r="J334" s="831">
        <v>80</v>
      </c>
      <c r="K334" s="832">
        <v>2420</v>
      </c>
    </row>
    <row r="335" spans="1:11" ht="14.45" customHeight="1" x14ac:dyDescent="0.2">
      <c r="A335" s="821" t="s">
        <v>586</v>
      </c>
      <c r="B335" s="822" t="s">
        <v>587</v>
      </c>
      <c r="C335" s="825" t="s">
        <v>607</v>
      </c>
      <c r="D335" s="839" t="s">
        <v>608</v>
      </c>
      <c r="E335" s="825" t="s">
        <v>3312</v>
      </c>
      <c r="F335" s="839" t="s">
        <v>3313</v>
      </c>
      <c r="G335" s="825" t="s">
        <v>3637</v>
      </c>
      <c r="H335" s="825" t="s">
        <v>3638</v>
      </c>
      <c r="I335" s="831">
        <v>179.69000244140625</v>
      </c>
      <c r="J335" s="831">
        <v>6</v>
      </c>
      <c r="K335" s="832">
        <v>1078.1099853515625</v>
      </c>
    </row>
    <row r="336" spans="1:11" ht="14.45" customHeight="1" x14ac:dyDescent="0.2">
      <c r="A336" s="821" t="s">
        <v>586</v>
      </c>
      <c r="B336" s="822" t="s">
        <v>587</v>
      </c>
      <c r="C336" s="825" t="s">
        <v>607</v>
      </c>
      <c r="D336" s="839" t="s">
        <v>608</v>
      </c>
      <c r="E336" s="825" t="s">
        <v>3312</v>
      </c>
      <c r="F336" s="839" t="s">
        <v>3313</v>
      </c>
      <c r="G336" s="825" t="s">
        <v>3363</v>
      </c>
      <c r="H336" s="825" t="s">
        <v>3364</v>
      </c>
      <c r="I336" s="831">
        <v>9.1999998092651367</v>
      </c>
      <c r="J336" s="831">
        <v>700</v>
      </c>
      <c r="K336" s="832">
        <v>6440</v>
      </c>
    </row>
    <row r="337" spans="1:11" ht="14.45" customHeight="1" x14ac:dyDescent="0.2">
      <c r="A337" s="821" t="s">
        <v>586</v>
      </c>
      <c r="B337" s="822" t="s">
        <v>587</v>
      </c>
      <c r="C337" s="825" t="s">
        <v>607</v>
      </c>
      <c r="D337" s="839" t="s">
        <v>608</v>
      </c>
      <c r="E337" s="825" t="s">
        <v>3312</v>
      </c>
      <c r="F337" s="839" t="s">
        <v>3313</v>
      </c>
      <c r="G337" s="825" t="s">
        <v>3639</v>
      </c>
      <c r="H337" s="825" t="s">
        <v>3640</v>
      </c>
      <c r="I337" s="831">
        <v>58.369998931884766</v>
      </c>
      <c r="J337" s="831">
        <v>210</v>
      </c>
      <c r="K337" s="832">
        <v>12257.699951171875</v>
      </c>
    </row>
    <row r="338" spans="1:11" ht="14.45" customHeight="1" x14ac:dyDescent="0.2">
      <c r="A338" s="821" t="s">
        <v>586</v>
      </c>
      <c r="B338" s="822" t="s">
        <v>587</v>
      </c>
      <c r="C338" s="825" t="s">
        <v>607</v>
      </c>
      <c r="D338" s="839" t="s">
        <v>608</v>
      </c>
      <c r="E338" s="825" t="s">
        <v>3312</v>
      </c>
      <c r="F338" s="839" t="s">
        <v>3313</v>
      </c>
      <c r="G338" s="825" t="s">
        <v>3367</v>
      </c>
      <c r="H338" s="825" t="s">
        <v>3368</v>
      </c>
      <c r="I338" s="831">
        <v>7.0100002288818359</v>
      </c>
      <c r="J338" s="831">
        <v>20</v>
      </c>
      <c r="K338" s="832">
        <v>140.19999694824219</v>
      </c>
    </row>
    <row r="339" spans="1:11" ht="14.45" customHeight="1" x14ac:dyDescent="0.2">
      <c r="A339" s="821" t="s">
        <v>586</v>
      </c>
      <c r="B339" s="822" t="s">
        <v>587</v>
      </c>
      <c r="C339" s="825" t="s">
        <v>607</v>
      </c>
      <c r="D339" s="839" t="s">
        <v>608</v>
      </c>
      <c r="E339" s="825" t="s">
        <v>3312</v>
      </c>
      <c r="F339" s="839" t="s">
        <v>3313</v>
      </c>
      <c r="G339" s="825" t="s">
        <v>3369</v>
      </c>
      <c r="H339" s="825" t="s">
        <v>3370</v>
      </c>
      <c r="I339" s="831">
        <v>172.5</v>
      </c>
      <c r="J339" s="831">
        <v>4</v>
      </c>
      <c r="K339" s="832">
        <v>690</v>
      </c>
    </row>
    <row r="340" spans="1:11" ht="14.45" customHeight="1" x14ac:dyDescent="0.2">
      <c r="A340" s="821" t="s">
        <v>586</v>
      </c>
      <c r="B340" s="822" t="s">
        <v>587</v>
      </c>
      <c r="C340" s="825" t="s">
        <v>607</v>
      </c>
      <c r="D340" s="839" t="s">
        <v>608</v>
      </c>
      <c r="E340" s="825" t="s">
        <v>3312</v>
      </c>
      <c r="F340" s="839" t="s">
        <v>3313</v>
      </c>
      <c r="G340" s="825" t="s">
        <v>3641</v>
      </c>
      <c r="H340" s="825" t="s">
        <v>3642</v>
      </c>
      <c r="I340" s="831">
        <v>284.35000610351563</v>
      </c>
      <c r="J340" s="831">
        <v>8</v>
      </c>
      <c r="K340" s="832">
        <v>2274.800048828125</v>
      </c>
    </row>
    <row r="341" spans="1:11" ht="14.45" customHeight="1" x14ac:dyDescent="0.2">
      <c r="A341" s="821" t="s">
        <v>586</v>
      </c>
      <c r="B341" s="822" t="s">
        <v>587</v>
      </c>
      <c r="C341" s="825" t="s">
        <v>607</v>
      </c>
      <c r="D341" s="839" t="s">
        <v>608</v>
      </c>
      <c r="E341" s="825" t="s">
        <v>3312</v>
      </c>
      <c r="F341" s="839" t="s">
        <v>3313</v>
      </c>
      <c r="G341" s="825" t="s">
        <v>3641</v>
      </c>
      <c r="H341" s="825" t="s">
        <v>3643</v>
      </c>
      <c r="I341" s="831">
        <v>284.35000610351563</v>
      </c>
      <c r="J341" s="831">
        <v>20</v>
      </c>
      <c r="K341" s="832">
        <v>5687</v>
      </c>
    </row>
    <row r="342" spans="1:11" ht="14.45" customHeight="1" x14ac:dyDescent="0.2">
      <c r="A342" s="821" t="s">
        <v>586</v>
      </c>
      <c r="B342" s="822" t="s">
        <v>587</v>
      </c>
      <c r="C342" s="825" t="s">
        <v>607</v>
      </c>
      <c r="D342" s="839" t="s">
        <v>608</v>
      </c>
      <c r="E342" s="825" t="s">
        <v>3312</v>
      </c>
      <c r="F342" s="839" t="s">
        <v>3313</v>
      </c>
      <c r="G342" s="825" t="s">
        <v>3371</v>
      </c>
      <c r="H342" s="825" t="s">
        <v>3372</v>
      </c>
      <c r="I342" s="831">
        <v>6.7100001970926924</v>
      </c>
      <c r="J342" s="831">
        <v>150</v>
      </c>
      <c r="K342" s="832">
        <v>1006.5</v>
      </c>
    </row>
    <row r="343" spans="1:11" ht="14.45" customHeight="1" x14ac:dyDescent="0.2">
      <c r="A343" s="821" t="s">
        <v>586</v>
      </c>
      <c r="B343" s="822" t="s">
        <v>587</v>
      </c>
      <c r="C343" s="825" t="s">
        <v>607</v>
      </c>
      <c r="D343" s="839" t="s">
        <v>608</v>
      </c>
      <c r="E343" s="825" t="s">
        <v>3312</v>
      </c>
      <c r="F343" s="839" t="s">
        <v>3313</v>
      </c>
      <c r="G343" s="825" t="s">
        <v>3644</v>
      </c>
      <c r="H343" s="825" t="s">
        <v>3645</v>
      </c>
      <c r="I343" s="831">
        <v>447.94000244140625</v>
      </c>
      <c r="J343" s="831">
        <v>20</v>
      </c>
      <c r="K343" s="832">
        <v>8958.83984375</v>
      </c>
    </row>
    <row r="344" spans="1:11" ht="14.45" customHeight="1" x14ac:dyDescent="0.2">
      <c r="A344" s="821" t="s">
        <v>586</v>
      </c>
      <c r="B344" s="822" t="s">
        <v>587</v>
      </c>
      <c r="C344" s="825" t="s">
        <v>607</v>
      </c>
      <c r="D344" s="839" t="s">
        <v>608</v>
      </c>
      <c r="E344" s="825" t="s">
        <v>3312</v>
      </c>
      <c r="F344" s="839" t="s">
        <v>3313</v>
      </c>
      <c r="G344" s="825" t="s">
        <v>3646</v>
      </c>
      <c r="H344" s="825" t="s">
        <v>3647</v>
      </c>
      <c r="I344" s="831">
        <v>16.450000762939453</v>
      </c>
      <c r="J344" s="831">
        <v>5</v>
      </c>
      <c r="K344" s="832">
        <v>82.25</v>
      </c>
    </row>
    <row r="345" spans="1:11" ht="14.45" customHeight="1" x14ac:dyDescent="0.2">
      <c r="A345" s="821" t="s">
        <v>586</v>
      </c>
      <c r="B345" s="822" t="s">
        <v>587</v>
      </c>
      <c r="C345" s="825" t="s">
        <v>607</v>
      </c>
      <c r="D345" s="839" t="s">
        <v>608</v>
      </c>
      <c r="E345" s="825" t="s">
        <v>3312</v>
      </c>
      <c r="F345" s="839" t="s">
        <v>3313</v>
      </c>
      <c r="G345" s="825" t="s">
        <v>3373</v>
      </c>
      <c r="H345" s="825" t="s">
        <v>3374</v>
      </c>
      <c r="I345" s="831">
        <v>6.0500001907348633</v>
      </c>
      <c r="J345" s="831">
        <v>20</v>
      </c>
      <c r="K345" s="832">
        <v>121</v>
      </c>
    </row>
    <row r="346" spans="1:11" ht="14.45" customHeight="1" x14ac:dyDescent="0.2">
      <c r="A346" s="821" t="s">
        <v>586</v>
      </c>
      <c r="B346" s="822" t="s">
        <v>587</v>
      </c>
      <c r="C346" s="825" t="s">
        <v>607</v>
      </c>
      <c r="D346" s="839" t="s">
        <v>608</v>
      </c>
      <c r="E346" s="825" t="s">
        <v>3312</v>
      </c>
      <c r="F346" s="839" t="s">
        <v>3313</v>
      </c>
      <c r="G346" s="825" t="s">
        <v>3377</v>
      </c>
      <c r="H346" s="825" t="s">
        <v>3378</v>
      </c>
      <c r="I346" s="831">
        <v>0.82090908288955688</v>
      </c>
      <c r="J346" s="831">
        <v>5000</v>
      </c>
      <c r="K346" s="832">
        <v>4105</v>
      </c>
    </row>
    <row r="347" spans="1:11" ht="14.45" customHeight="1" x14ac:dyDescent="0.2">
      <c r="A347" s="821" t="s">
        <v>586</v>
      </c>
      <c r="B347" s="822" t="s">
        <v>587</v>
      </c>
      <c r="C347" s="825" t="s">
        <v>607</v>
      </c>
      <c r="D347" s="839" t="s">
        <v>608</v>
      </c>
      <c r="E347" s="825" t="s">
        <v>3312</v>
      </c>
      <c r="F347" s="839" t="s">
        <v>3313</v>
      </c>
      <c r="G347" s="825" t="s">
        <v>3379</v>
      </c>
      <c r="H347" s="825" t="s">
        <v>3380</v>
      </c>
      <c r="I347" s="831">
        <v>0.434285717351096</v>
      </c>
      <c r="J347" s="831">
        <v>2200</v>
      </c>
      <c r="K347" s="832">
        <v>957</v>
      </c>
    </row>
    <row r="348" spans="1:11" ht="14.45" customHeight="1" x14ac:dyDescent="0.2">
      <c r="A348" s="821" t="s">
        <v>586</v>
      </c>
      <c r="B348" s="822" t="s">
        <v>587</v>
      </c>
      <c r="C348" s="825" t="s">
        <v>607</v>
      </c>
      <c r="D348" s="839" t="s">
        <v>608</v>
      </c>
      <c r="E348" s="825" t="s">
        <v>3312</v>
      </c>
      <c r="F348" s="839" t="s">
        <v>3313</v>
      </c>
      <c r="G348" s="825" t="s">
        <v>3381</v>
      </c>
      <c r="H348" s="825" t="s">
        <v>3382</v>
      </c>
      <c r="I348" s="831">
        <v>1.1399999856948853</v>
      </c>
      <c r="J348" s="831">
        <v>2480</v>
      </c>
      <c r="K348" s="832">
        <v>2827.199951171875</v>
      </c>
    </row>
    <row r="349" spans="1:11" ht="14.45" customHeight="1" x14ac:dyDescent="0.2">
      <c r="A349" s="821" t="s">
        <v>586</v>
      </c>
      <c r="B349" s="822" t="s">
        <v>587</v>
      </c>
      <c r="C349" s="825" t="s">
        <v>607</v>
      </c>
      <c r="D349" s="839" t="s">
        <v>608</v>
      </c>
      <c r="E349" s="825" t="s">
        <v>3312</v>
      </c>
      <c r="F349" s="839" t="s">
        <v>3313</v>
      </c>
      <c r="G349" s="825" t="s">
        <v>3383</v>
      </c>
      <c r="H349" s="825" t="s">
        <v>3384</v>
      </c>
      <c r="I349" s="831">
        <v>0.58090907335281372</v>
      </c>
      <c r="J349" s="831">
        <v>3900</v>
      </c>
      <c r="K349" s="832">
        <v>2265</v>
      </c>
    </row>
    <row r="350" spans="1:11" ht="14.45" customHeight="1" x14ac:dyDescent="0.2">
      <c r="A350" s="821" t="s">
        <v>586</v>
      </c>
      <c r="B350" s="822" t="s">
        <v>587</v>
      </c>
      <c r="C350" s="825" t="s">
        <v>607</v>
      </c>
      <c r="D350" s="839" t="s">
        <v>608</v>
      </c>
      <c r="E350" s="825" t="s">
        <v>3312</v>
      </c>
      <c r="F350" s="839" t="s">
        <v>3313</v>
      </c>
      <c r="G350" s="825" t="s">
        <v>3385</v>
      </c>
      <c r="H350" s="825" t="s">
        <v>3386</v>
      </c>
      <c r="I350" s="831">
        <v>2.119999885559082</v>
      </c>
      <c r="J350" s="831">
        <v>100</v>
      </c>
      <c r="K350" s="832">
        <v>212</v>
      </c>
    </row>
    <row r="351" spans="1:11" ht="14.45" customHeight="1" x14ac:dyDescent="0.2">
      <c r="A351" s="821" t="s">
        <v>586</v>
      </c>
      <c r="B351" s="822" t="s">
        <v>587</v>
      </c>
      <c r="C351" s="825" t="s">
        <v>607</v>
      </c>
      <c r="D351" s="839" t="s">
        <v>608</v>
      </c>
      <c r="E351" s="825" t="s">
        <v>3312</v>
      </c>
      <c r="F351" s="839" t="s">
        <v>3313</v>
      </c>
      <c r="G351" s="825" t="s">
        <v>3385</v>
      </c>
      <c r="H351" s="825" t="s">
        <v>3387</v>
      </c>
      <c r="I351" s="831">
        <v>2.119999885559082</v>
      </c>
      <c r="J351" s="831">
        <v>100</v>
      </c>
      <c r="K351" s="832">
        <v>212</v>
      </c>
    </row>
    <row r="352" spans="1:11" ht="14.45" customHeight="1" x14ac:dyDescent="0.2">
      <c r="A352" s="821" t="s">
        <v>586</v>
      </c>
      <c r="B352" s="822" t="s">
        <v>587</v>
      </c>
      <c r="C352" s="825" t="s">
        <v>607</v>
      </c>
      <c r="D352" s="839" t="s">
        <v>608</v>
      </c>
      <c r="E352" s="825" t="s">
        <v>3312</v>
      </c>
      <c r="F352" s="839" t="s">
        <v>3313</v>
      </c>
      <c r="G352" s="825" t="s">
        <v>3388</v>
      </c>
      <c r="H352" s="825" t="s">
        <v>3389</v>
      </c>
      <c r="I352" s="831">
        <v>2.7549999952316284</v>
      </c>
      <c r="J352" s="831">
        <v>200</v>
      </c>
      <c r="K352" s="832">
        <v>551</v>
      </c>
    </row>
    <row r="353" spans="1:11" ht="14.45" customHeight="1" x14ac:dyDescent="0.2">
      <c r="A353" s="821" t="s">
        <v>586</v>
      </c>
      <c r="B353" s="822" t="s">
        <v>587</v>
      </c>
      <c r="C353" s="825" t="s">
        <v>607</v>
      </c>
      <c r="D353" s="839" t="s">
        <v>608</v>
      </c>
      <c r="E353" s="825" t="s">
        <v>3312</v>
      </c>
      <c r="F353" s="839" t="s">
        <v>3313</v>
      </c>
      <c r="G353" s="825" t="s">
        <v>3392</v>
      </c>
      <c r="H353" s="825" t="s">
        <v>3393</v>
      </c>
      <c r="I353" s="831">
        <v>5.4099999836512973</v>
      </c>
      <c r="J353" s="831">
        <v>301</v>
      </c>
      <c r="K353" s="832">
        <v>1620.5700001716614</v>
      </c>
    </row>
    <row r="354" spans="1:11" ht="14.45" customHeight="1" x14ac:dyDescent="0.2">
      <c r="A354" s="821" t="s">
        <v>586</v>
      </c>
      <c r="B354" s="822" t="s">
        <v>587</v>
      </c>
      <c r="C354" s="825" t="s">
        <v>607</v>
      </c>
      <c r="D354" s="839" t="s">
        <v>608</v>
      </c>
      <c r="E354" s="825" t="s">
        <v>3312</v>
      </c>
      <c r="F354" s="839" t="s">
        <v>3313</v>
      </c>
      <c r="G354" s="825" t="s">
        <v>3385</v>
      </c>
      <c r="H354" s="825" t="s">
        <v>3394</v>
      </c>
      <c r="I354" s="831">
        <v>2.1159998893737795</v>
      </c>
      <c r="J354" s="831">
        <v>500</v>
      </c>
      <c r="K354" s="832">
        <v>1058</v>
      </c>
    </row>
    <row r="355" spans="1:11" ht="14.45" customHeight="1" x14ac:dyDescent="0.2">
      <c r="A355" s="821" t="s">
        <v>586</v>
      </c>
      <c r="B355" s="822" t="s">
        <v>587</v>
      </c>
      <c r="C355" s="825" t="s">
        <v>607</v>
      </c>
      <c r="D355" s="839" t="s">
        <v>608</v>
      </c>
      <c r="E355" s="825" t="s">
        <v>3312</v>
      </c>
      <c r="F355" s="839" t="s">
        <v>3313</v>
      </c>
      <c r="G355" s="825" t="s">
        <v>3648</v>
      </c>
      <c r="H355" s="825" t="s">
        <v>3649</v>
      </c>
      <c r="I355" s="831">
        <v>8.8299999237060547</v>
      </c>
      <c r="J355" s="831">
        <v>10</v>
      </c>
      <c r="K355" s="832">
        <v>88.300003051757813</v>
      </c>
    </row>
    <row r="356" spans="1:11" ht="14.45" customHeight="1" x14ac:dyDescent="0.2">
      <c r="A356" s="821" t="s">
        <v>586</v>
      </c>
      <c r="B356" s="822" t="s">
        <v>587</v>
      </c>
      <c r="C356" s="825" t="s">
        <v>607</v>
      </c>
      <c r="D356" s="839" t="s">
        <v>608</v>
      </c>
      <c r="E356" s="825" t="s">
        <v>3312</v>
      </c>
      <c r="F356" s="839" t="s">
        <v>3313</v>
      </c>
      <c r="G356" s="825" t="s">
        <v>3395</v>
      </c>
      <c r="H356" s="825" t="s">
        <v>3396</v>
      </c>
      <c r="I356" s="831">
        <v>8.3240002632141117</v>
      </c>
      <c r="J356" s="831">
        <v>1050</v>
      </c>
      <c r="K356" s="832">
        <v>8718.300048828125</v>
      </c>
    </row>
    <row r="357" spans="1:11" ht="14.45" customHeight="1" x14ac:dyDescent="0.2">
      <c r="A357" s="821" t="s">
        <v>586</v>
      </c>
      <c r="B357" s="822" t="s">
        <v>587</v>
      </c>
      <c r="C357" s="825" t="s">
        <v>607</v>
      </c>
      <c r="D357" s="839" t="s">
        <v>608</v>
      </c>
      <c r="E357" s="825" t="s">
        <v>3312</v>
      </c>
      <c r="F357" s="839" t="s">
        <v>3313</v>
      </c>
      <c r="G357" s="825" t="s">
        <v>3399</v>
      </c>
      <c r="H357" s="825" t="s">
        <v>3400</v>
      </c>
      <c r="I357" s="831">
        <v>6.2300000190734863</v>
      </c>
      <c r="J357" s="831">
        <v>30</v>
      </c>
      <c r="K357" s="832">
        <v>186.89999771118164</v>
      </c>
    </row>
    <row r="358" spans="1:11" ht="14.45" customHeight="1" x14ac:dyDescent="0.2">
      <c r="A358" s="821" t="s">
        <v>586</v>
      </c>
      <c r="B358" s="822" t="s">
        <v>587</v>
      </c>
      <c r="C358" s="825" t="s">
        <v>607</v>
      </c>
      <c r="D358" s="839" t="s">
        <v>608</v>
      </c>
      <c r="E358" s="825" t="s">
        <v>3312</v>
      </c>
      <c r="F358" s="839" t="s">
        <v>3313</v>
      </c>
      <c r="G358" s="825" t="s">
        <v>3650</v>
      </c>
      <c r="H358" s="825" t="s">
        <v>3651</v>
      </c>
      <c r="I358" s="831">
        <v>1208.7900390625</v>
      </c>
      <c r="J358" s="831">
        <v>2</v>
      </c>
      <c r="K358" s="832">
        <v>2417.580078125</v>
      </c>
    </row>
    <row r="359" spans="1:11" ht="14.45" customHeight="1" x14ac:dyDescent="0.2">
      <c r="A359" s="821" t="s">
        <v>586</v>
      </c>
      <c r="B359" s="822" t="s">
        <v>587</v>
      </c>
      <c r="C359" s="825" t="s">
        <v>607</v>
      </c>
      <c r="D359" s="839" t="s">
        <v>608</v>
      </c>
      <c r="E359" s="825" t="s">
        <v>3312</v>
      </c>
      <c r="F359" s="839" t="s">
        <v>3313</v>
      </c>
      <c r="G359" s="825" t="s">
        <v>3401</v>
      </c>
      <c r="H359" s="825" t="s">
        <v>3402</v>
      </c>
      <c r="I359" s="831">
        <v>6.1700000762939453</v>
      </c>
      <c r="J359" s="831">
        <v>50</v>
      </c>
      <c r="K359" s="832">
        <v>308.50000762939453</v>
      </c>
    </row>
    <row r="360" spans="1:11" ht="14.45" customHeight="1" x14ac:dyDescent="0.2">
      <c r="A360" s="821" t="s">
        <v>586</v>
      </c>
      <c r="B360" s="822" t="s">
        <v>587</v>
      </c>
      <c r="C360" s="825" t="s">
        <v>607</v>
      </c>
      <c r="D360" s="839" t="s">
        <v>608</v>
      </c>
      <c r="E360" s="825" t="s">
        <v>3312</v>
      </c>
      <c r="F360" s="839" t="s">
        <v>3313</v>
      </c>
      <c r="G360" s="825" t="s">
        <v>3652</v>
      </c>
      <c r="H360" s="825" t="s">
        <v>3653</v>
      </c>
      <c r="I360" s="831">
        <v>150.00333150227866</v>
      </c>
      <c r="J360" s="831">
        <v>14</v>
      </c>
      <c r="K360" s="832">
        <v>2100.050048828125</v>
      </c>
    </row>
    <row r="361" spans="1:11" ht="14.45" customHeight="1" x14ac:dyDescent="0.2">
      <c r="A361" s="821" t="s">
        <v>586</v>
      </c>
      <c r="B361" s="822" t="s">
        <v>587</v>
      </c>
      <c r="C361" s="825" t="s">
        <v>607</v>
      </c>
      <c r="D361" s="839" t="s">
        <v>608</v>
      </c>
      <c r="E361" s="825" t="s">
        <v>3312</v>
      </c>
      <c r="F361" s="839" t="s">
        <v>3313</v>
      </c>
      <c r="G361" s="825" t="s">
        <v>3654</v>
      </c>
      <c r="H361" s="825" t="s">
        <v>3655</v>
      </c>
      <c r="I361" s="831">
        <v>150</v>
      </c>
      <c r="J361" s="831">
        <v>13</v>
      </c>
      <c r="K361" s="832">
        <v>1950.0400390625</v>
      </c>
    </row>
    <row r="362" spans="1:11" ht="14.45" customHeight="1" x14ac:dyDescent="0.2">
      <c r="A362" s="821" t="s">
        <v>586</v>
      </c>
      <c r="B362" s="822" t="s">
        <v>587</v>
      </c>
      <c r="C362" s="825" t="s">
        <v>607</v>
      </c>
      <c r="D362" s="839" t="s">
        <v>608</v>
      </c>
      <c r="E362" s="825" t="s">
        <v>3312</v>
      </c>
      <c r="F362" s="839" t="s">
        <v>3313</v>
      </c>
      <c r="G362" s="825" t="s">
        <v>3403</v>
      </c>
      <c r="H362" s="825" t="s">
        <v>3404</v>
      </c>
      <c r="I362" s="831">
        <v>1.2100000381469727</v>
      </c>
      <c r="J362" s="831">
        <v>525</v>
      </c>
      <c r="K362" s="832">
        <v>635.25</v>
      </c>
    </row>
    <row r="363" spans="1:11" ht="14.45" customHeight="1" x14ac:dyDescent="0.2">
      <c r="A363" s="821" t="s">
        <v>586</v>
      </c>
      <c r="B363" s="822" t="s">
        <v>587</v>
      </c>
      <c r="C363" s="825" t="s">
        <v>607</v>
      </c>
      <c r="D363" s="839" t="s">
        <v>608</v>
      </c>
      <c r="E363" s="825" t="s">
        <v>3312</v>
      </c>
      <c r="F363" s="839" t="s">
        <v>3313</v>
      </c>
      <c r="G363" s="825" t="s">
        <v>3656</v>
      </c>
      <c r="H363" s="825" t="s">
        <v>3657</v>
      </c>
      <c r="I363" s="831">
        <v>3.130000114440918</v>
      </c>
      <c r="J363" s="831">
        <v>100</v>
      </c>
      <c r="K363" s="832">
        <v>313</v>
      </c>
    </row>
    <row r="364" spans="1:11" ht="14.45" customHeight="1" x14ac:dyDescent="0.2">
      <c r="A364" s="821" t="s">
        <v>586</v>
      </c>
      <c r="B364" s="822" t="s">
        <v>587</v>
      </c>
      <c r="C364" s="825" t="s">
        <v>607</v>
      </c>
      <c r="D364" s="839" t="s">
        <v>608</v>
      </c>
      <c r="E364" s="825" t="s">
        <v>3312</v>
      </c>
      <c r="F364" s="839" t="s">
        <v>3313</v>
      </c>
      <c r="G364" s="825" t="s">
        <v>3405</v>
      </c>
      <c r="H364" s="825" t="s">
        <v>3406</v>
      </c>
      <c r="I364" s="831">
        <v>0.4699999988079071</v>
      </c>
      <c r="J364" s="831">
        <v>1500</v>
      </c>
      <c r="K364" s="832">
        <v>704.99999809265137</v>
      </c>
    </row>
    <row r="365" spans="1:11" ht="14.45" customHeight="1" x14ac:dyDescent="0.2">
      <c r="A365" s="821" t="s">
        <v>586</v>
      </c>
      <c r="B365" s="822" t="s">
        <v>587</v>
      </c>
      <c r="C365" s="825" t="s">
        <v>607</v>
      </c>
      <c r="D365" s="839" t="s">
        <v>608</v>
      </c>
      <c r="E365" s="825" t="s">
        <v>3312</v>
      </c>
      <c r="F365" s="839" t="s">
        <v>3313</v>
      </c>
      <c r="G365" s="825" t="s">
        <v>3658</v>
      </c>
      <c r="H365" s="825" t="s">
        <v>3659</v>
      </c>
      <c r="I365" s="831">
        <v>2.369999885559082</v>
      </c>
      <c r="J365" s="831">
        <v>50</v>
      </c>
      <c r="K365" s="832">
        <v>118.5</v>
      </c>
    </row>
    <row r="366" spans="1:11" ht="14.45" customHeight="1" x14ac:dyDescent="0.2">
      <c r="A366" s="821" t="s">
        <v>586</v>
      </c>
      <c r="B366" s="822" t="s">
        <v>587</v>
      </c>
      <c r="C366" s="825" t="s">
        <v>607</v>
      </c>
      <c r="D366" s="839" t="s">
        <v>608</v>
      </c>
      <c r="E366" s="825" t="s">
        <v>3312</v>
      </c>
      <c r="F366" s="839" t="s">
        <v>3313</v>
      </c>
      <c r="G366" s="825" t="s">
        <v>3409</v>
      </c>
      <c r="H366" s="825" t="s">
        <v>3410</v>
      </c>
      <c r="I366" s="831">
        <v>1.9833333492279053</v>
      </c>
      <c r="J366" s="831">
        <v>1500</v>
      </c>
      <c r="K366" s="832">
        <v>2973.5</v>
      </c>
    </row>
    <row r="367" spans="1:11" ht="14.45" customHeight="1" x14ac:dyDescent="0.2">
      <c r="A367" s="821" t="s">
        <v>586</v>
      </c>
      <c r="B367" s="822" t="s">
        <v>587</v>
      </c>
      <c r="C367" s="825" t="s">
        <v>607</v>
      </c>
      <c r="D367" s="839" t="s">
        <v>608</v>
      </c>
      <c r="E367" s="825" t="s">
        <v>3312</v>
      </c>
      <c r="F367" s="839" t="s">
        <v>3313</v>
      </c>
      <c r="G367" s="825" t="s">
        <v>3411</v>
      </c>
      <c r="H367" s="825" t="s">
        <v>3412</v>
      </c>
      <c r="I367" s="831">
        <v>2.0433332920074463</v>
      </c>
      <c r="J367" s="831">
        <v>250</v>
      </c>
      <c r="K367" s="832">
        <v>510.5</v>
      </c>
    </row>
    <row r="368" spans="1:11" ht="14.45" customHeight="1" x14ac:dyDescent="0.2">
      <c r="A368" s="821" t="s">
        <v>586</v>
      </c>
      <c r="B368" s="822" t="s">
        <v>587</v>
      </c>
      <c r="C368" s="825" t="s">
        <v>607</v>
      </c>
      <c r="D368" s="839" t="s">
        <v>608</v>
      </c>
      <c r="E368" s="825" t="s">
        <v>3312</v>
      </c>
      <c r="F368" s="839" t="s">
        <v>3313</v>
      </c>
      <c r="G368" s="825" t="s">
        <v>3413</v>
      </c>
      <c r="H368" s="825" t="s">
        <v>3414</v>
      </c>
      <c r="I368" s="831">
        <v>2.6983333826065063</v>
      </c>
      <c r="J368" s="831">
        <v>850</v>
      </c>
      <c r="K368" s="832">
        <v>2294</v>
      </c>
    </row>
    <row r="369" spans="1:11" ht="14.45" customHeight="1" x14ac:dyDescent="0.2">
      <c r="A369" s="821" t="s">
        <v>586</v>
      </c>
      <c r="B369" s="822" t="s">
        <v>587</v>
      </c>
      <c r="C369" s="825" t="s">
        <v>607</v>
      </c>
      <c r="D369" s="839" t="s">
        <v>608</v>
      </c>
      <c r="E369" s="825" t="s">
        <v>3312</v>
      </c>
      <c r="F369" s="839" t="s">
        <v>3313</v>
      </c>
      <c r="G369" s="825" t="s">
        <v>3561</v>
      </c>
      <c r="H369" s="825" t="s">
        <v>3562</v>
      </c>
      <c r="I369" s="831">
        <v>3.0699999332427979</v>
      </c>
      <c r="J369" s="831">
        <v>400</v>
      </c>
      <c r="K369" s="832">
        <v>1228</v>
      </c>
    </row>
    <row r="370" spans="1:11" ht="14.45" customHeight="1" x14ac:dyDescent="0.2">
      <c r="A370" s="821" t="s">
        <v>586</v>
      </c>
      <c r="B370" s="822" t="s">
        <v>587</v>
      </c>
      <c r="C370" s="825" t="s">
        <v>607</v>
      </c>
      <c r="D370" s="839" t="s">
        <v>608</v>
      </c>
      <c r="E370" s="825" t="s">
        <v>3312</v>
      </c>
      <c r="F370" s="839" t="s">
        <v>3313</v>
      </c>
      <c r="G370" s="825" t="s">
        <v>3415</v>
      </c>
      <c r="H370" s="825" t="s">
        <v>3416</v>
      </c>
      <c r="I370" s="831">
        <v>3.0999999046325684</v>
      </c>
      <c r="J370" s="831">
        <v>100</v>
      </c>
      <c r="K370" s="832">
        <v>310</v>
      </c>
    </row>
    <row r="371" spans="1:11" ht="14.45" customHeight="1" x14ac:dyDescent="0.2">
      <c r="A371" s="821" t="s">
        <v>586</v>
      </c>
      <c r="B371" s="822" t="s">
        <v>587</v>
      </c>
      <c r="C371" s="825" t="s">
        <v>607</v>
      </c>
      <c r="D371" s="839" t="s">
        <v>608</v>
      </c>
      <c r="E371" s="825" t="s">
        <v>3312</v>
      </c>
      <c r="F371" s="839" t="s">
        <v>3313</v>
      </c>
      <c r="G371" s="825" t="s">
        <v>3419</v>
      </c>
      <c r="H371" s="825" t="s">
        <v>3420</v>
      </c>
      <c r="I371" s="831">
        <v>2.1657143660954068</v>
      </c>
      <c r="J371" s="831">
        <v>350</v>
      </c>
      <c r="K371" s="832">
        <v>758</v>
      </c>
    </row>
    <row r="372" spans="1:11" ht="14.45" customHeight="1" x14ac:dyDescent="0.2">
      <c r="A372" s="821" t="s">
        <v>586</v>
      </c>
      <c r="B372" s="822" t="s">
        <v>587</v>
      </c>
      <c r="C372" s="825" t="s">
        <v>607</v>
      </c>
      <c r="D372" s="839" t="s">
        <v>608</v>
      </c>
      <c r="E372" s="825" t="s">
        <v>3312</v>
      </c>
      <c r="F372" s="839" t="s">
        <v>3313</v>
      </c>
      <c r="G372" s="825" t="s">
        <v>3421</v>
      </c>
      <c r="H372" s="825" t="s">
        <v>3422</v>
      </c>
      <c r="I372" s="831">
        <v>22.479999542236328</v>
      </c>
      <c r="J372" s="831">
        <v>50</v>
      </c>
      <c r="K372" s="832">
        <v>1111.6000061035156</v>
      </c>
    </row>
    <row r="373" spans="1:11" ht="14.45" customHeight="1" x14ac:dyDescent="0.2">
      <c r="A373" s="821" t="s">
        <v>586</v>
      </c>
      <c r="B373" s="822" t="s">
        <v>587</v>
      </c>
      <c r="C373" s="825" t="s">
        <v>607</v>
      </c>
      <c r="D373" s="839" t="s">
        <v>608</v>
      </c>
      <c r="E373" s="825" t="s">
        <v>3312</v>
      </c>
      <c r="F373" s="839" t="s">
        <v>3313</v>
      </c>
      <c r="G373" s="825" t="s">
        <v>3423</v>
      </c>
      <c r="H373" s="825" t="s">
        <v>3424</v>
      </c>
      <c r="I373" s="831">
        <v>5.380000114440918</v>
      </c>
      <c r="J373" s="831">
        <v>90</v>
      </c>
      <c r="K373" s="832">
        <v>484.19998931884766</v>
      </c>
    </row>
    <row r="374" spans="1:11" ht="14.45" customHeight="1" x14ac:dyDescent="0.2">
      <c r="A374" s="821" t="s">
        <v>586</v>
      </c>
      <c r="B374" s="822" t="s">
        <v>587</v>
      </c>
      <c r="C374" s="825" t="s">
        <v>607</v>
      </c>
      <c r="D374" s="839" t="s">
        <v>608</v>
      </c>
      <c r="E374" s="825" t="s">
        <v>3312</v>
      </c>
      <c r="F374" s="839" t="s">
        <v>3313</v>
      </c>
      <c r="G374" s="825" t="s">
        <v>3409</v>
      </c>
      <c r="H374" s="825" t="s">
        <v>3428</v>
      </c>
      <c r="I374" s="831">
        <v>1.9800000190734863</v>
      </c>
      <c r="J374" s="831">
        <v>150</v>
      </c>
      <c r="K374" s="832">
        <v>297</v>
      </c>
    </row>
    <row r="375" spans="1:11" ht="14.45" customHeight="1" x14ac:dyDescent="0.2">
      <c r="A375" s="821" t="s">
        <v>586</v>
      </c>
      <c r="B375" s="822" t="s">
        <v>587</v>
      </c>
      <c r="C375" s="825" t="s">
        <v>607</v>
      </c>
      <c r="D375" s="839" t="s">
        <v>608</v>
      </c>
      <c r="E375" s="825" t="s">
        <v>3312</v>
      </c>
      <c r="F375" s="839" t="s">
        <v>3313</v>
      </c>
      <c r="G375" s="825" t="s">
        <v>3411</v>
      </c>
      <c r="H375" s="825" t="s">
        <v>3660</v>
      </c>
      <c r="I375" s="831">
        <v>2.0399999618530273</v>
      </c>
      <c r="J375" s="831">
        <v>100</v>
      </c>
      <c r="K375" s="832">
        <v>204</v>
      </c>
    </row>
    <row r="376" spans="1:11" ht="14.45" customHeight="1" x14ac:dyDescent="0.2">
      <c r="A376" s="821" t="s">
        <v>586</v>
      </c>
      <c r="B376" s="822" t="s">
        <v>587</v>
      </c>
      <c r="C376" s="825" t="s">
        <v>607</v>
      </c>
      <c r="D376" s="839" t="s">
        <v>608</v>
      </c>
      <c r="E376" s="825" t="s">
        <v>3312</v>
      </c>
      <c r="F376" s="839" t="s">
        <v>3313</v>
      </c>
      <c r="G376" s="825" t="s">
        <v>3419</v>
      </c>
      <c r="H376" s="825" t="s">
        <v>3429</v>
      </c>
      <c r="I376" s="831">
        <v>2.1700000762939453</v>
      </c>
      <c r="J376" s="831">
        <v>50</v>
      </c>
      <c r="K376" s="832">
        <v>108.5</v>
      </c>
    </row>
    <row r="377" spans="1:11" ht="14.45" customHeight="1" x14ac:dyDescent="0.2">
      <c r="A377" s="821" t="s">
        <v>586</v>
      </c>
      <c r="B377" s="822" t="s">
        <v>587</v>
      </c>
      <c r="C377" s="825" t="s">
        <v>607</v>
      </c>
      <c r="D377" s="839" t="s">
        <v>608</v>
      </c>
      <c r="E377" s="825" t="s">
        <v>3312</v>
      </c>
      <c r="F377" s="839" t="s">
        <v>3313</v>
      </c>
      <c r="G377" s="825" t="s">
        <v>3430</v>
      </c>
      <c r="H377" s="825" t="s">
        <v>3431</v>
      </c>
      <c r="I377" s="831">
        <v>23.719999313354492</v>
      </c>
      <c r="J377" s="831">
        <v>30</v>
      </c>
      <c r="K377" s="832">
        <v>711.5999755859375</v>
      </c>
    </row>
    <row r="378" spans="1:11" ht="14.45" customHeight="1" x14ac:dyDescent="0.2">
      <c r="A378" s="821" t="s">
        <v>586</v>
      </c>
      <c r="B378" s="822" t="s">
        <v>587</v>
      </c>
      <c r="C378" s="825" t="s">
        <v>607</v>
      </c>
      <c r="D378" s="839" t="s">
        <v>608</v>
      </c>
      <c r="E378" s="825" t="s">
        <v>3312</v>
      </c>
      <c r="F378" s="839" t="s">
        <v>3313</v>
      </c>
      <c r="G378" s="825" t="s">
        <v>3432</v>
      </c>
      <c r="H378" s="825" t="s">
        <v>3433</v>
      </c>
      <c r="I378" s="831">
        <v>44.080001831054688</v>
      </c>
      <c r="J378" s="831">
        <v>50</v>
      </c>
      <c r="K378" s="832">
        <v>2204</v>
      </c>
    </row>
    <row r="379" spans="1:11" ht="14.45" customHeight="1" x14ac:dyDescent="0.2">
      <c r="A379" s="821" t="s">
        <v>586</v>
      </c>
      <c r="B379" s="822" t="s">
        <v>587</v>
      </c>
      <c r="C379" s="825" t="s">
        <v>607</v>
      </c>
      <c r="D379" s="839" t="s">
        <v>608</v>
      </c>
      <c r="E379" s="825" t="s">
        <v>3312</v>
      </c>
      <c r="F379" s="839" t="s">
        <v>3313</v>
      </c>
      <c r="G379" s="825" t="s">
        <v>3430</v>
      </c>
      <c r="H379" s="825" t="s">
        <v>3434</v>
      </c>
      <c r="I379" s="831">
        <v>21.239999771118164</v>
      </c>
      <c r="J379" s="831">
        <v>20</v>
      </c>
      <c r="K379" s="832">
        <v>424.79998779296875</v>
      </c>
    </row>
    <row r="380" spans="1:11" ht="14.45" customHeight="1" x14ac:dyDescent="0.2">
      <c r="A380" s="821" t="s">
        <v>586</v>
      </c>
      <c r="B380" s="822" t="s">
        <v>587</v>
      </c>
      <c r="C380" s="825" t="s">
        <v>607</v>
      </c>
      <c r="D380" s="839" t="s">
        <v>608</v>
      </c>
      <c r="E380" s="825" t="s">
        <v>3435</v>
      </c>
      <c r="F380" s="839" t="s">
        <v>3436</v>
      </c>
      <c r="G380" s="825" t="s">
        <v>3437</v>
      </c>
      <c r="H380" s="825" t="s">
        <v>3438</v>
      </c>
      <c r="I380" s="831">
        <v>10.163333257039389</v>
      </c>
      <c r="J380" s="831">
        <v>900</v>
      </c>
      <c r="K380" s="832">
        <v>9147</v>
      </c>
    </row>
    <row r="381" spans="1:11" ht="14.45" customHeight="1" x14ac:dyDescent="0.2">
      <c r="A381" s="821" t="s">
        <v>586</v>
      </c>
      <c r="B381" s="822" t="s">
        <v>587</v>
      </c>
      <c r="C381" s="825" t="s">
        <v>607</v>
      </c>
      <c r="D381" s="839" t="s">
        <v>608</v>
      </c>
      <c r="E381" s="825" t="s">
        <v>3435</v>
      </c>
      <c r="F381" s="839" t="s">
        <v>3436</v>
      </c>
      <c r="G381" s="825" t="s">
        <v>3661</v>
      </c>
      <c r="H381" s="825" t="s">
        <v>3662</v>
      </c>
      <c r="I381" s="831">
        <v>36.299999237060547</v>
      </c>
      <c r="J381" s="831">
        <v>720</v>
      </c>
      <c r="K381" s="832">
        <v>26136</v>
      </c>
    </row>
    <row r="382" spans="1:11" ht="14.45" customHeight="1" x14ac:dyDescent="0.2">
      <c r="A382" s="821" t="s">
        <v>586</v>
      </c>
      <c r="B382" s="822" t="s">
        <v>587</v>
      </c>
      <c r="C382" s="825" t="s">
        <v>607</v>
      </c>
      <c r="D382" s="839" t="s">
        <v>608</v>
      </c>
      <c r="E382" s="825" t="s">
        <v>3435</v>
      </c>
      <c r="F382" s="839" t="s">
        <v>3436</v>
      </c>
      <c r="G382" s="825" t="s">
        <v>3439</v>
      </c>
      <c r="H382" s="825" t="s">
        <v>3440</v>
      </c>
      <c r="I382" s="831">
        <v>7.4674999713897705</v>
      </c>
      <c r="J382" s="831">
        <v>730</v>
      </c>
      <c r="K382" s="832">
        <v>5432.1999969482422</v>
      </c>
    </row>
    <row r="383" spans="1:11" ht="14.45" customHeight="1" x14ac:dyDescent="0.2">
      <c r="A383" s="821" t="s">
        <v>586</v>
      </c>
      <c r="B383" s="822" t="s">
        <v>587</v>
      </c>
      <c r="C383" s="825" t="s">
        <v>607</v>
      </c>
      <c r="D383" s="839" t="s">
        <v>608</v>
      </c>
      <c r="E383" s="825" t="s">
        <v>3441</v>
      </c>
      <c r="F383" s="839" t="s">
        <v>3442</v>
      </c>
      <c r="G383" s="825" t="s">
        <v>3443</v>
      </c>
      <c r="H383" s="825" t="s">
        <v>3444</v>
      </c>
      <c r="I383" s="831">
        <v>0.47999998927116394</v>
      </c>
      <c r="J383" s="831">
        <v>1600</v>
      </c>
      <c r="K383" s="832">
        <v>768</v>
      </c>
    </row>
    <row r="384" spans="1:11" ht="14.45" customHeight="1" x14ac:dyDescent="0.2">
      <c r="A384" s="821" t="s">
        <v>586</v>
      </c>
      <c r="B384" s="822" t="s">
        <v>587</v>
      </c>
      <c r="C384" s="825" t="s">
        <v>607</v>
      </c>
      <c r="D384" s="839" t="s">
        <v>608</v>
      </c>
      <c r="E384" s="825" t="s">
        <v>3441</v>
      </c>
      <c r="F384" s="839" t="s">
        <v>3442</v>
      </c>
      <c r="G384" s="825" t="s">
        <v>3445</v>
      </c>
      <c r="H384" s="825" t="s">
        <v>3446</v>
      </c>
      <c r="I384" s="831">
        <v>0.3033333420753479</v>
      </c>
      <c r="J384" s="831">
        <v>1800</v>
      </c>
      <c r="K384" s="832">
        <v>545</v>
      </c>
    </row>
    <row r="385" spans="1:11" ht="14.45" customHeight="1" x14ac:dyDescent="0.2">
      <c r="A385" s="821" t="s">
        <v>586</v>
      </c>
      <c r="B385" s="822" t="s">
        <v>587</v>
      </c>
      <c r="C385" s="825" t="s">
        <v>607</v>
      </c>
      <c r="D385" s="839" t="s">
        <v>608</v>
      </c>
      <c r="E385" s="825" t="s">
        <v>3441</v>
      </c>
      <c r="F385" s="839" t="s">
        <v>3442</v>
      </c>
      <c r="G385" s="825" t="s">
        <v>3447</v>
      </c>
      <c r="H385" s="825" t="s">
        <v>3448</v>
      </c>
      <c r="I385" s="831">
        <v>0.30666667222976685</v>
      </c>
      <c r="J385" s="831">
        <v>1000</v>
      </c>
      <c r="K385" s="832">
        <v>307</v>
      </c>
    </row>
    <row r="386" spans="1:11" ht="14.45" customHeight="1" x14ac:dyDescent="0.2">
      <c r="A386" s="821" t="s">
        <v>586</v>
      </c>
      <c r="B386" s="822" t="s">
        <v>587</v>
      </c>
      <c r="C386" s="825" t="s">
        <v>607</v>
      </c>
      <c r="D386" s="839" t="s">
        <v>608</v>
      </c>
      <c r="E386" s="825" t="s">
        <v>3441</v>
      </c>
      <c r="F386" s="839" t="s">
        <v>3442</v>
      </c>
      <c r="G386" s="825" t="s">
        <v>3449</v>
      </c>
      <c r="H386" s="825" t="s">
        <v>3450</v>
      </c>
      <c r="I386" s="831">
        <v>0.31500000506639481</v>
      </c>
      <c r="J386" s="831">
        <v>800</v>
      </c>
      <c r="K386" s="832">
        <v>252</v>
      </c>
    </row>
    <row r="387" spans="1:11" ht="14.45" customHeight="1" x14ac:dyDescent="0.2">
      <c r="A387" s="821" t="s">
        <v>586</v>
      </c>
      <c r="B387" s="822" t="s">
        <v>587</v>
      </c>
      <c r="C387" s="825" t="s">
        <v>607</v>
      </c>
      <c r="D387" s="839" t="s">
        <v>608</v>
      </c>
      <c r="E387" s="825" t="s">
        <v>3441</v>
      </c>
      <c r="F387" s="839" t="s">
        <v>3442</v>
      </c>
      <c r="G387" s="825" t="s">
        <v>3451</v>
      </c>
      <c r="H387" s="825" t="s">
        <v>3452</v>
      </c>
      <c r="I387" s="831">
        <v>0.54600001573562618</v>
      </c>
      <c r="J387" s="831">
        <v>5000</v>
      </c>
      <c r="K387" s="832">
        <v>2734</v>
      </c>
    </row>
    <row r="388" spans="1:11" ht="14.45" customHeight="1" x14ac:dyDescent="0.2">
      <c r="A388" s="821" t="s">
        <v>586</v>
      </c>
      <c r="B388" s="822" t="s">
        <v>587</v>
      </c>
      <c r="C388" s="825" t="s">
        <v>607</v>
      </c>
      <c r="D388" s="839" t="s">
        <v>608</v>
      </c>
      <c r="E388" s="825" t="s">
        <v>3441</v>
      </c>
      <c r="F388" s="839" t="s">
        <v>3442</v>
      </c>
      <c r="G388" s="825" t="s">
        <v>3663</v>
      </c>
      <c r="H388" s="825" t="s">
        <v>3664</v>
      </c>
      <c r="I388" s="831">
        <v>1.7999999523162842</v>
      </c>
      <c r="J388" s="831">
        <v>500</v>
      </c>
      <c r="K388" s="832">
        <v>900</v>
      </c>
    </row>
    <row r="389" spans="1:11" ht="14.45" customHeight="1" x14ac:dyDescent="0.2">
      <c r="A389" s="821" t="s">
        <v>586</v>
      </c>
      <c r="B389" s="822" t="s">
        <v>587</v>
      </c>
      <c r="C389" s="825" t="s">
        <v>607</v>
      </c>
      <c r="D389" s="839" t="s">
        <v>608</v>
      </c>
      <c r="E389" s="825" t="s">
        <v>3457</v>
      </c>
      <c r="F389" s="839" t="s">
        <v>3458</v>
      </c>
      <c r="G389" s="825" t="s">
        <v>3463</v>
      </c>
      <c r="H389" s="825" t="s">
        <v>3464</v>
      </c>
      <c r="I389" s="831">
        <v>0.69500000029802322</v>
      </c>
      <c r="J389" s="831">
        <v>6200</v>
      </c>
      <c r="K389" s="832">
        <v>4406</v>
      </c>
    </row>
    <row r="390" spans="1:11" ht="14.45" customHeight="1" x14ac:dyDescent="0.2">
      <c r="A390" s="821" t="s">
        <v>586</v>
      </c>
      <c r="B390" s="822" t="s">
        <v>587</v>
      </c>
      <c r="C390" s="825" t="s">
        <v>607</v>
      </c>
      <c r="D390" s="839" t="s">
        <v>608</v>
      </c>
      <c r="E390" s="825" t="s">
        <v>3457</v>
      </c>
      <c r="F390" s="839" t="s">
        <v>3458</v>
      </c>
      <c r="G390" s="825" t="s">
        <v>3465</v>
      </c>
      <c r="H390" s="825" t="s">
        <v>3466</v>
      </c>
      <c r="I390" s="831">
        <v>0.71714286293302265</v>
      </c>
      <c r="J390" s="831">
        <v>22000</v>
      </c>
      <c r="K390" s="832">
        <v>16080</v>
      </c>
    </row>
    <row r="391" spans="1:11" ht="14.45" customHeight="1" x14ac:dyDescent="0.2">
      <c r="A391" s="821" t="s">
        <v>586</v>
      </c>
      <c r="B391" s="822" t="s">
        <v>587</v>
      </c>
      <c r="C391" s="825" t="s">
        <v>607</v>
      </c>
      <c r="D391" s="839" t="s">
        <v>608</v>
      </c>
      <c r="E391" s="825" t="s">
        <v>3457</v>
      </c>
      <c r="F391" s="839" t="s">
        <v>3458</v>
      </c>
      <c r="G391" s="825" t="s">
        <v>3467</v>
      </c>
      <c r="H391" s="825" t="s">
        <v>3468</v>
      </c>
      <c r="I391" s="831">
        <v>0.70142856666019981</v>
      </c>
      <c r="J391" s="831">
        <v>5400</v>
      </c>
      <c r="K391" s="832">
        <v>3802</v>
      </c>
    </row>
    <row r="392" spans="1:11" ht="14.45" customHeight="1" x14ac:dyDescent="0.2">
      <c r="A392" s="821" t="s">
        <v>586</v>
      </c>
      <c r="B392" s="822" t="s">
        <v>587</v>
      </c>
      <c r="C392" s="825" t="s">
        <v>607</v>
      </c>
      <c r="D392" s="839" t="s">
        <v>608</v>
      </c>
      <c r="E392" s="825" t="s">
        <v>3457</v>
      </c>
      <c r="F392" s="839" t="s">
        <v>3458</v>
      </c>
      <c r="G392" s="825" t="s">
        <v>3469</v>
      </c>
      <c r="H392" s="825" t="s">
        <v>3470</v>
      </c>
      <c r="I392" s="831">
        <v>4.8250000476837158</v>
      </c>
      <c r="J392" s="831">
        <v>2000</v>
      </c>
      <c r="K392" s="832">
        <v>9650</v>
      </c>
    </row>
    <row r="393" spans="1:11" ht="14.45" customHeight="1" x14ac:dyDescent="0.2">
      <c r="A393" s="821" t="s">
        <v>586</v>
      </c>
      <c r="B393" s="822" t="s">
        <v>587</v>
      </c>
      <c r="C393" s="825" t="s">
        <v>607</v>
      </c>
      <c r="D393" s="839" t="s">
        <v>608</v>
      </c>
      <c r="E393" s="825" t="s">
        <v>3457</v>
      </c>
      <c r="F393" s="839" t="s">
        <v>3458</v>
      </c>
      <c r="G393" s="825" t="s">
        <v>3463</v>
      </c>
      <c r="H393" s="825" t="s">
        <v>3471</v>
      </c>
      <c r="I393" s="831">
        <v>1.1175000220537186</v>
      </c>
      <c r="J393" s="831">
        <v>3800</v>
      </c>
      <c r="K393" s="832">
        <v>4250</v>
      </c>
    </row>
    <row r="394" spans="1:11" ht="14.45" customHeight="1" x14ac:dyDescent="0.2">
      <c r="A394" s="821" t="s">
        <v>586</v>
      </c>
      <c r="B394" s="822" t="s">
        <v>587</v>
      </c>
      <c r="C394" s="825" t="s">
        <v>607</v>
      </c>
      <c r="D394" s="839" t="s">
        <v>608</v>
      </c>
      <c r="E394" s="825" t="s">
        <v>3457</v>
      </c>
      <c r="F394" s="839" t="s">
        <v>3458</v>
      </c>
      <c r="G394" s="825" t="s">
        <v>3465</v>
      </c>
      <c r="H394" s="825" t="s">
        <v>3472</v>
      </c>
      <c r="I394" s="831">
        <v>1.1825000047683716</v>
      </c>
      <c r="J394" s="831">
        <v>15000</v>
      </c>
      <c r="K394" s="832">
        <v>17690</v>
      </c>
    </row>
    <row r="395" spans="1:11" ht="14.45" customHeight="1" x14ac:dyDescent="0.2">
      <c r="A395" s="821" t="s">
        <v>586</v>
      </c>
      <c r="B395" s="822" t="s">
        <v>587</v>
      </c>
      <c r="C395" s="825" t="s">
        <v>607</v>
      </c>
      <c r="D395" s="839" t="s">
        <v>608</v>
      </c>
      <c r="E395" s="825" t="s">
        <v>3457</v>
      </c>
      <c r="F395" s="839" t="s">
        <v>3458</v>
      </c>
      <c r="G395" s="825" t="s">
        <v>3467</v>
      </c>
      <c r="H395" s="825" t="s">
        <v>3589</v>
      </c>
      <c r="I395" s="831">
        <v>1.1000000238418579</v>
      </c>
      <c r="J395" s="831">
        <v>3000</v>
      </c>
      <c r="K395" s="832">
        <v>3350</v>
      </c>
    </row>
    <row r="396" spans="1:11" ht="14.45" customHeight="1" x14ac:dyDescent="0.2">
      <c r="A396" s="821" t="s">
        <v>586</v>
      </c>
      <c r="B396" s="822" t="s">
        <v>587</v>
      </c>
      <c r="C396" s="825" t="s">
        <v>607</v>
      </c>
      <c r="D396" s="839" t="s">
        <v>608</v>
      </c>
      <c r="E396" s="825" t="s">
        <v>3457</v>
      </c>
      <c r="F396" s="839" t="s">
        <v>3458</v>
      </c>
      <c r="G396" s="825" t="s">
        <v>3473</v>
      </c>
      <c r="H396" s="825" t="s">
        <v>3474</v>
      </c>
      <c r="I396" s="831">
        <v>4.4499998092651367</v>
      </c>
      <c r="J396" s="831">
        <v>4000</v>
      </c>
      <c r="K396" s="832">
        <v>17800</v>
      </c>
    </row>
    <row r="397" spans="1:11" ht="14.45" customHeight="1" x14ac:dyDescent="0.2">
      <c r="A397" s="821" t="s">
        <v>586</v>
      </c>
      <c r="B397" s="822" t="s">
        <v>587</v>
      </c>
      <c r="C397" s="825" t="s">
        <v>607</v>
      </c>
      <c r="D397" s="839" t="s">
        <v>608</v>
      </c>
      <c r="E397" s="825" t="s">
        <v>3457</v>
      </c>
      <c r="F397" s="839" t="s">
        <v>3458</v>
      </c>
      <c r="G397" s="825" t="s">
        <v>3665</v>
      </c>
      <c r="H397" s="825" t="s">
        <v>3666</v>
      </c>
      <c r="I397" s="831">
        <v>4.3499999046325684</v>
      </c>
      <c r="J397" s="831">
        <v>400</v>
      </c>
      <c r="K397" s="832">
        <v>1740</v>
      </c>
    </row>
    <row r="398" spans="1:11" ht="14.45" customHeight="1" x14ac:dyDescent="0.2">
      <c r="A398" s="821" t="s">
        <v>586</v>
      </c>
      <c r="B398" s="822" t="s">
        <v>587</v>
      </c>
      <c r="C398" s="825" t="s">
        <v>607</v>
      </c>
      <c r="D398" s="839" t="s">
        <v>608</v>
      </c>
      <c r="E398" s="825" t="s">
        <v>3667</v>
      </c>
      <c r="F398" s="839" t="s">
        <v>3668</v>
      </c>
      <c r="G398" s="825" t="s">
        <v>3669</v>
      </c>
      <c r="H398" s="825" t="s">
        <v>3670</v>
      </c>
      <c r="I398" s="831">
        <v>442.3900146484375</v>
      </c>
      <c r="J398" s="831">
        <v>120</v>
      </c>
      <c r="K398" s="832">
        <v>53086.52880859375</v>
      </c>
    </row>
    <row r="399" spans="1:11" ht="14.45" customHeight="1" x14ac:dyDescent="0.2">
      <c r="A399" s="821" t="s">
        <v>586</v>
      </c>
      <c r="B399" s="822" t="s">
        <v>587</v>
      </c>
      <c r="C399" s="825" t="s">
        <v>607</v>
      </c>
      <c r="D399" s="839" t="s">
        <v>608</v>
      </c>
      <c r="E399" s="825" t="s">
        <v>3475</v>
      </c>
      <c r="F399" s="839" t="s">
        <v>3476</v>
      </c>
      <c r="G399" s="825" t="s">
        <v>3477</v>
      </c>
      <c r="H399" s="825" t="s">
        <v>3478</v>
      </c>
      <c r="I399" s="831">
        <v>13.189999580383301</v>
      </c>
      <c r="J399" s="831">
        <v>90</v>
      </c>
      <c r="K399" s="832">
        <v>1187.1000366210938</v>
      </c>
    </row>
    <row r="400" spans="1:11" ht="14.45" customHeight="1" x14ac:dyDescent="0.2">
      <c r="A400" s="821" t="s">
        <v>586</v>
      </c>
      <c r="B400" s="822" t="s">
        <v>587</v>
      </c>
      <c r="C400" s="825" t="s">
        <v>607</v>
      </c>
      <c r="D400" s="839" t="s">
        <v>608</v>
      </c>
      <c r="E400" s="825" t="s">
        <v>3475</v>
      </c>
      <c r="F400" s="839" t="s">
        <v>3476</v>
      </c>
      <c r="G400" s="825" t="s">
        <v>3479</v>
      </c>
      <c r="H400" s="825" t="s">
        <v>3480</v>
      </c>
      <c r="I400" s="831">
        <v>16.270000457763672</v>
      </c>
      <c r="J400" s="831">
        <v>30</v>
      </c>
      <c r="K400" s="832">
        <v>488.10000610351563</v>
      </c>
    </row>
    <row r="401" spans="1:11" ht="14.45" customHeight="1" x14ac:dyDescent="0.2">
      <c r="A401" s="821" t="s">
        <v>586</v>
      </c>
      <c r="B401" s="822" t="s">
        <v>587</v>
      </c>
      <c r="C401" s="825" t="s">
        <v>607</v>
      </c>
      <c r="D401" s="839" t="s">
        <v>608</v>
      </c>
      <c r="E401" s="825" t="s">
        <v>3475</v>
      </c>
      <c r="F401" s="839" t="s">
        <v>3476</v>
      </c>
      <c r="G401" s="825" t="s">
        <v>3671</v>
      </c>
      <c r="H401" s="825" t="s">
        <v>3672</v>
      </c>
      <c r="I401" s="831">
        <v>19.961999130249023</v>
      </c>
      <c r="J401" s="831">
        <v>140</v>
      </c>
      <c r="K401" s="832">
        <v>2794.699951171875</v>
      </c>
    </row>
    <row r="402" spans="1:11" ht="14.45" customHeight="1" x14ac:dyDescent="0.2">
      <c r="A402" s="821" t="s">
        <v>586</v>
      </c>
      <c r="B402" s="822" t="s">
        <v>587</v>
      </c>
      <c r="C402" s="825" t="s">
        <v>610</v>
      </c>
      <c r="D402" s="839" t="s">
        <v>611</v>
      </c>
      <c r="E402" s="825" t="s">
        <v>3673</v>
      </c>
      <c r="F402" s="839" t="s">
        <v>3674</v>
      </c>
      <c r="G402" s="825" t="s">
        <v>3675</v>
      </c>
      <c r="H402" s="825" t="s">
        <v>3676</v>
      </c>
      <c r="I402" s="831">
        <v>18411.5</v>
      </c>
      <c r="J402" s="831">
        <v>2</v>
      </c>
      <c r="K402" s="832">
        <v>36823</v>
      </c>
    </row>
    <row r="403" spans="1:11" ht="14.45" customHeight="1" x14ac:dyDescent="0.2">
      <c r="A403" s="821" t="s">
        <v>586</v>
      </c>
      <c r="B403" s="822" t="s">
        <v>587</v>
      </c>
      <c r="C403" s="825" t="s">
        <v>610</v>
      </c>
      <c r="D403" s="839" t="s">
        <v>611</v>
      </c>
      <c r="E403" s="825" t="s">
        <v>3673</v>
      </c>
      <c r="F403" s="839" t="s">
        <v>3674</v>
      </c>
      <c r="G403" s="825" t="s">
        <v>3677</v>
      </c>
      <c r="H403" s="825" t="s">
        <v>3678</v>
      </c>
      <c r="I403" s="831">
        <v>15168.5</v>
      </c>
      <c r="J403" s="831">
        <v>2</v>
      </c>
      <c r="K403" s="832">
        <v>30337</v>
      </c>
    </row>
    <row r="404" spans="1:11" ht="14.45" customHeight="1" x14ac:dyDescent="0.2">
      <c r="A404" s="821" t="s">
        <v>586</v>
      </c>
      <c r="B404" s="822" t="s">
        <v>587</v>
      </c>
      <c r="C404" s="825" t="s">
        <v>610</v>
      </c>
      <c r="D404" s="839" t="s">
        <v>611</v>
      </c>
      <c r="E404" s="825" t="s">
        <v>3673</v>
      </c>
      <c r="F404" s="839" t="s">
        <v>3674</v>
      </c>
      <c r="G404" s="825" t="s">
        <v>3679</v>
      </c>
      <c r="H404" s="825" t="s">
        <v>3680</v>
      </c>
      <c r="I404" s="831">
        <v>18411.5</v>
      </c>
      <c r="J404" s="831">
        <v>2</v>
      </c>
      <c r="K404" s="832">
        <v>36823</v>
      </c>
    </row>
    <row r="405" spans="1:11" ht="14.45" customHeight="1" x14ac:dyDescent="0.2">
      <c r="A405" s="821" t="s">
        <v>586</v>
      </c>
      <c r="B405" s="822" t="s">
        <v>587</v>
      </c>
      <c r="C405" s="825" t="s">
        <v>610</v>
      </c>
      <c r="D405" s="839" t="s">
        <v>611</v>
      </c>
      <c r="E405" s="825" t="s">
        <v>3673</v>
      </c>
      <c r="F405" s="839" t="s">
        <v>3674</v>
      </c>
      <c r="G405" s="825" t="s">
        <v>3681</v>
      </c>
      <c r="H405" s="825" t="s">
        <v>3682</v>
      </c>
      <c r="I405" s="831">
        <v>15168.5</v>
      </c>
      <c r="J405" s="831">
        <v>2</v>
      </c>
      <c r="K405" s="832">
        <v>30337</v>
      </c>
    </row>
    <row r="406" spans="1:11" ht="14.45" customHeight="1" x14ac:dyDescent="0.2">
      <c r="A406" s="821" t="s">
        <v>586</v>
      </c>
      <c r="B406" s="822" t="s">
        <v>587</v>
      </c>
      <c r="C406" s="825" t="s">
        <v>610</v>
      </c>
      <c r="D406" s="839" t="s">
        <v>611</v>
      </c>
      <c r="E406" s="825" t="s">
        <v>3673</v>
      </c>
      <c r="F406" s="839" t="s">
        <v>3674</v>
      </c>
      <c r="G406" s="825" t="s">
        <v>3683</v>
      </c>
      <c r="H406" s="825" t="s">
        <v>3684</v>
      </c>
      <c r="I406" s="831">
        <v>9188.5</v>
      </c>
      <c r="J406" s="831">
        <v>1</v>
      </c>
      <c r="K406" s="832">
        <v>9188.5</v>
      </c>
    </row>
    <row r="407" spans="1:11" ht="14.45" customHeight="1" x14ac:dyDescent="0.2">
      <c r="A407" s="821" t="s">
        <v>586</v>
      </c>
      <c r="B407" s="822" t="s">
        <v>587</v>
      </c>
      <c r="C407" s="825" t="s">
        <v>610</v>
      </c>
      <c r="D407" s="839" t="s">
        <v>611</v>
      </c>
      <c r="E407" s="825" t="s">
        <v>3673</v>
      </c>
      <c r="F407" s="839" t="s">
        <v>3674</v>
      </c>
      <c r="G407" s="825" t="s">
        <v>3685</v>
      </c>
      <c r="H407" s="825" t="s">
        <v>3686</v>
      </c>
      <c r="I407" s="831">
        <v>18388.5</v>
      </c>
      <c r="J407" s="831">
        <v>1</v>
      </c>
      <c r="K407" s="832">
        <v>18388.5</v>
      </c>
    </row>
    <row r="408" spans="1:11" ht="14.45" customHeight="1" x14ac:dyDescent="0.2">
      <c r="A408" s="821" t="s">
        <v>586</v>
      </c>
      <c r="B408" s="822" t="s">
        <v>587</v>
      </c>
      <c r="C408" s="825" t="s">
        <v>610</v>
      </c>
      <c r="D408" s="839" t="s">
        <v>611</v>
      </c>
      <c r="E408" s="825" t="s">
        <v>3673</v>
      </c>
      <c r="F408" s="839" t="s">
        <v>3674</v>
      </c>
      <c r="G408" s="825" t="s">
        <v>3687</v>
      </c>
      <c r="H408" s="825" t="s">
        <v>3688</v>
      </c>
      <c r="I408" s="831">
        <v>8865.349609375</v>
      </c>
      <c r="J408" s="831">
        <v>1</v>
      </c>
      <c r="K408" s="832">
        <v>8865.349609375</v>
      </c>
    </row>
    <row r="409" spans="1:11" ht="14.45" customHeight="1" x14ac:dyDescent="0.2">
      <c r="A409" s="821" t="s">
        <v>586</v>
      </c>
      <c r="B409" s="822" t="s">
        <v>587</v>
      </c>
      <c r="C409" s="825" t="s">
        <v>610</v>
      </c>
      <c r="D409" s="839" t="s">
        <v>611</v>
      </c>
      <c r="E409" s="825" t="s">
        <v>3673</v>
      </c>
      <c r="F409" s="839" t="s">
        <v>3674</v>
      </c>
      <c r="G409" s="825" t="s">
        <v>3689</v>
      </c>
      <c r="H409" s="825" t="s">
        <v>3690</v>
      </c>
      <c r="I409" s="831">
        <v>2082.64990234375</v>
      </c>
      <c r="J409" s="831">
        <v>1</v>
      </c>
      <c r="K409" s="832">
        <v>2082.64990234375</v>
      </c>
    </row>
    <row r="410" spans="1:11" ht="14.45" customHeight="1" x14ac:dyDescent="0.2">
      <c r="A410" s="821" t="s">
        <v>586</v>
      </c>
      <c r="B410" s="822" t="s">
        <v>587</v>
      </c>
      <c r="C410" s="825" t="s">
        <v>610</v>
      </c>
      <c r="D410" s="839" t="s">
        <v>611</v>
      </c>
      <c r="E410" s="825" t="s">
        <v>3673</v>
      </c>
      <c r="F410" s="839" t="s">
        <v>3674</v>
      </c>
      <c r="G410" s="825" t="s">
        <v>3691</v>
      </c>
      <c r="H410" s="825" t="s">
        <v>3692</v>
      </c>
      <c r="I410" s="831">
        <v>11274.599609375</v>
      </c>
      <c r="J410" s="831">
        <v>1</v>
      </c>
      <c r="K410" s="832">
        <v>11274.599609375</v>
      </c>
    </row>
    <row r="411" spans="1:11" ht="14.45" customHeight="1" x14ac:dyDescent="0.2">
      <c r="A411" s="821" t="s">
        <v>586</v>
      </c>
      <c r="B411" s="822" t="s">
        <v>587</v>
      </c>
      <c r="C411" s="825" t="s">
        <v>610</v>
      </c>
      <c r="D411" s="839" t="s">
        <v>611</v>
      </c>
      <c r="E411" s="825" t="s">
        <v>3673</v>
      </c>
      <c r="F411" s="839" t="s">
        <v>3674</v>
      </c>
      <c r="G411" s="825" t="s">
        <v>3693</v>
      </c>
      <c r="H411" s="825" t="s">
        <v>3694</v>
      </c>
      <c r="I411" s="831">
        <v>26406.30078125</v>
      </c>
      <c r="J411" s="831">
        <v>1</v>
      </c>
      <c r="K411" s="832">
        <v>26406.30078125</v>
      </c>
    </row>
    <row r="412" spans="1:11" ht="14.45" customHeight="1" x14ac:dyDescent="0.2">
      <c r="A412" s="821" t="s">
        <v>586</v>
      </c>
      <c r="B412" s="822" t="s">
        <v>587</v>
      </c>
      <c r="C412" s="825" t="s">
        <v>610</v>
      </c>
      <c r="D412" s="839" t="s">
        <v>611</v>
      </c>
      <c r="E412" s="825" t="s">
        <v>3695</v>
      </c>
      <c r="F412" s="839" t="s">
        <v>3696</v>
      </c>
      <c r="G412" s="825" t="s">
        <v>3697</v>
      </c>
      <c r="H412" s="825" t="s">
        <v>3698</v>
      </c>
      <c r="I412" s="831">
        <v>4823.7900390625</v>
      </c>
      <c r="J412" s="831">
        <v>1</v>
      </c>
      <c r="K412" s="832">
        <v>4823.7900390625</v>
      </c>
    </row>
    <row r="413" spans="1:11" ht="14.45" customHeight="1" x14ac:dyDescent="0.2">
      <c r="A413" s="821" t="s">
        <v>586</v>
      </c>
      <c r="B413" s="822" t="s">
        <v>587</v>
      </c>
      <c r="C413" s="825" t="s">
        <v>610</v>
      </c>
      <c r="D413" s="839" t="s">
        <v>611</v>
      </c>
      <c r="E413" s="825" t="s">
        <v>3695</v>
      </c>
      <c r="F413" s="839" t="s">
        <v>3696</v>
      </c>
      <c r="G413" s="825" t="s">
        <v>3699</v>
      </c>
      <c r="H413" s="825" t="s">
        <v>3700</v>
      </c>
      <c r="I413" s="831">
        <v>4823.7900390625</v>
      </c>
      <c r="J413" s="831">
        <v>1</v>
      </c>
      <c r="K413" s="832">
        <v>4823.7900390625</v>
      </c>
    </row>
    <row r="414" spans="1:11" ht="14.45" customHeight="1" x14ac:dyDescent="0.2">
      <c r="A414" s="821" t="s">
        <v>586</v>
      </c>
      <c r="B414" s="822" t="s">
        <v>587</v>
      </c>
      <c r="C414" s="825" t="s">
        <v>610</v>
      </c>
      <c r="D414" s="839" t="s">
        <v>611</v>
      </c>
      <c r="E414" s="825" t="s">
        <v>3695</v>
      </c>
      <c r="F414" s="839" t="s">
        <v>3696</v>
      </c>
      <c r="G414" s="825" t="s">
        <v>3701</v>
      </c>
      <c r="H414" s="825" t="s">
        <v>3702</v>
      </c>
      <c r="I414" s="831">
        <v>4823.81494140625</v>
      </c>
      <c r="J414" s="831">
        <v>2</v>
      </c>
      <c r="K414" s="832">
        <v>9647.6298828125</v>
      </c>
    </row>
    <row r="415" spans="1:11" ht="14.45" customHeight="1" x14ac:dyDescent="0.2">
      <c r="A415" s="821" t="s">
        <v>586</v>
      </c>
      <c r="B415" s="822" t="s">
        <v>587</v>
      </c>
      <c r="C415" s="825" t="s">
        <v>610</v>
      </c>
      <c r="D415" s="839" t="s">
        <v>611</v>
      </c>
      <c r="E415" s="825" t="s">
        <v>3695</v>
      </c>
      <c r="F415" s="839" t="s">
        <v>3696</v>
      </c>
      <c r="G415" s="825" t="s">
        <v>3703</v>
      </c>
      <c r="H415" s="825" t="s">
        <v>3704</v>
      </c>
      <c r="I415" s="831">
        <v>4318.891764322917</v>
      </c>
      <c r="J415" s="831">
        <v>6</v>
      </c>
      <c r="K415" s="832">
        <v>25913.3505859375</v>
      </c>
    </row>
    <row r="416" spans="1:11" ht="14.45" customHeight="1" x14ac:dyDescent="0.2">
      <c r="A416" s="821" t="s">
        <v>586</v>
      </c>
      <c r="B416" s="822" t="s">
        <v>587</v>
      </c>
      <c r="C416" s="825" t="s">
        <v>610</v>
      </c>
      <c r="D416" s="839" t="s">
        <v>611</v>
      </c>
      <c r="E416" s="825" t="s">
        <v>3695</v>
      </c>
      <c r="F416" s="839" t="s">
        <v>3696</v>
      </c>
      <c r="G416" s="825" t="s">
        <v>3705</v>
      </c>
      <c r="H416" s="825" t="s">
        <v>3706</v>
      </c>
      <c r="I416" s="831">
        <v>5175</v>
      </c>
      <c r="J416" s="831">
        <v>3</v>
      </c>
      <c r="K416" s="832">
        <v>15525</v>
      </c>
    </row>
    <row r="417" spans="1:11" ht="14.45" customHeight="1" x14ac:dyDescent="0.2">
      <c r="A417" s="821" t="s">
        <v>586</v>
      </c>
      <c r="B417" s="822" t="s">
        <v>587</v>
      </c>
      <c r="C417" s="825" t="s">
        <v>610</v>
      </c>
      <c r="D417" s="839" t="s">
        <v>611</v>
      </c>
      <c r="E417" s="825" t="s">
        <v>3695</v>
      </c>
      <c r="F417" s="839" t="s">
        <v>3696</v>
      </c>
      <c r="G417" s="825" t="s">
        <v>3707</v>
      </c>
      <c r="H417" s="825" t="s">
        <v>3708</v>
      </c>
      <c r="I417" s="831">
        <v>3795</v>
      </c>
      <c r="J417" s="831">
        <v>3</v>
      </c>
      <c r="K417" s="832">
        <v>11385</v>
      </c>
    </row>
    <row r="418" spans="1:11" ht="14.45" customHeight="1" x14ac:dyDescent="0.2">
      <c r="A418" s="821" t="s">
        <v>586</v>
      </c>
      <c r="B418" s="822" t="s">
        <v>587</v>
      </c>
      <c r="C418" s="825" t="s">
        <v>610</v>
      </c>
      <c r="D418" s="839" t="s">
        <v>611</v>
      </c>
      <c r="E418" s="825" t="s">
        <v>3695</v>
      </c>
      <c r="F418" s="839" t="s">
        <v>3696</v>
      </c>
      <c r="G418" s="825" t="s">
        <v>3709</v>
      </c>
      <c r="H418" s="825" t="s">
        <v>3710</v>
      </c>
      <c r="I418" s="831">
        <v>3795</v>
      </c>
      <c r="J418" s="831">
        <v>2</v>
      </c>
      <c r="K418" s="832">
        <v>7590</v>
      </c>
    </row>
    <row r="419" spans="1:11" ht="14.45" customHeight="1" x14ac:dyDescent="0.2">
      <c r="A419" s="821" t="s">
        <v>586</v>
      </c>
      <c r="B419" s="822" t="s">
        <v>587</v>
      </c>
      <c r="C419" s="825" t="s">
        <v>610</v>
      </c>
      <c r="D419" s="839" t="s">
        <v>611</v>
      </c>
      <c r="E419" s="825" t="s">
        <v>3695</v>
      </c>
      <c r="F419" s="839" t="s">
        <v>3696</v>
      </c>
      <c r="G419" s="825" t="s">
        <v>3711</v>
      </c>
      <c r="H419" s="825" t="s">
        <v>3712</v>
      </c>
      <c r="I419" s="831">
        <v>3807.6923076923076</v>
      </c>
      <c r="J419" s="831">
        <v>14</v>
      </c>
      <c r="K419" s="832">
        <v>53295</v>
      </c>
    </row>
    <row r="420" spans="1:11" ht="14.45" customHeight="1" x14ac:dyDescent="0.2">
      <c r="A420" s="821" t="s">
        <v>586</v>
      </c>
      <c r="B420" s="822" t="s">
        <v>587</v>
      </c>
      <c r="C420" s="825" t="s">
        <v>610</v>
      </c>
      <c r="D420" s="839" t="s">
        <v>611</v>
      </c>
      <c r="E420" s="825" t="s">
        <v>3695</v>
      </c>
      <c r="F420" s="839" t="s">
        <v>3696</v>
      </c>
      <c r="G420" s="825" t="s">
        <v>3713</v>
      </c>
      <c r="H420" s="825" t="s">
        <v>3714</v>
      </c>
      <c r="I420" s="831">
        <v>3795</v>
      </c>
      <c r="J420" s="831">
        <v>16</v>
      </c>
      <c r="K420" s="832">
        <v>60720</v>
      </c>
    </row>
    <row r="421" spans="1:11" ht="14.45" customHeight="1" x14ac:dyDescent="0.2">
      <c r="A421" s="821" t="s">
        <v>586</v>
      </c>
      <c r="B421" s="822" t="s">
        <v>587</v>
      </c>
      <c r="C421" s="825" t="s">
        <v>610</v>
      </c>
      <c r="D421" s="839" t="s">
        <v>611</v>
      </c>
      <c r="E421" s="825" t="s">
        <v>3695</v>
      </c>
      <c r="F421" s="839" t="s">
        <v>3696</v>
      </c>
      <c r="G421" s="825" t="s">
        <v>3715</v>
      </c>
      <c r="H421" s="825" t="s">
        <v>3716</v>
      </c>
      <c r="I421" s="831">
        <v>3795</v>
      </c>
      <c r="J421" s="831">
        <v>6</v>
      </c>
      <c r="K421" s="832">
        <v>22770</v>
      </c>
    </row>
    <row r="422" spans="1:11" ht="14.45" customHeight="1" x14ac:dyDescent="0.2">
      <c r="A422" s="821" t="s">
        <v>586</v>
      </c>
      <c r="B422" s="822" t="s">
        <v>587</v>
      </c>
      <c r="C422" s="825" t="s">
        <v>610</v>
      </c>
      <c r="D422" s="839" t="s">
        <v>611</v>
      </c>
      <c r="E422" s="825" t="s">
        <v>3695</v>
      </c>
      <c r="F422" s="839" t="s">
        <v>3696</v>
      </c>
      <c r="G422" s="825" t="s">
        <v>3717</v>
      </c>
      <c r="H422" s="825" t="s">
        <v>3718</v>
      </c>
      <c r="I422" s="831">
        <v>3795</v>
      </c>
      <c r="J422" s="831">
        <v>3</v>
      </c>
      <c r="K422" s="832">
        <v>11385</v>
      </c>
    </row>
    <row r="423" spans="1:11" ht="14.45" customHeight="1" x14ac:dyDescent="0.2">
      <c r="A423" s="821" t="s">
        <v>586</v>
      </c>
      <c r="B423" s="822" t="s">
        <v>587</v>
      </c>
      <c r="C423" s="825" t="s">
        <v>610</v>
      </c>
      <c r="D423" s="839" t="s">
        <v>611</v>
      </c>
      <c r="E423" s="825" t="s">
        <v>3695</v>
      </c>
      <c r="F423" s="839" t="s">
        <v>3696</v>
      </c>
      <c r="G423" s="825" t="s">
        <v>3719</v>
      </c>
      <c r="H423" s="825" t="s">
        <v>3720</v>
      </c>
      <c r="I423" s="831">
        <v>5175</v>
      </c>
      <c r="J423" s="831">
        <v>7</v>
      </c>
      <c r="K423" s="832">
        <v>36225</v>
      </c>
    </row>
    <row r="424" spans="1:11" ht="14.45" customHeight="1" x14ac:dyDescent="0.2">
      <c r="A424" s="821" t="s">
        <v>586</v>
      </c>
      <c r="B424" s="822" t="s">
        <v>587</v>
      </c>
      <c r="C424" s="825" t="s">
        <v>610</v>
      </c>
      <c r="D424" s="839" t="s">
        <v>611</v>
      </c>
      <c r="E424" s="825" t="s">
        <v>3695</v>
      </c>
      <c r="F424" s="839" t="s">
        <v>3696</v>
      </c>
      <c r="G424" s="825" t="s">
        <v>3721</v>
      </c>
      <c r="H424" s="825" t="s">
        <v>3722</v>
      </c>
      <c r="I424" s="831">
        <v>5175</v>
      </c>
      <c r="J424" s="831">
        <v>8</v>
      </c>
      <c r="K424" s="832">
        <v>41400</v>
      </c>
    </row>
    <row r="425" spans="1:11" ht="14.45" customHeight="1" x14ac:dyDescent="0.2">
      <c r="A425" s="821" t="s">
        <v>586</v>
      </c>
      <c r="B425" s="822" t="s">
        <v>587</v>
      </c>
      <c r="C425" s="825" t="s">
        <v>610</v>
      </c>
      <c r="D425" s="839" t="s">
        <v>611</v>
      </c>
      <c r="E425" s="825" t="s">
        <v>3695</v>
      </c>
      <c r="F425" s="839" t="s">
        <v>3696</v>
      </c>
      <c r="G425" s="825" t="s">
        <v>3723</v>
      </c>
      <c r="H425" s="825" t="s">
        <v>3724</v>
      </c>
      <c r="I425" s="831">
        <v>10807.4697265625</v>
      </c>
      <c r="J425" s="831">
        <v>2</v>
      </c>
      <c r="K425" s="832">
        <v>21614.939453125</v>
      </c>
    </row>
    <row r="426" spans="1:11" ht="14.45" customHeight="1" x14ac:dyDescent="0.2">
      <c r="A426" s="821" t="s">
        <v>586</v>
      </c>
      <c r="B426" s="822" t="s">
        <v>587</v>
      </c>
      <c r="C426" s="825" t="s">
        <v>610</v>
      </c>
      <c r="D426" s="839" t="s">
        <v>611</v>
      </c>
      <c r="E426" s="825" t="s">
        <v>3695</v>
      </c>
      <c r="F426" s="839" t="s">
        <v>3696</v>
      </c>
      <c r="G426" s="825" t="s">
        <v>3725</v>
      </c>
      <c r="H426" s="825" t="s">
        <v>3726</v>
      </c>
      <c r="I426" s="831">
        <v>10807.4697265625</v>
      </c>
      <c r="J426" s="831">
        <v>3</v>
      </c>
      <c r="K426" s="832">
        <v>32422.4091796875</v>
      </c>
    </row>
    <row r="427" spans="1:11" ht="14.45" customHeight="1" x14ac:dyDescent="0.2">
      <c r="A427" s="821" t="s">
        <v>586</v>
      </c>
      <c r="B427" s="822" t="s">
        <v>587</v>
      </c>
      <c r="C427" s="825" t="s">
        <v>610</v>
      </c>
      <c r="D427" s="839" t="s">
        <v>611</v>
      </c>
      <c r="E427" s="825" t="s">
        <v>3695</v>
      </c>
      <c r="F427" s="839" t="s">
        <v>3696</v>
      </c>
      <c r="G427" s="825" t="s">
        <v>3727</v>
      </c>
      <c r="H427" s="825" t="s">
        <v>3728</v>
      </c>
      <c r="I427" s="831">
        <v>10807.4697265625</v>
      </c>
      <c r="J427" s="831">
        <v>1</v>
      </c>
      <c r="K427" s="832">
        <v>10807.4697265625</v>
      </c>
    </row>
    <row r="428" spans="1:11" ht="14.45" customHeight="1" x14ac:dyDescent="0.2">
      <c r="A428" s="821" t="s">
        <v>586</v>
      </c>
      <c r="B428" s="822" t="s">
        <v>587</v>
      </c>
      <c r="C428" s="825" t="s">
        <v>610</v>
      </c>
      <c r="D428" s="839" t="s">
        <v>611</v>
      </c>
      <c r="E428" s="825" t="s">
        <v>3695</v>
      </c>
      <c r="F428" s="839" t="s">
        <v>3696</v>
      </c>
      <c r="G428" s="825" t="s">
        <v>3729</v>
      </c>
      <c r="H428" s="825" t="s">
        <v>3730</v>
      </c>
      <c r="I428" s="831">
        <v>10807.4697265625</v>
      </c>
      <c r="J428" s="831">
        <v>1</v>
      </c>
      <c r="K428" s="832">
        <v>10807.4697265625</v>
      </c>
    </row>
    <row r="429" spans="1:11" ht="14.45" customHeight="1" x14ac:dyDescent="0.2">
      <c r="A429" s="821" t="s">
        <v>586</v>
      </c>
      <c r="B429" s="822" t="s">
        <v>587</v>
      </c>
      <c r="C429" s="825" t="s">
        <v>610</v>
      </c>
      <c r="D429" s="839" t="s">
        <v>611</v>
      </c>
      <c r="E429" s="825" t="s">
        <v>3695</v>
      </c>
      <c r="F429" s="839" t="s">
        <v>3696</v>
      </c>
      <c r="G429" s="825" t="s">
        <v>3731</v>
      </c>
      <c r="H429" s="825" t="s">
        <v>3732</v>
      </c>
      <c r="I429" s="831">
        <v>10807.4697265625</v>
      </c>
      <c r="J429" s="831">
        <v>3</v>
      </c>
      <c r="K429" s="832">
        <v>32422.4091796875</v>
      </c>
    </row>
    <row r="430" spans="1:11" ht="14.45" customHeight="1" x14ac:dyDescent="0.2">
      <c r="A430" s="821" t="s">
        <v>586</v>
      </c>
      <c r="B430" s="822" t="s">
        <v>587</v>
      </c>
      <c r="C430" s="825" t="s">
        <v>610</v>
      </c>
      <c r="D430" s="839" t="s">
        <v>611</v>
      </c>
      <c r="E430" s="825" t="s">
        <v>3695</v>
      </c>
      <c r="F430" s="839" t="s">
        <v>3696</v>
      </c>
      <c r="G430" s="825" t="s">
        <v>3733</v>
      </c>
      <c r="H430" s="825" t="s">
        <v>3734</v>
      </c>
      <c r="I430" s="831">
        <v>10807.4697265625</v>
      </c>
      <c r="J430" s="831">
        <v>2</v>
      </c>
      <c r="K430" s="832">
        <v>21614.939453125</v>
      </c>
    </row>
    <row r="431" spans="1:11" ht="14.45" customHeight="1" x14ac:dyDescent="0.2">
      <c r="A431" s="821" t="s">
        <v>586</v>
      </c>
      <c r="B431" s="822" t="s">
        <v>587</v>
      </c>
      <c r="C431" s="825" t="s">
        <v>610</v>
      </c>
      <c r="D431" s="839" t="s">
        <v>611</v>
      </c>
      <c r="E431" s="825" t="s">
        <v>3695</v>
      </c>
      <c r="F431" s="839" t="s">
        <v>3696</v>
      </c>
      <c r="G431" s="825" t="s">
        <v>3735</v>
      </c>
      <c r="H431" s="825" t="s">
        <v>3736</v>
      </c>
      <c r="I431" s="831">
        <v>10807.4697265625</v>
      </c>
      <c r="J431" s="831">
        <v>1</v>
      </c>
      <c r="K431" s="832">
        <v>10807.4697265625</v>
      </c>
    </row>
    <row r="432" spans="1:11" ht="14.45" customHeight="1" x14ac:dyDescent="0.2">
      <c r="A432" s="821" t="s">
        <v>586</v>
      </c>
      <c r="B432" s="822" t="s">
        <v>587</v>
      </c>
      <c r="C432" s="825" t="s">
        <v>610</v>
      </c>
      <c r="D432" s="839" t="s">
        <v>611</v>
      </c>
      <c r="E432" s="825" t="s">
        <v>3695</v>
      </c>
      <c r="F432" s="839" t="s">
        <v>3696</v>
      </c>
      <c r="G432" s="825" t="s">
        <v>3737</v>
      </c>
      <c r="H432" s="825" t="s">
        <v>3738</v>
      </c>
      <c r="I432" s="831">
        <v>9893.2099609375</v>
      </c>
      <c r="J432" s="831">
        <v>7</v>
      </c>
      <c r="K432" s="832">
        <v>69252.4697265625</v>
      </c>
    </row>
    <row r="433" spans="1:11" ht="14.45" customHeight="1" x14ac:dyDescent="0.2">
      <c r="A433" s="821" t="s">
        <v>586</v>
      </c>
      <c r="B433" s="822" t="s">
        <v>587</v>
      </c>
      <c r="C433" s="825" t="s">
        <v>610</v>
      </c>
      <c r="D433" s="839" t="s">
        <v>611</v>
      </c>
      <c r="E433" s="825" t="s">
        <v>3695</v>
      </c>
      <c r="F433" s="839" t="s">
        <v>3696</v>
      </c>
      <c r="G433" s="825" t="s">
        <v>3739</v>
      </c>
      <c r="H433" s="825" t="s">
        <v>3740</v>
      </c>
      <c r="I433" s="831">
        <v>9893.2099609375</v>
      </c>
      <c r="J433" s="831">
        <v>2</v>
      </c>
      <c r="K433" s="832">
        <v>19786.419921875</v>
      </c>
    </row>
    <row r="434" spans="1:11" ht="14.45" customHeight="1" x14ac:dyDescent="0.2">
      <c r="A434" s="821" t="s">
        <v>586</v>
      </c>
      <c r="B434" s="822" t="s">
        <v>587</v>
      </c>
      <c r="C434" s="825" t="s">
        <v>610</v>
      </c>
      <c r="D434" s="839" t="s">
        <v>611</v>
      </c>
      <c r="E434" s="825" t="s">
        <v>3695</v>
      </c>
      <c r="F434" s="839" t="s">
        <v>3696</v>
      </c>
      <c r="G434" s="825" t="s">
        <v>3741</v>
      </c>
      <c r="H434" s="825" t="s">
        <v>3742</v>
      </c>
      <c r="I434" s="831">
        <v>9893.2099609375</v>
      </c>
      <c r="J434" s="831">
        <v>1</v>
      </c>
      <c r="K434" s="832">
        <v>9893.2099609375</v>
      </c>
    </row>
    <row r="435" spans="1:11" ht="14.45" customHeight="1" x14ac:dyDescent="0.2">
      <c r="A435" s="821" t="s">
        <v>586</v>
      </c>
      <c r="B435" s="822" t="s">
        <v>587</v>
      </c>
      <c r="C435" s="825" t="s">
        <v>610</v>
      </c>
      <c r="D435" s="839" t="s">
        <v>611</v>
      </c>
      <c r="E435" s="825" t="s">
        <v>3695</v>
      </c>
      <c r="F435" s="839" t="s">
        <v>3696</v>
      </c>
      <c r="G435" s="825" t="s">
        <v>3743</v>
      </c>
      <c r="H435" s="825" t="s">
        <v>3744</v>
      </c>
      <c r="I435" s="831">
        <v>9893.2099609375</v>
      </c>
      <c r="J435" s="831">
        <v>1</v>
      </c>
      <c r="K435" s="832">
        <v>9893.2099609375</v>
      </c>
    </row>
    <row r="436" spans="1:11" ht="14.45" customHeight="1" x14ac:dyDescent="0.2">
      <c r="A436" s="821" t="s">
        <v>586</v>
      </c>
      <c r="B436" s="822" t="s">
        <v>587</v>
      </c>
      <c r="C436" s="825" t="s">
        <v>610</v>
      </c>
      <c r="D436" s="839" t="s">
        <v>611</v>
      </c>
      <c r="E436" s="825" t="s">
        <v>3695</v>
      </c>
      <c r="F436" s="839" t="s">
        <v>3696</v>
      </c>
      <c r="G436" s="825" t="s">
        <v>3745</v>
      </c>
      <c r="H436" s="825" t="s">
        <v>3746</v>
      </c>
      <c r="I436" s="831">
        <v>9893.2067057291661</v>
      </c>
      <c r="J436" s="831">
        <v>3</v>
      </c>
      <c r="K436" s="832">
        <v>29679.6201171875</v>
      </c>
    </row>
    <row r="437" spans="1:11" ht="14.45" customHeight="1" x14ac:dyDescent="0.2">
      <c r="A437" s="821" t="s">
        <v>586</v>
      </c>
      <c r="B437" s="822" t="s">
        <v>587</v>
      </c>
      <c r="C437" s="825" t="s">
        <v>610</v>
      </c>
      <c r="D437" s="839" t="s">
        <v>611</v>
      </c>
      <c r="E437" s="825" t="s">
        <v>3695</v>
      </c>
      <c r="F437" s="839" t="s">
        <v>3696</v>
      </c>
      <c r="G437" s="825" t="s">
        <v>3747</v>
      </c>
      <c r="H437" s="825" t="s">
        <v>3748</v>
      </c>
      <c r="I437" s="831">
        <v>9893.2099609375</v>
      </c>
      <c r="J437" s="831">
        <v>2</v>
      </c>
      <c r="K437" s="832">
        <v>19786.419921875</v>
      </c>
    </row>
    <row r="438" spans="1:11" ht="14.45" customHeight="1" x14ac:dyDescent="0.2">
      <c r="A438" s="821" t="s">
        <v>586</v>
      </c>
      <c r="B438" s="822" t="s">
        <v>587</v>
      </c>
      <c r="C438" s="825" t="s">
        <v>610</v>
      </c>
      <c r="D438" s="839" t="s">
        <v>611</v>
      </c>
      <c r="E438" s="825" t="s">
        <v>3695</v>
      </c>
      <c r="F438" s="839" t="s">
        <v>3696</v>
      </c>
      <c r="G438" s="825" t="s">
        <v>3749</v>
      </c>
      <c r="H438" s="825" t="s">
        <v>3750</v>
      </c>
      <c r="I438" s="831">
        <v>7242.02001953125</v>
      </c>
      <c r="J438" s="831">
        <v>1</v>
      </c>
      <c r="K438" s="832">
        <v>7242.02001953125</v>
      </c>
    </row>
    <row r="439" spans="1:11" ht="14.45" customHeight="1" x14ac:dyDescent="0.2">
      <c r="A439" s="821" t="s">
        <v>586</v>
      </c>
      <c r="B439" s="822" t="s">
        <v>587</v>
      </c>
      <c r="C439" s="825" t="s">
        <v>610</v>
      </c>
      <c r="D439" s="839" t="s">
        <v>611</v>
      </c>
      <c r="E439" s="825" t="s">
        <v>3695</v>
      </c>
      <c r="F439" s="839" t="s">
        <v>3696</v>
      </c>
      <c r="G439" s="825" t="s">
        <v>3751</v>
      </c>
      <c r="H439" s="825" t="s">
        <v>3752</v>
      </c>
      <c r="I439" s="831">
        <v>7241.9599609375</v>
      </c>
      <c r="J439" s="831">
        <v>1</v>
      </c>
      <c r="K439" s="832">
        <v>7241.9599609375</v>
      </c>
    </row>
    <row r="440" spans="1:11" ht="14.45" customHeight="1" x14ac:dyDescent="0.2">
      <c r="A440" s="821" t="s">
        <v>586</v>
      </c>
      <c r="B440" s="822" t="s">
        <v>587</v>
      </c>
      <c r="C440" s="825" t="s">
        <v>610</v>
      </c>
      <c r="D440" s="839" t="s">
        <v>611</v>
      </c>
      <c r="E440" s="825" t="s">
        <v>3695</v>
      </c>
      <c r="F440" s="839" t="s">
        <v>3696</v>
      </c>
      <c r="G440" s="825" t="s">
        <v>3753</v>
      </c>
      <c r="H440" s="825" t="s">
        <v>3754</v>
      </c>
      <c r="I440" s="831">
        <v>7242.009765625</v>
      </c>
      <c r="J440" s="831">
        <v>1</v>
      </c>
      <c r="K440" s="832">
        <v>7242.009765625</v>
      </c>
    </row>
    <row r="441" spans="1:11" ht="14.45" customHeight="1" x14ac:dyDescent="0.2">
      <c r="A441" s="821" t="s">
        <v>586</v>
      </c>
      <c r="B441" s="822" t="s">
        <v>587</v>
      </c>
      <c r="C441" s="825" t="s">
        <v>610</v>
      </c>
      <c r="D441" s="839" t="s">
        <v>611</v>
      </c>
      <c r="E441" s="825" t="s">
        <v>3695</v>
      </c>
      <c r="F441" s="839" t="s">
        <v>3696</v>
      </c>
      <c r="G441" s="825" t="s">
        <v>3755</v>
      </c>
      <c r="H441" s="825" t="s">
        <v>3756</v>
      </c>
      <c r="I441" s="831">
        <v>9154.3798828125</v>
      </c>
      <c r="J441" s="831">
        <v>3</v>
      </c>
      <c r="K441" s="832">
        <v>27463.1396484375</v>
      </c>
    </row>
    <row r="442" spans="1:11" ht="14.45" customHeight="1" x14ac:dyDescent="0.2">
      <c r="A442" s="821" t="s">
        <v>586</v>
      </c>
      <c r="B442" s="822" t="s">
        <v>587</v>
      </c>
      <c r="C442" s="825" t="s">
        <v>610</v>
      </c>
      <c r="D442" s="839" t="s">
        <v>611</v>
      </c>
      <c r="E442" s="825" t="s">
        <v>3695</v>
      </c>
      <c r="F442" s="839" t="s">
        <v>3696</v>
      </c>
      <c r="G442" s="825" t="s">
        <v>3757</v>
      </c>
      <c r="H442" s="825" t="s">
        <v>3758</v>
      </c>
      <c r="I442" s="831">
        <v>9154.3798828125</v>
      </c>
      <c r="J442" s="831">
        <v>2</v>
      </c>
      <c r="K442" s="832">
        <v>18308.759765625</v>
      </c>
    </row>
    <row r="443" spans="1:11" ht="14.45" customHeight="1" x14ac:dyDescent="0.2">
      <c r="A443" s="821" t="s">
        <v>586</v>
      </c>
      <c r="B443" s="822" t="s">
        <v>587</v>
      </c>
      <c r="C443" s="825" t="s">
        <v>610</v>
      </c>
      <c r="D443" s="839" t="s">
        <v>611</v>
      </c>
      <c r="E443" s="825" t="s">
        <v>3695</v>
      </c>
      <c r="F443" s="839" t="s">
        <v>3696</v>
      </c>
      <c r="G443" s="825" t="s">
        <v>3759</v>
      </c>
      <c r="H443" s="825" t="s">
        <v>3760</v>
      </c>
      <c r="I443" s="831">
        <v>7424.324951171875</v>
      </c>
      <c r="J443" s="831">
        <v>2</v>
      </c>
      <c r="K443" s="832">
        <v>14848.64990234375</v>
      </c>
    </row>
    <row r="444" spans="1:11" ht="14.45" customHeight="1" x14ac:dyDescent="0.2">
      <c r="A444" s="821" t="s">
        <v>586</v>
      </c>
      <c r="B444" s="822" t="s">
        <v>587</v>
      </c>
      <c r="C444" s="825" t="s">
        <v>610</v>
      </c>
      <c r="D444" s="839" t="s">
        <v>611</v>
      </c>
      <c r="E444" s="825" t="s">
        <v>3695</v>
      </c>
      <c r="F444" s="839" t="s">
        <v>3696</v>
      </c>
      <c r="G444" s="825" t="s">
        <v>3761</v>
      </c>
      <c r="H444" s="825" t="s">
        <v>3762</v>
      </c>
      <c r="I444" s="831">
        <v>7424.2998046875</v>
      </c>
      <c r="J444" s="831">
        <v>1</v>
      </c>
      <c r="K444" s="832">
        <v>7424.2998046875</v>
      </c>
    </row>
    <row r="445" spans="1:11" ht="14.45" customHeight="1" x14ac:dyDescent="0.2">
      <c r="A445" s="821" t="s">
        <v>586</v>
      </c>
      <c r="B445" s="822" t="s">
        <v>587</v>
      </c>
      <c r="C445" s="825" t="s">
        <v>610</v>
      </c>
      <c r="D445" s="839" t="s">
        <v>611</v>
      </c>
      <c r="E445" s="825" t="s">
        <v>3695</v>
      </c>
      <c r="F445" s="839" t="s">
        <v>3696</v>
      </c>
      <c r="G445" s="825" t="s">
        <v>3763</v>
      </c>
      <c r="H445" s="825" t="s">
        <v>3764</v>
      </c>
      <c r="I445" s="831">
        <v>7329.76513671875</v>
      </c>
      <c r="J445" s="831">
        <v>2</v>
      </c>
      <c r="K445" s="832">
        <v>14659.5302734375</v>
      </c>
    </row>
    <row r="446" spans="1:11" ht="14.45" customHeight="1" x14ac:dyDescent="0.2">
      <c r="A446" s="821" t="s">
        <v>586</v>
      </c>
      <c r="B446" s="822" t="s">
        <v>587</v>
      </c>
      <c r="C446" s="825" t="s">
        <v>610</v>
      </c>
      <c r="D446" s="839" t="s">
        <v>611</v>
      </c>
      <c r="E446" s="825" t="s">
        <v>3695</v>
      </c>
      <c r="F446" s="839" t="s">
        <v>3696</v>
      </c>
      <c r="G446" s="825" t="s">
        <v>3765</v>
      </c>
      <c r="H446" s="825" t="s">
        <v>3766</v>
      </c>
      <c r="I446" s="831">
        <v>7329.740234375</v>
      </c>
      <c r="J446" s="831">
        <v>1</v>
      </c>
      <c r="K446" s="832">
        <v>7329.740234375</v>
      </c>
    </row>
    <row r="447" spans="1:11" ht="14.45" customHeight="1" x14ac:dyDescent="0.2">
      <c r="A447" s="821" t="s">
        <v>586</v>
      </c>
      <c r="B447" s="822" t="s">
        <v>587</v>
      </c>
      <c r="C447" s="825" t="s">
        <v>610</v>
      </c>
      <c r="D447" s="839" t="s">
        <v>611</v>
      </c>
      <c r="E447" s="825" t="s">
        <v>3695</v>
      </c>
      <c r="F447" s="839" t="s">
        <v>3696</v>
      </c>
      <c r="G447" s="825" t="s">
        <v>3767</v>
      </c>
      <c r="H447" s="825" t="s">
        <v>3768</v>
      </c>
      <c r="I447" s="831">
        <v>7329.740234375</v>
      </c>
      <c r="J447" s="831">
        <v>2</v>
      </c>
      <c r="K447" s="832">
        <v>14659.48046875</v>
      </c>
    </row>
    <row r="448" spans="1:11" ht="14.45" customHeight="1" x14ac:dyDescent="0.2">
      <c r="A448" s="821" t="s">
        <v>586</v>
      </c>
      <c r="B448" s="822" t="s">
        <v>587</v>
      </c>
      <c r="C448" s="825" t="s">
        <v>610</v>
      </c>
      <c r="D448" s="839" t="s">
        <v>611</v>
      </c>
      <c r="E448" s="825" t="s">
        <v>3695</v>
      </c>
      <c r="F448" s="839" t="s">
        <v>3696</v>
      </c>
      <c r="G448" s="825" t="s">
        <v>3769</v>
      </c>
      <c r="H448" s="825" t="s">
        <v>3770</v>
      </c>
      <c r="I448" s="831">
        <v>7329.740234375</v>
      </c>
      <c r="J448" s="831">
        <v>2</v>
      </c>
      <c r="K448" s="832">
        <v>14659.48046875</v>
      </c>
    </row>
    <row r="449" spans="1:11" ht="14.45" customHeight="1" x14ac:dyDescent="0.2">
      <c r="A449" s="821" t="s">
        <v>586</v>
      </c>
      <c r="B449" s="822" t="s">
        <v>587</v>
      </c>
      <c r="C449" s="825" t="s">
        <v>610</v>
      </c>
      <c r="D449" s="839" t="s">
        <v>611</v>
      </c>
      <c r="E449" s="825" t="s">
        <v>3695</v>
      </c>
      <c r="F449" s="839" t="s">
        <v>3696</v>
      </c>
      <c r="G449" s="825" t="s">
        <v>3771</v>
      </c>
      <c r="H449" s="825" t="s">
        <v>3772</v>
      </c>
      <c r="I449" s="831">
        <v>7329.76513671875</v>
      </c>
      <c r="J449" s="831">
        <v>2</v>
      </c>
      <c r="K449" s="832">
        <v>14659.5302734375</v>
      </c>
    </row>
    <row r="450" spans="1:11" ht="14.45" customHeight="1" x14ac:dyDescent="0.2">
      <c r="A450" s="821" t="s">
        <v>586</v>
      </c>
      <c r="B450" s="822" t="s">
        <v>587</v>
      </c>
      <c r="C450" s="825" t="s">
        <v>610</v>
      </c>
      <c r="D450" s="839" t="s">
        <v>611</v>
      </c>
      <c r="E450" s="825" t="s">
        <v>3695</v>
      </c>
      <c r="F450" s="839" t="s">
        <v>3696</v>
      </c>
      <c r="G450" s="825" t="s">
        <v>3773</v>
      </c>
      <c r="H450" s="825" t="s">
        <v>3774</v>
      </c>
      <c r="I450" s="831">
        <v>7329.740234375</v>
      </c>
      <c r="J450" s="831">
        <v>2</v>
      </c>
      <c r="K450" s="832">
        <v>14659.48046875</v>
      </c>
    </row>
    <row r="451" spans="1:11" ht="14.45" customHeight="1" x14ac:dyDescent="0.2">
      <c r="A451" s="821" t="s">
        <v>586</v>
      </c>
      <c r="B451" s="822" t="s">
        <v>587</v>
      </c>
      <c r="C451" s="825" t="s">
        <v>610</v>
      </c>
      <c r="D451" s="839" t="s">
        <v>611</v>
      </c>
      <c r="E451" s="825" t="s">
        <v>3695</v>
      </c>
      <c r="F451" s="839" t="s">
        <v>3696</v>
      </c>
      <c r="G451" s="825" t="s">
        <v>3775</v>
      </c>
      <c r="H451" s="825" t="s">
        <v>3776</v>
      </c>
      <c r="I451" s="831">
        <v>7329.740234375</v>
      </c>
      <c r="J451" s="831">
        <v>2</v>
      </c>
      <c r="K451" s="832">
        <v>14659.48046875</v>
      </c>
    </row>
    <row r="452" spans="1:11" ht="14.45" customHeight="1" x14ac:dyDescent="0.2">
      <c r="A452" s="821" t="s">
        <v>586</v>
      </c>
      <c r="B452" s="822" t="s">
        <v>587</v>
      </c>
      <c r="C452" s="825" t="s">
        <v>610</v>
      </c>
      <c r="D452" s="839" t="s">
        <v>611</v>
      </c>
      <c r="E452" s="825" t="s">
        <v>3695</v>
      </c>
      <c r="F452" s="839" t="s">
        <v>3696</v>
      </c>
      <c r="G452" s="825" t="s">
        <v>3777</v>
      </c>
      <c r="H452" s="825" t="s">
        <v>3778</v>
      </c>
      <c r="I452" s="831">
        <v>8323.9404296875</v>
      </c>
      <c r="J452" s="831">
        <v>1</v>
      </c>
      <c r="K452" s="832">
        <v>8323.9404296875</v>
      </c>
    </row>
    <row r="453" spans="1:11" ht="14.45" customHeight="1" x14ac:dyDescent="0.2">
      <c r="A453" s="821" t="s">
        <v>586</v>
      </c>
      <c r="B453" s="822" t="s">
        <v>587</v>
      </c>
      <c r="C453" s="825" t="s">
        <v>610</v>
      </c>
      <c r="D453" s="839" t="s">
        <v>611</v>
      </c>
      <c r="E453" s="825" t="s">
        <v>3695</v>
      </c>
      <c r="F453" s="839" t="s">
        <v>3696</v>
      </c>
      <c r="G453" s="825" t="s">
        <v>3779</v>
      </c>
      <c r="H453" s="825" t="s">
        <v>3780</v>
      </c>
      <c r="I453" s="831">
        <v>8770.349609375</v>
      </c>
      <c r="J453" s="831">
        <v>1</v>
      </c>
      <c r="K453" s="832">
        <v>8770.349609375</v>
      </c>
    </row>
    <row r="454" spans="1:11" ht="14.45" customHeight="1" x14ac:dyDescent="0.2">
      <c r="A454" s="821" t="s">
        <v>586</v>
      </c>
      <c r="B454" s="822" t="s">
        <v>587</v>
      </c>
      <c r="C454" s="825" t="s">
        <v>610</v>
      </c>
      <c r="D454" s="839" t="s">
        <v>611</v>
      </c>
      <c r="E454" s="825" t="s">
        <v>3695</v>
      </c>
      <c r="F454" s="839" t="s">
        <v>3696</v>
      </c>
      <c r="G454" s="825" t="s">
        <v>3781</v>
      </c>
      <c r="H454" s="825" t="s">
        <v>3782</v>
      </c>
      <c r="I454" s="831">
        <v>8323.9404296875</v>
      </c>
      <c r="J454" s="831">
        <v>3</v>
      </c>
      <c r="K454" s="832">
        <v>24971.8212890625</v>
      </c>
    </row>
    <row r="455" spans="1:11" ht="14.45" customHeight="1" x14ac:dyDescent="0.2">
      <c r="A455" s="821" t="s">
        <v>586</v>
      </c>
      <c r="B455" s="822" t="s">
        <v>587</v>
      </c>
      <c r="C455" s="825" t="s">
        <v>610</v>
      </c>
      <c r="D455" s="839" t="s">
        <v>611</v>
      </c>
      <c r="E455" s="825" t="s">
        <v>3695</v>
      </c>
      <c r="F455" s="839" t="s">
        <v>3696</v>
      </c>
      <c r="G455" s="825" t="s">
        <v>3783</v>
      </c>
      <c r="H455" s="825" t="s">
        <v>3784</v>
      </c>
      <c r="I455" s="831">
        <v>8770.349609375</v>
      </c>
      <c r="J455" s="831">
        <v>1</v>
      </c>
      <c r="K455" s="832">
        <v>8770.349609375</v>
      </c>
    </row>
    <row r="456" spans="1:11" ht="14.45" customHeight="1" x14ac:dyDescent="0.2">
      <c r="A456" s="821" t="s">
        <v>586</v>
      </c>
      <c r="B456" s="822" t="s">
        <v>587</v>
      </c>
      <c r="C456" s="825" t="s">
        <v>610</v>
      </c>
      <c r="D456" s="839" t="s">
        <v>611</v>
      </c>
      <c r="E456" s="825" t="s">
        <v>3695</v>
      </c>
      <c r="F456" s="839" t="s">
        <v>3696</v>
      </c>
      <c r="G456" s="825" t="s">
        <v>3785</v>
      </c>
      <c r="H456" s="825" t="s">
        <v>3786</v>
      </c>
      <c r="I456" s="831">
        <v>2493.27001953125</v>
      </c>
      <c r="J456" s="831">
        <v>1</v>
      </c>
      <c r="K456" s="832">
        <v>2493.27001953125</v>
      </c>
    </row>
    <row r="457" spans="1:11" ht="14.45" customHeight="1" x14ac:dyDescent="0.2">
      <c r="A457" s="821" t="s">
        <v>586</v>
      </c>
      <c r="B457" s="822" t="s">
        <v>587</v>
      </c>
      <c r="C457" s="825" t="s">
        <v>610</v>
      </c>
      <c r="D457" s="839" t="s">
        <v>611</v>
      </c>
      <c r="E457" s="825" t="s">
        <v>3695</v>
      </c>
      <c r="F457" s="839" t="s">
        <v>3696</v>
      </c>
      <c r="G457" s="825" t="s">
        <v>3787</v>
      </c>
      <c r="H457" s="825" t="s">
        <v>3788</v>
      </c>
      <c r="I457" s="831">
        <v>2493.27001953125</v>
      </c>
      <c r="J457" s="831">
        <v>2</v>
      </c>
      <c r="K457" s="832">
        <v>4986.5400390625</v>
      </c>
    </row>
    <row r="458" spans="1:11" ht="14.45" customHeight="1" x14ac:dyDescent="0.2">
      <c r="A458" s="821" t="s">
        <v>586</v>
      </c>
      <c r="B458" s="822" t="s">
        <v>587</v>
      </c>
      <c r="C458" s="825" t="s">
        <v>610</v>
      </c>
      <c r="D458" s="839" t="s">
        <v>611</v>
      </c>
      <c r="E458" s="825" t="s">
        <v>3695</v>
      </c>
      <c r="F458" s="839" t="s">
        <v>3696</v>
      </c>
      <c r="G458" s="825" t="s">
        <v>3789</v>
      </c>
      <c r="H458" s="825" t="s">
        <v>3790</v>
      </c>
      <c r="I458" s="831">
        <v>5667.2001953125</v>
      </c>
      <c r="J458" s="831">
        <v>1</v>
      </c>
      <c r="K458" s="832">
        <v>5667.2001953125</v>
      </c>
    </row>
    <row r="459" spans="1:11" ht="14.45" customHeight="1" x14ac:dyDescent="0.2">
      <c r="A459" s="821" t="s">
        <v>586</v>
      </c>
      <c r="B459" s="822" t="s">
        <v>587</v>
      </c>
      <c r="C459" s="825" t="s">
        <v>610</v>
      </c>
      <c r="D459" s="839" t="s">
        <v>611</v>
      </c>
      <c r="E459" s="825" t="s">
        <v>3695</v>
      </c>
      <c r="F459" s="839" t="s">
        <v>3696</v>
      </c>
      <c r="G459" s="825" t="s">
        <v>3791</v>
      </c>
      <c r="H459" s="825" t="s">
        <v>3792</v>
      </c>
      <c r="I459" s="831">
        <v>8622.1904296875</v>
      </c>
      <c r="J459" s="831">
        <v>1</v>
      </c>
      <c r="K459" s="832">
        <v>8622.1904296875</v>
      </c>
    </row>
    <row r="460" spans="1:11" ht="14.45" customHeight="1" x14ac:dyDescent="0.2">
      <c r="A460" s="821" t="s">
        <v>586</v>
      </c>
      <c r="B460" s="822" t="s">
        <v>587</v>
      </c>
      <c r="C460" s="825" t="s">
        <v>610</v>
      </c>
      <c r="D460" s="839" t="s">
        <v>611</v>
      </c>
      <c r="E460" s="825" t="s">
        <v>3695</v>
      </c>
      <c r="F460" s="839" t="s">
        <v>3696</v>
      </c>
      <c r="G460" s="825" t="s">
        <v>3793</v>
      </c>
      <c r="H460" s="825" t="s">
        <v>3794</v>
      </c>
      <c r="I460" s="831">
        <v>8622.1904296875</v>
      </c>
      <c r="J460" s="831">
        <v>2</v>
      </c>
      <c r="K460" s="832">
        <v>17244.380859375</v>
      </c>
    </row>
    <row r="461" spans="1:11" ht="14.45" customHeight="1" x14ac:dyDescent="0.2">
      <c r="A461" s="821" t="s">
        <v>586</v>
      </c>
      <c r="B461" s="822" t="s">
        <v>587</v>
      </c>
      <c r="C461" s="825" t="s">
        <v>610</v>
      </c>
      <c r="D461" s="839" t="s">
        <v>611</v>
      </c>
      <c r="E461" s="825" t="s">
        <v>3695</v>
      </c>
      <c r="F461" s="839" t="s">
        <v>3696</v>
      </c>
      <c r="G461" s="825" t="s">
        <v>3795</v>
      </c>
      <c r="H461" s="825" t="s">
        <v>3796</v>
      </c>
      <c r="I461" s="831">
        <v>8822.992919921875</v>
      </c>
      <c r="J461" s="831">
        <v>4</v>
      </c>
      <c r="K461" s="832">
        <v>35291.9716796875</v>
      </c>
    </row>
    <row r="462" spans="1:11" ht="14.45" customHeight="1" x14ac:dyDescent="0.2">
      <c r="A462" s="821" t="s">
        <v>586</v>
      </c>
      <c r="B462" s="822" t="s">
        <v>587</v>
      </c>
      <c r="C462" s="825" t="s">
        <v>610</v>
      </c>
      <c r="D462" s="839" t="s">
        <v>611</v>
      </c>
      <c r="E462" s="825" t="s">
        <v>3695</v>
      </c>
      <c r="F462" s="839" t="s">
        <v>3696</v>
      </c>
      <c r="G462" s="825" t="s">
        <v>3797</v>
      </c>
      <c r="H462" s="825" t="s">
        <v>3798</v>
      </c>
      <c r="I462" s="831">
        <v>8822.98046875</v>
      </c>
      <c r="J462" s="831">
        <v>3</v>
      </c>
      <c r="K462" s="832">
        <v>26468.94140625</v>
      </c>
    </row>
    <row r="463" spans="1:11" ht="14.45" customHeight="1" x14ac:dyDescent="0.2">
      <c r="A463" s="821" t="s">
        <v>586</v>
      </c>
      <c r="B463" s="822" t="s">
        <v>587</v>
      </c>
      <c r="C463" s="825" t="s">
        <v>610</v>
      </c>
      <c r="D463" s="839" t="s">
        <v>611</v>
      </c>
      <c r="E463" s="825" t="s">
        <v>3695</v>
      </c>
      <c r="F463" s="839" t="s">
        <v>3696</v>
      </c>
      <c r="G463" s="825" t="s">
        <v>3799</v>
      </c>
      <c r="H463" s="825" t="s">
        <v>3800</v>
      </c>
      <c r="I463" s="831">
        <v>8822.98046875</v>
      </c>
      <c r="J463" s="831">
        <v>3</v>
      </c>
      <c r="K463" s="832">
        <v>26468.94140625</v>
      </c>
    </row>
    <row r="464" spans="1:11" ht="14.45" customHeight="1" x14ac:dyDescent="0.2">
      <c r="A464" s="821" t="s">
        <v>586</v>
      </c>
      <c r="B464" s="822" t="s">
        <v>587</v>
      </c>
      <c r="C464" s="825" t="s">
        <v>610</v>
      </c>
      <c r="D464" s="839" t="s">
        <v>611</v>
      </c>
      <c r="E464" s="825" t="s">
        <v>3695</v>
      </c>
      <c r="F464" s="839" t="s">
        <v>3696</v>
      </c>
      <c r="G464" s="825" t="s">
        <v>3801</v>
      </c>
      <c r="H464" s="825" t="s">
        <v>3802</v>
      </c>
      <c r="I464" s="831">
        <v>9733.3603515625</v>
      </c>
      <c r="J464" s="831">
        <v>3</v>
      </c>
      <c r="K464" s="832">
        <v>29200.0810546875</v>
      </c>
    </row>
    <row r="465" spans="1:11" ht="14.45" customHeight="1" x14ac:dyDescent="0.2">
      <c r="A465" s="821" t="s">
        <v>586</v>
      </c>
      <c r="B465" s="822" t="s">
        <v>587</v>
      </c>
      <c r="C465" s="825" t="s">
        <v>610</v>
      </c>
      <c r="D465" s="839" t="s">
        <v>611</v>
      </c>
      <c r="E465" s="825" t="s">
        <v>3695</v>
      </c>
      <c r="F465" s="839" t="s">
        <v>3696</v>
      </c>
      <c r="G465" s="825" t="s">
        <v>3803</v>
      </c>
      <c r="H465" s="825" t="s">
        <v>3804</v>
      </c>
      <c r="I465" s="831">
        <v>9733.349609375</v>
      </c>
      <c r="J465" s="831">
        <v>1</v>
      </c>
      <c r="K465" s="832">
        <v>9733.349609375</v>
      </c>
    </row>
    <row r="466" spans="1:11" ht="14.45" customHeight="1" x14ac:dyDescent="0.2">
      <c r="A466" s="821" t="s">
        <v>586</v>
      </c>
      <c r="B466" s="822" t="s">
        <v>587</v>
      </c>
      <c r="C466" s="825" t="s">
        <v>610</v>
      </c>
      <c r="D466" s="839" t="s">
        <v>611</v>
      </c>
      <c r="E466" s="825" t="s">
        <v>3695</v>
      </c>
      <c r="F466" s="839" t="s">
        <v>3696</v>
      </c>
      <c r="G466" s="825" t="s">
        <v>3805</v>
      </c>
      <c r="H466" s="825" t="s">
        <v>3806</v>
      </c>
      <c r="I466" s="831">
        <v>9733.3603515625</v>
      </c>
      <c r="J466" s="831">
        <v>1</v>
      </c>
      <c r="K466" s="832">
        <v>9733.3603515625</v>
      </c>
    </row>
    <row r="467" spans="1:11" ht="14.45" customHeight="1" x14ac:dyDescent="0.2">
      <c r="A467" s="821" t="s">
        <v>586</v>
      </c>
      <c r="B467" s="822" t="s">
        <v>587</v>
      </c>
      <c r="C467" s="825" t="s">
        <v>610</v>
      </c>
      <c r="D467" s="839" t="s">
        <v>611</v>
      </c>
      <c r="E467" s="825" t="s">
        <v>3695</v>
      </c>
      <c r="F467" s="839" t="s">
        <v>3696</v>
      </c>
      <c r="G467" s="825" t="s">
        <v>3807</v>
      </c>
      <c r="H467" s="825" t="s">
        <v>3808</v>
      </c>
      <c r="I467" s="831">
        <v>5846.2900390625</v>
      </c>
      <c r="J467" s="831">
        <v>2</v>
      </c>
      <c r="K467" s="832">
        <v>11692.580078125</v>
      </c>
    </row>
    <row r="468" spans="1:11" ht="14.45" customHeight="1" x14ac:dyDescent="0.2">
      <c r="A468" s="821" t="s">
        <v>586</v>
      </c>
      <c r="B468" s="822" t="s">
        <v>587</v>
      </c>
      <c r="C468" s="825" t="s">
        <v>610</v>
      </c>
      <c r="D468" s="839" t="s">
        <v>611</v>
      </c>
      <c r="E468" s="825" t="s">
        <v>3695</v>
      </c>
      <c r="F468" s="839" t="s">
        <v>3696</v>
      </c>
      <c r="G468" s="825" t="s">
        <v>3809</v>
      </c>
      <c r="H468" s="825" t="s">
        <v>3810</v>
      </c>
      <c r="I468" s="831">
        <v>9517.9602864583339</v>
      </c>
      <c r="J468" s="831">
        <v>3</v>
      </c>
      <c r="K468" s="832">
        <v>28553.880859375</v>
      </c>
    </row>
    <row r="469" spans="1:11" ht="14.45" customHeight="1" x14ac:dyDescent="0.2">
      <c r="A469" s="821" t="s">
        <v>586</v>
      </c>
      <c r="B469" s="822" t="s">
        <v>587</v>
      </c>
      <c r="C469" s="825" t="s">
        <v>610</v>
      </c>
      <c r="D469" s="839" t="s">
        <v>611</v>
      </c>
      <c r="E469" s="825" t="s">
        <v>3695</v>
      </c>
      <c r="F469" s="839" t="s">
        <v>3696</v>
      </c>
      <c r="G469" s="825" t="s">
        <v>3811</v>
      </c>
      <c r="H469" s="825" t="s">
        <v>3812</v>
      </c>
      <c r="I469" s="831">
        <v>9517.9501953125</v>
      </c>
      <c r="J469" s="831">
        <v>1</v>
      </c>
      <c r="K469" s="832">
        <v>9517.9501953125</v>
      </c>
    </row>
    <row r="470" spans="1:11" ht="14.45" customHeight="1" x14ac:dyDescent="0.2">
      <c r="A470" s="821" t="s">
        <v>586</v>
      </c>
      <c r="B470" s="822" t="s">
        <v>587</v>
      </c>
      <c r="C470" s="825" t="s">
        <v>610</v>
      </c>
      <c r="D470" s="839" t="s">
        <v>611</v>
      </c>
      <c r="E470" s="825" t="s">
        <v>3695</v>
      </c>
      <c r="F470" s="839" t="s">
        <v>3696</v>
      </c>
      <c r="G470" s="825" t="s">
        <v>3813</v>
      </c>
      <c r="H470" s="825" t="s">
        <v>3814</v>
      </c>
      <c r="I470" s="831">
        <v>6938.89013671875</v>
      </c>
      <c r="J470" s="831">
        <v>1</v>
      </c>
      <c r="K470" s="832">
        <v>6938.89013671875</v>
      </c>
    </row>
    <row r="471" spans="1:11" ht="14.45" customHeight="1" x14ac:dyDescent="0.2">
      <c r="A471" s="821" t="s">
        <v>586</v>
      </c>
      <c r="B471" s="822" t="s">
        <v>587</v>
      </c>
      <c r="C471" s="825" t="s">
        <v>610</v>
      </c>
      <c r="D471" s="839" t="s">
        <v>611</v>
      </c>
      <c r="E471" s="825" t="s">
        <v>3695</v>
      </c>
      <c r="F471" s="839" t="s">
        <v>3696</v>
      </c>
      <c r="G471" s="825" t="s">
        <v>3815</v>
      </c>
      <c r="H471" s="825" t="s">
        <v>3816</v>
      </c>
      <c r="I471" s="831">
        <v>6938.89013671875</v>
      </c>
      <c r="J471" s="831">
        <v>1</v>
      </c>
      <c r="K471" s="832">
        <v>6938.89013671875</v>
      </c>
    </row>
    <row r="472" spans="1:11" ht="14.45" customHeight="1" x14ac:dyDescent="0.2">
      <c r="A472" s="821" t="s">
        <v>586</v>
      </c>
      <c r="B472" s="822" t="s">
        <v>587</v>
      </c>
      <c r="C472" s="825" t="s">
        <v>610</v>
      </c>
      <c r="D472" s="839" t="s">
        <v>611</v>
      </c>
      <c r="E472" s="825" t="s">
        <v>3695</v>
      </c>
      <c r="F472" s="839" t="s">
        <v>3696</v>
      </c>
      <c r="G472" s="825" t="s">
        <v>3817</v>
      </c>
      <c r="H472" s="825" t="s">
        <v>3818</v>
      </c>
      <c r="I472" s="831">
        <v>6938.919921875</v>
      </c>
      <c r="J472" s="831">
        <v>1</v>
      </c>
      <c r="K472" s="832">
        <v>6938.919921875</v>
      </c>
    </row>
    <row r="473" spans="1:11" ht="14.45" customHeight="1" x14ac:dyDescent="0.2">
      <c r="A473" s="821" t="s">
        <v>586</v>
      </c>
      <c r="B473" s="822" t="s">
        <v>587</v>
      </c>
      <c r="C473" s="825" t="s">
        <v>610</v>
      </c>
      <c r="D473" s="839" t="s">
        <v>611</v>
      </c>
      <c r="E473" s="825" t="s">
        <v>3695</v>
      </c>
      <c r="F473" s="839" t="s">
        <v>3696</v>
      </c>
      <c r="G473" s="825" t="s">
        <v>3819</v>
      </c>
      <c r="H473" s="825" t="s">
        <v>3820</v>
      </c>
      <c r="I473" s="831">
        <v>8770.349609375</v>
      </c>
      <c r="J473" s="831">
        <v>1</v>
      </c>
      <c r="K473" s="832">
        <v>8770.349609375</v>
      </c>
    </row>
    <row r="474" spans="1:11" ht="14.45" customHeight="1" x14ac:dyDescent="0.2">
      <c r="A474" s="821" t="s">
        <v>586</v>
      </c>
      <c r="B474" s="822" t="s">
        <v>587</v>
      </c>
      <c r="C474" s="825" t="s">
        <v>610</v>
      </c>
      <c r="D474" s="839" t="s">
        <v>611</v>
      </c>
      <c r="E474" s="825" t="s">
        <v>3695</v>
      </c>
      <c r="F474" s="839" t="s">
        <v>3696</v>
      </c>
      <c r="G474" s="825" t="s">
        <v>3821</v>
      </c>
      <c r="H474" s="825" t="s">
        <v>3822</v>
      </c>
      <c r="I474" s="831">
        <v>11172.990234375</v>
      </c>
      <c r="J474" s="831">
        <v>2</v>
      </c>
      <c r="K474" s="832">
        <v>22345.98046875</v>
      </c>
    </row>
    <row r="475" spans="1:11" ht="14.45" customHeight="1" x14ac:dyDescent="0.2">
      <c r="A475" s="821" t="s">
        <v>586</v>
      </c>
      <c r="B475" s="822" t="s">
        <v>587</v>
      </c>
      <c r="C475" s="825" t="s">
        <v>610</v>
      </c>
      <c r="D475" s="839" t="s">
        <v>611</v>
      </c>
      <c r="E475" s="825" t="s">
        <v>3695</v>
      </c>
      <c r="F475" s="839" t="s">
        <v>3696</v>
      </c>
      <c r="G475" s="825" t="s">
        <v>3823</v>
      </c>
      <c r="H475" s="825" t="s">
        <v>3824</v>
      </c>
      <c r="I475" s="831">
        <v>11172.97509765625</v>
      </c>
      <c r="J475" s="831">
        <v>2</v>
      </c>
      <c r="K475" s="832">
        <v>22345.9501953125</v>
      </c>
    </row>
    <row r="476" spans="1:11" ht="14.45" customHeight="1" x14ac:dyDescent="0.2">
      <c r="A476" s="821" t="s">
        <v>586</v>
      </c>
      <c r="B476" s="822" t="s">
        <v>587</v>
      </c>
      <c r="C476" s="825" t="s">
        <v>610</v>
      </c>
      <c r="D476" s="839" t="s">
        <v>611</v>
      </c>
      <c r="E476" s="825" t="s">
        <v>3695</v>
      </c>
      <c r="F476" s="839" t="s">
        <v>3696</v>
      </c>
      <c r="G476" s="825" t="s">
        <v>3825</v>
      </c>
      <c r="H476" s="825" t="s">
        <v>3826</v>
      </c>
      <c r="I476" s="831">
        <v>12135.01953125</v>
      </c>
      <c r="J476" s="831">
        <v>1</v>
      </c>
      <c r="K476" s="832">
        <v>12135.01953125</v>
      </c>
    </row>
    <row r="477" spans="1:11" ht="14.45" customHeight="1" x14ac:dyDescent="0.2">
      <c r="A477" s="821" t="s">
        <v>586</v>
      </c>
      <c r="B477" s="822" t="s">
        <v>587</v>
      </c>
      <c r="C477" s="825" t="s">
        <v>610</v>
      </c>
      <c r="D477" s="839" t="s">
        <v>611</v>
      </c>
      <c r="E477" s="825" t="s">
        <v>3695</v>
      </c>
      <c r="F477" s="839" t="s">
        <v>3696</v>
      </c>
      <c r="G477" s="825" t="s">
        <v>3827</v>
      </c>
      <c r="H477" s="825" t="s">
        <v>3828</v>
      </c>
      <c r="I477" s="831">
        <v>12135.01953125</v>
      </c>
      <c r="J477" s="831">
        <v>1</v>
      </c>
      <c r="K477" s="832">
        <v>12135.01953125</v>
      </c>
    </row>
    <row r="478" spans="1:11" ht="14.45" customHeight="1" x14ac:dyDescent="0.2">
      <c r="A478" s="821" t="s">
        <v>586</v>
      </c>
      <c r="B478" s="822" t="s">
        <v>587</v>
      </c>
      <c r="C478" s="825" t="s">
        <v>610</v>
      </c>
      <c r="D478" s="839" t="s">
        <v>611</v>
      </c>
      <c r="E478" s="825" t="s">
        <v>3695</v>
      </c>
      <c r="F478" s="839" t="s">
        <v>3696</v>
      </c>
      <c r="G478" s="825" t="s">
        <v>3829</v>
      </c>
      <c r="H478" s="825" t="s">
        <v>3830</v>
      </c>
      <c r="I478" s="831">
        <v>12135</v>
      </c>
      <c r="J478" s="831">
        <v>2</v>
      </c>
      <c r="K478" s="832">
        <v>24270</v>
      </c>
    </row>
    <row r="479" spans="1:11" ht="14.45" customHeight="1" x14ac:dyDescent="0.2">
      <c r="A479" s="821" t="s">
        <v>586</v>
      </c>
      <c r="B479" s="822" t="s">
        <v>587</v>
      </c>
      <c r="C479" s="825" t="s">
        <v>610</v>
      </c>
      <c r="D479" s="839" t="s">
        <v>611</v>
      </c>
      <c r="E479" s="825" t="s">
        <v>3695</v>
      </c>
      <c r="F479" s="839" t="s">
        <v>3696</v>
      </c>
      <c r="G479" s="825" t="s">
        <v>3831</v>
      </c>
      <c r="H479" s="825" t="s">
        <v>3832</v>
      </c>
      <c r="I479" s="831">
        <v>597.49061584472656</v>
      </c>
      <c r="J479" s="831">
        <v>19</v>
      </c>
      <c r="K479" s="832">
        <v>11352.329833984375</v>
      </c>
    </row>
    <row r="480" spans="1:11" ht="14.45" customHeight="1" x14ac:dyDescent="0.2">
      <c r="A480" s="821" t="s">
        <v>586</v>
      </c>
      <c r="B480" s="822" t="s">
        <v>587</v>
      </c>
      <c r="C480" s="825" t="s">
        <v>610</v>
      </c>
      <c r="D480" s="839" t="s">
        <v>611</v>
      </c>
      <c r="E480" s="825" t="s">
        <v>3695</v>
      </c>
      <c r="F480" s="839" t="s">
        <v>3696</v>
      </c>
      <c r="G480" s="825" t="s">
        <v>3833</v>
      </c>
      <c r="H480" s="825" t="s">
        <v>3834</v>
      </c>
      <c r="I480" s="831">
        <v>597.49186706542969</v>
      </c>
      <c r="J480" s="831">
        <v>42</v>
      </c>
      <c r="K480" s="832">
        <v>25094.65966796875</v>
      </c>
    </row>
    <row r="481" spans="1:11" ht="14.45" customHeight="1" x14ac:dyDescent="0.2">
      <c r="A481" s="821" t="s">
        <v>586</v>
      </c>
      <c r="B481" s="822" t="s">
        <v>587</v>
      </c>
      <c r="C481" s="825" t="s">
        <v>610</v>
      </c>
      <c r="D481" s="839" t="s">
        <v>611</v>
      </c>
      <c r="E481" s="825" t="s">
        <v>3695</v>
      </c>
      <c r="F481" s="839" t="s">
        <v>3696</v>
      </c>
      <c r="G481" s="825" t="s">
        <v>3835</v>
      </c>
      <c r="H481" s="825" t="s">
        <v>3836</v>
      </c>
      <c r="I481" s="831">
        <v>597.49262438322364</v>
      </c>
      <c r="J481" s="831">
        <v>23</v>
      </c>
      <c r="K481" s="832">
        <v>13742.329833984375</v>
      </c>
    </row>
    <row r="482" spans="1:11" ht="14.45" customHeight="1" x14ac:dyDescent="0.2">
      <c r="A482" s="821" t="s">
        <v>586</v>
      </c>
      <c r="B482" s="822" t="s">
        <v>587</v>
      </c>
      <c r="C482" s="825" t="s">
        <v>610</v>
      </c>
      <c r="D482" s="839" t="s">
        <v>611</v>
      </c>
      <c r="E482" s="825" t="s">
        <v>3695</v>
      </c>
      <c r="F482" s="839" t="s">
        <v>3696</v>
      </c>
      <c r="G482" s="825" t="s">
        <v>3837</v>
      </c>
      <c r="H482" s="825" t="s">
        <v>3838</v>
      </c>
      <c r="I482" s="831">
        <v>9087.1298828125</v>
      </c>
      <c r="J482" s="831">
        <v>3</v>
      </c>
      <c r="K482" s="832">
        <v>27261.3896484375</v>
      </c>
    </row>
    <row r="483" spans="1:11" ht="14.45" customHeight="1" x14ac:dyDescent="0.2">
      <c r="A483" s="821" t="s">
        <v>586</v>
      </c>
      <c r="B483" s="822" t="s">
        <v>587</v>
      </c>
      <c r="C483" s="825" t="s">
        <v>610</v>
      </c>
      <c r="D483" s="839" t="s">
        <v>611</v>
      </c>
      <c r="E483" s="825" t="s">
        <v>3695</v>
      </c>
      <c r="F483" s="839" t="s">
        <v>3696</v>
      </c>
      <c r="G483" s="825" t="s">
        <v>3839</v>
      </c>
      <c r="H483" s="825" t="s">
        <v>3840</v>
      </c>
      <c r="I483" s="831">
        <v>9087.1298828125</v>
      </c>
      <c r="J483" s="831">
        <v>3</v>
      </c>
      <c r="K483" s="832">
        <v>27261.3896484375</v>
      </c>
    </row>
    <row r="484" spans="1:11" ht="14.45" customHeight="1" x14ac:dyDescent="0.2">
      <c r="A484" s="821" t="s">
        <v>586</v>
      </c>
      <c r="B484" s="822" t="s">
        <v>587</v>
      </c>
      <c r="C484" s="825" t="s">
        <v>610</v>
      </c>
      <c r="D484" s="839" t="s">
        <v>611</v>
      </c>
      <c r="E484" s="825" t="s">
        <v>3695</v>
      </c>
      <c r="F484" s="839" t="s">
        <v>3696</v>
      </c>
      <c r="G484" s="825" t="s">
        <v>3841</v>
      </c>
      <c r="H484" s="825" t="s">
        <v>3842</v>
      </c>
      <c r="I484" s="831">
        <v>9087.1298828125</v>
      </c>
      <c r="J484" s="831">
        <v>1</v>
      </c>
      <c r="K484" s="832">
        <v>9087.1298828125</v>
      </c>
    </row>
    <row r="485" spans="1:11" ht="14.45" customHeight="1" x14ac:dyDescent="0.2">
      <c r="A485" s="821" t="s">
        <v>586</v>
      </c>
      <c r="B485" s="822" t="s">
        <v>587</v>
      </c>
      <c r="C485" s="825" t="s">
        <v>610</v>
      </c>
      <c r="D485" s="839" t="s">
        <v>611</v>
      </c>
      <c r="E485" s="825" t="s">
        <v>3695</v>
      </c>
      <c r="F485" s="839" t="s">
        <v>3696</v>
      </c>
      <c r="G485" s="825" t="s">
        <v>3843</v>
      </c>
      <c r="H485" s="825" t="s">
        <v>3844</v>
      </c>
      <c r="I485" s="831">
        <v>9885.400390625</v>
      </c>
      <c r="J485" s="831">
        <v>1</v>
      </c>
      <c r="K485" s="832">
        <v>9885.400390625</v>
      </c>
    </row>
    <row r="486" spans="1:11" ht="14.45" customHeight="1" x14ac:dyDescent="0.2">
      <c r="A486" s="821" t="s">
        <v>586</v>
      </c>
      <c r="B486" s="822" t="s">
        <v>587</v>
      </c>
      <c r="C486" s="825" t="s">
        <v>610</v>
      </c>
      <c r="D486" s="839" t="s">
        <v>611</v>
      </c>
      <c r="E486" s="825" t="s">
        <v>3695</v>
      </c>
      <c r="F486" s="839" t="s">
        <v>3696</v>
      </c>
      <c r="G486" s="825" t="s">
        <v>3845</v>
      </c>
      <c r="H486" s="825" t="s">
        <v>3846</v>
      </c>
      <c r="I486" s="831">
        <v>9885.4052734375</v>
      </c>
      <c r="J486" s="831">
        <v>2</v>
      </c>
      <c r="K486" s="832">
        <v>19770.810546875</v>
      </c>
    </row>
    <row r="487" spans="1:11" ht="14.45" customHeight="1" x14ac:dyDescent="0.2">
      <c r="A487" s="821" t="s">
        <v>586</v>
      </c>
      <c r="B487" s="822" t="s">
        <v>587</v>
      </c>
      <c r="C487" s="825" t="s">
        <v>610</v>
      </c>
      <c r="D487" s="839" t="s">
        <v>611</v>
      </c>
      <c r="E487" s="825" t="s">
        <v>3695</v>
      </c>
      <c r="F487" s="839" t="s">
        <v>3696</v>
      </c>
      <c r="G487" s="825" t="s">
        <v>3847</v>
      </c>
      <c r="H487" s="825" t="s">
        <v>3848</v>
      </c>
      <c r="I487" s="831">
        <v>8710.8896484375</v>
      </c>
      <c r="J487" s="831">
        <v>1</v>
      </c>
      <c r="K487" s="832">
        <v>8710.8896484375</v>
      </c>
    </row>
    <row r="488" spans="1:11" ht="14.45" customHeight="1" x14ac:dyDescent="0.2">
      <c r="A488" s="821" t="s">
        <v>586</v>
      </c>
      <c r="B488" s="822" t="s">
        <v>587</v>
      </c>
      <c r="C488" s="825" t="s">
        <v>610</v>
      </c>
      <c r="D488" s="839" t="s">
        <v>611</v>
      </c>
      <c r="E488" s="825" t="s">
        <v>3695</v>
      </c>
      <c r="F488" s="839" t="s">
        <v>3696</v>
      </c>
      <c r="G488" s="825" t="s">
        <v>3849</v>
      </c>
      <c r="H488" s="825" t="s">
        <v>3850</v>
      </c>
      <c r="I488" s="831">
        <v>8710.8896484375</v>
      </c>
      <c r="J488" s="831">
        <v>1</v>
      </c>
      <c r="K488" s="832">
        <v>8710.8896484375</v>
      </c>
    </row>
    <row r="489" spans="1:11" ht="14.45" customHeight="1" x14ac:dyDescent="0.2">
      <c r="A489" s="821" t="s">
        <v>586</v>
      </c>
      <c r="B489" s="822" t="s">
        <v>587</v>
      </c>
      <c r="C489" s="825" t="s">
        <v>610</v>
      </c>
      <c r="D489" s="839" t="s">
        <v>611</v>
      </c>
      <c r="E489" s="825" t="s">
        <v>3695</v>
      </c>
      <c r="F489" s="839" t="s">
        <v>3696</v>
      </c>
      <c r="G489" s="825" t="s">
        <v>3851</v>
      </c>
      <c r="H489" s="825" t="s">
        <v>3852</v>
      </c>
      <c r="I489" s="831">
        <v>8710.900390625</v>
      </c>
      <c r="J489" s="831">
        <v>3</v>
      </c>
      <c r="K489" s="832">
        <v>26132.689453125</v>
      </c>
    </row>
    <row r="490" spans="1:11" ht="14.45" customHeight="1" x14ac:dyDescent="0.2">
      <c r="A490" s="821" t="s">
        <v>586</v>
      </c>
      <c r="B490" s="822" t="s">
        <v>587</v>
      </c>
      <c r="C490" s="825" t="s">
        <v>610</v>
      </c>
      <c r="D490" s="839" t="s">
        <v>611</v>
      </c>
      <c r="E490" s="825" t="s">
        <v>3695</v>
      </c>
      <c r="F490" s="839" t="s">
        <v>3696</v>
      </c>
      <c r="G490" s="825" t="s">
        <v>3853</v>
      </c>
      <c r="H490" s="825" t="s">
        <v>3854</v>
      </c>
      <c r="I490" s="831">
        <v>1238.8499755859375</v>
      </c>
      <c r="J490" s="831">
        <v>1</v>
      </c>
      <c r="K490" s="832">
        <v>1238.8499755859375</v>
      </c>
    </row>
    <row r="491" spans="1:11" ht="14.45" customHeight="1" x14ac:dyDescent="0.2">
      <c r="A491" s="821" t="s">
        <v>586</v>
      </c>
      <c r="B491" s="822" t="s">
        <v>587</v>
      </c>
      <c r="C491" s="825" t="s">
        <v>610</v>
      </c>
      <c r="D491" s="839" t="s">
        <v>611</v>
      </c>
      <c r="E491" s="825" t="s">
        <v>3695</v>
      </c>
      <c r="F491" s="839" t="s">
        <v>3696</v>
      </c>
      <c r="G491" s="825" t="s">
        <v>3855</v>
      </c>
      <c r="H491" s="825" t="s">
        <v>3856</v>
      </c>
      <c r="I491" s="831">
        <v>9430</v>
      </c>
      <c r="J491" s="831">
        <v>2</v>
      </c>
      <c r="K491" s="832">
        <v>18860</v>
      </c>
    </row>
    <row r="492" spans="1:11" ht="14.45" customHeight="1" x14ac:dyDescent="0.2">
      <c r="A492" s="821" t="s">
        <v>586</v>
      </c>
      <c r="B492" s="822" t="s">
        <v>587</v>
      </c>
      <c r="C492" s="825" t="s">
        <v>610</v>
      </c>
      <c r="D492" s="839" t="s">
        <v>611</v>
      </c>
      <c r="E492" s="825" t="s">
        <v>3695</v>
      </c>
      <c r="F492" s="839" t="s">
        <v>3696</v>
      </c>
      <c r="G492" s="825" t="s">
        <v>3857</v>
      </c>
      <c r="H492" s="825" t="s">
        <v>3858</v>
      </c>
      <c r="I492" s="831">
        <v>9430</v>
      </c>
      <c r="J492" s="831">
        <v>1</v>
      </c>
      <c r="K492" s="832">
        <v>9430</v>
      </c>
    </row>
    <row r="493" spans="1:11" ht="14.45" customHeight="1" x14ac:dyDescent="0.2">
      <c r="A493" s="821" t="s">
        <v>586</v>
      </c>
      <c r="B493" s="822" t="s">
        <v>587</v>
      </c>
      <c r="C493" s="825" t="s">
        <v>610</v>
      </c>
      <c r="D493" s="839" t="s">
        <v>611</v>
      </c>
      <c r="E493" s="825" t="s">
        <v>3695</v>
      </c>
      <c r="F493" s="839" t="s">
        <v>3696</v>
      </c>
      <c r="G493" s="825" t="s">
        <v>3859</v>
      </c>
      <c r="H493" s="825" t="s">
        <v>3860</v>
      </c>
      <c r="I493" s="831">
        <v>4022.219970703125</v>
      </c>
      <c r="J493" s="831">
        <v>1</v>
      </c>
      <c r="K493" s="832">
        <v>4022.219970703125</v>
      </c>
    </row>
    <row r="494" spans="1:11" ht="14.45" customHeight="1" x14ac:dyDescent="0.2">
      <c r="A494" s="821" t="s">
        <v>586</v>
      </c>
      <c r="B494" s="822" t="s">
        <v>587</v>
      </c>
      <c r="C494" s="825" t="s">
        <v>610</v>
      </c>
      <c r="D494" s="839" t="s">
        <v>611</v>
      </c>
      <c r="E494" s="825" t="s">
        <v>3695</v>
      </c>
      <c r="F494" s="839" t="s">
        <v>3696</v>
      </c>
      <c r="G494" s="825" t="s">
        <v>3861</v>
      </c>
      <c r="H494" s="825" t="s">
        <v>3862</v>
      </c>
      <c r="I494" s="831">
        <v>5704.4599609375</v>
      </c>
      <c r="J494" s="831">
        <v>1</v>
      </c>
      <c r="K494" s="832">
        <v>5704.4599609375</v>
      </c>
    </row>
    <row r="495" spans="1:11" ht="14.45" customHeight="1" x14ac:dyDescent="0.2">
      <c r="A495" s="821" t="s">
        <v>586</v>
      </c>
      <c r="B495" s="822" t="s">
        <v>587</v>
      </c>
      <c r="C495" s="825" t="s">
        <v>610</v>
      </c>
      <c r="D495" s="839" t="s">
        <v>611</v>
      </c>
      <c r="E495" s="825" t="s">
        <v>3695</v>
      </c>
      <c r="F495" s="839" t="s">
        <v>3696</v>
      </c>
      <c r="G495" s="825" t="s">
        <v>3863</v>
      </c>
      <c r="H495" s="825" t="s">
        <v>3864</v>
      </c>
      <c r="I495" s="831">
        <v>5704.4501953125</v>
      </c>
      <c r="J495" s="831">
        <v>1</v>
      </c>
      <c r="K495" s="832">
        <v>5704.4501953125</v>
      </c>
    </row>
    <row r="496" spans="1:11" ht="14.45" customHeight="1" x14ac:dyDescent="0.2">
      <c r="A496" s="821" t="s">
        <v>586</v>
      </c>
      <c r="B496" s="822" t="s">
        <v>587</v>
      </c>
      <c r="C496" s="825" t="s">
        <v>610</v>
      </c>
      <c r="D496" s="839" t="s">
        <v>611</v>
      </c>
      <c r="E496" s="825" t="s">
        <v>3695</v>
      </c>
      <c r="F496" s="839" t="s">
        <v>3696</v>
      </c>
      <c r="G496" s="825" t="s">
        <v>3865</v>
      </c>
      <c r="H496" s="825" t="s">
        <v>3866</v>
      </c>
      <c r="I496" s="831">
        <v>5010.60009765625</v>
      </c>
      <c r="J496" s="831">
        <v>1</v>
      </c>
      <c r="K496" s="832">
        <v>5010.60009765625</v>
      </c>
    </row>
    <row r="497" spans="1:11" ht="14.45" customHeight="1" x14ac:dyDescent="0.2">
      <c r="A497" s="821" t="s">
        <v>586</v>
      </c>
      <c r="B497" s="822" t="s">
        <v>587</v>
      </c>
      <c r="C497" s="825" t="s">
        <v>610</v>
      </c>
      <c r="D497" s="839" t="s">
        <v>611</v>
      </c>
      <c r="E497" s="825" t="s">
        <v>3695</v>
      </c>
      <c r="F497" s="839" t="s">
        <v>3696</v>
      </c>
      <c r="G497" s="825" t="s">
        <v>3867</v>
      </c>
      <c r="H497" s="825" t="s">
        <v>3868</v>
      </c>
      <c r="I497" s="831">
        <v>4865.64990234375</v>
      </c>
      <c r="J497" s="831">
        <v>1</v>
      </c>
      <c r="K497" s="832">
        <v>4865.64990234375</v>
      </c>
    </row>
    <row r="498" spans="1:11" ht="14.45" customHeight="1" x14ac:dyDescent="0.2">
      <c r="A498" s="821" t="s">
        <v>586</v>
      </c>
      <c r="B498" s="822" t="s">
        <v>587</v>
      </c>
      <c r="C498" s="825" t="s">
        <v>610</v>
      </c>
      <c r="D498" s="839" t="s">
        <v>611</v>
      </c>
      <c r="E498" s="825" t="s">
        <v>3695</v>
      </c>
      <c r="F498" s="839" t="s">
        <v>3696</v>
      </c>
      <c r="G498" s="825" t="s">
        <v>3869</v>
      </c>
      <c r="H498" s="825" t="s">
        <v>3870</v>
      </c>
      <c r="I498" s="831">
        <v>5010.5498046875</v>
      </c>
      <c r="J498" s="831">
        <v>1</v>
      </c>
      <c r="K498" s="832">
        <v>5010.5498046875</v>
      </c>
    </row>
    <row r="499" spans="1:11" ht="14.45" customHeight="1" x14ac:dyDescent="0.2">
      <c r="A499" s="821" t="s">
        <v>586</v>
      </c>
      <c r="B499" s="822" t="s">
        <v>587</v>
      </c>
      <c r="C499" s="825" t="s">
        <v>610</v>
      </c>
      <c r="D499" s="839" t="s">
        <v>611</v>
      </c>
      <c r="E499" s="825" t="s">
        <v>3695</v>
      </c>
      <c r="F499" s="839" t="s">
        <v>3696</v>
      </c>
      <c r="G499" s="825" t="s">
        <v>3871</v>
      </c>
      <c r="H499" s="825" t="s">
        <v>3872</v>
      </c>
      <c r="I499" s="831">
        <v>7266.85009765625</v>
      </c>
      <c r="J499" s="831">
        <v>3</v>
      </c>
      <c r="K499" s="832">
        <v>21800.55029296875</v>
      </c>
    </row>
    <row r="500" spans="1:11" ht="14.45" customHeight="1" x14ac:dyDescent="0.2">
      <c r="A500" s="821" t="s">
        <v>586</v>
      </c>
      <c r="B500" s="822" t="s">
        <v>587</v>
      </c>
      <c r="C500" s="825" t="s">
        <v>610</v>
      </c>
      <c r="D500" s="839" t="s">
        <v>611</v>
      </c>
      <c r="E500" s="825" t="s">
        <v>3695</v>
      </c>
      <c r="F500" s="839" t="s">
        <v>3696</v>
      </c>
      <c r="G500" s="825" t="s">
        <v>3873</v>
      </c>
      <c r="H500" s="825" t="s">
        <v>3874</v>
      </c>
      <c r="I500" s="831">
        <v>8489.2998046875</v>
      </c>
      <c r="J500" s="831">
        <v>3</v>
      </c>
      <c r="K500" s="832">
        <v>25467.8994140625</v>
      </c>
    </row>
    <row r="501" spans="1:11" ht="14.45" customHeight="1" x14ac:dyDescent="0.2">
      <c r="A501" s="821" t="s">
        <v>586</v>
      </c>
      <c r="B501" s="822" t="s">
        <v>587</v>
      </c>
      <c r="C501" s="825" t="s">
        <v>610</v>
      </c>
      <c r="D501" s="839" t="s">
        <v>611</v>
      </c>
      <c r="E501" s="825" t="s">
        <v>3695</v>
      </c>
      <c r="F501" s="839" t="s">
        <v>3696</v>
      </c>
      <c r="G501" s="825" t="s">
        <v>3875</v>
      </c>
      <c r="H501" s="825" t="s">
        <v>3876</v>
      </c>
      <c r="I501" s="831">
        <v>14511.849609375</v>
      </c>
      <c r="J501" s="831">
        <v>2</v>
      </c>
      <c r="K501" s="832">
        <v>29023.69921875</v>
      </c>
    </row>
    <row r="502" spans="1:11" ht="14.45" customHeight="1" x14ac:dyDescent="0.2">
      <c r="A502" s="821" t="s">
        <v>586</v>
      </c>
      <c r="B502" s="822" t="s">
        <v>587</v>
      </c>
      <c r="C502" s="825" t="s">
        <v>610</v>
      </c>
      <c r="D502" s="839" t="s">
        <v>611</v>
      </c>
      <c r="E502" s="825" t="s">
        <v>3695</v>
      </c>
      <c r="F502" s="839" t="s">
        <v>3696</v>
      </c>
      <c r="G502" s="825" t="s">
        <v>3877</v>
      </c>
      <c r="H502" s="825" t="s">
        <v>3878</v>
      </c>
      <c r="I502" s="831">
        <v>4867.3798828125</v>
      </c>
      <c r="J502" s="831">
        <v>1</v>
      </c>
      <c r="K502" s="832">
        <v>4867.3798828125</v>
      </c>
    </row>
    <row r="503" spans="1:11" ht="14.45" customHeight="1" x14ac:dyDescent="0.2">
      <c r="A503" s="821" t="s">
        <v>586</v>
      </c>
      <c r="B503" s="822" t="s">
        <v>587</v>
      </c>
      <c r="C503" s="825" t="s">
        <v>610</v>
      </c>
      <c r="D503" s="839" t="s">
        <v>611</v>
      </c>
      <c r="E503" s="825" t="s">
        <v>3695</v>
      </c>
      <c r="F503" s="839" t="s">
        <v>3696</v>
      </c>
      <c r="G503" s="825" t="s">
        <v>3879</v>
      </c>
      <c r="H503" s="825" t="s">
        <v>3880</v>
      </c>
      <c r="I503" s="831">
        <v>6977.169921875</v>
      </c>
      <c r="J503" s="831">
        <v>1</v>
      </c>
      <c r="K503" s="832">
        <v>6977.169921875</v>
      </c>
    </row>
    <row r="504" spans="1:11" ht="14.45" customHeight="1" x14ac:dyDescent="0.2">
      <c r="A504" s="821" t="s">
        <v>586</v>
      </c>
      <c r="B504" s="822" t="s">
        <v>587</v>
      </c>
      <c r="C504" s="825" t="s">
        <v>610</v>
      </c>
      <c r="D504" s="839" t="s">
        <v>611</v>
      </c>
      <c r="E504" s="825" t="s">
        <v>3695</v>
      </c>
      <c r="F504" s="839" t="s">
        <v>3696</v>
      </c>
      <c r="G504" s="825" t="s">
        <v>3881</v>
      </c>
      <c r="H504" s="825" t="s">
        <v>3882</v>
      </c>
      <c r="I504" s="831">
        <v>2802.260009765625</v>
      </c>
      <c r="J504" s="831">
        <v>2</v>
      </c>
      <c r="K504" s="832">
        <v>5604.52001953125</v>
      </c>
    </row>
    <row r="505" spans="1:11" ht="14.45" customHeight="1" x14ac:dyDescent="0.2">
      <c r="A505" s="821" t="s">
        <v>586</v>
      </c>
      <c r="B505" s="822" t="s">
        <v>587</v>
      </c>
      <c r="C505" s="825" t="s">
        <v>610</v>
      </c>
      <c r="D505" s="839" t="s">
        <v>611</v>
      </c>
      <c r="E505" s="825" t="s">
        <v>3695</v>
      </c>
      <c r="F505" s="839" t="s">
        <v>3696</v>
      </c>
      <c r="G505" s="825" t="s">
        <v>3883</v>
      </c>
      <c r="H505" s="825" t="s">
        <v>3884</v>
      </c>
      <c r="I505" s="831">
        <v>2802.2650146484375</v>
      </c>
      <c r="J505" s="831">
        <v>3</v>
      </c>
      <c r="K505" s="832">
        <v>8406.789794921875</v>
      </c>
    </row>
    <row r="506" spans="1:11" ht="14.45" customHeight="1" x14ac:dyDescent="0.2">
      <c r="A506" s="821" t="s">
        <v>586</v>
      </c>
      <c r="B506" s="822" t="s">
        <v>587</v>
      </c>
      <c r="C506" s="825" t="s">
        <v>610</v>
      </c>
      <c r="D506" s="839" t="s">
        <v>611</v>
      </c>
      <c r="E506" s="825" t="s">
        <v>3695</v>
      </c>
      <c r="F506" s="839" t="s">
        <v>3696</v>
      </c>
      <c r="G506" s="825" t="s">
        <v>3885</v>
      </c>
      <c r="H506" s="825" t="s">
        <v>3886</v>
      </c>
      <c r="I506" s="831">
        <v>2875</v>
      </c>
      <c r="J506" s="831">
        <v>1</v>
      </c>
      <c r="K506" s="832">
        <v>2875</v>
      </c>
    </row>
    <row r="507" spans="1:11" ht="14.45" customHeight="1" x14ac:dyDescent="0.2">
      <c r="A507" s="821" t="s">
        <v>586</v>
      </c>
      <c r="B507" s="822" t="s">
        <v>587</v>
      </c>
      <c r="C507" s="825" t="s">
        <v>610</v>
      </c>
      <c r="D507" s="839" t="s">
        <v>611</v>
      </c>
      <c r="E507" s="825" t="s">
        <v>3695</v>
      </c>
      <c r="F507" s="839" t="s">
        <v>3696</v>
      </c>
      <c r="G507" s="825" t="s">
        <v>3887</v>
      </c>
      <c r="H507" s="825" t="s">
        <v>3888</v>
      </c>
      <c r="I507" s="831">
        <v>1646.27001953125</v>
      </c>
      <c r="J507" s="831">
        <v>3</v>
      </c>
      <c r="K507" s="832">
        <v>4938.81005859375</v>
      </c>
    </row>
    <row r="508" spans="1:11" ht="14.45" customHeight="1" x14ac:dyDescent="0.2">
      <c r="A508" s="821" t="s">
        <v>586</v>
      </c>
      <c r="B508" s="822" t="s">
        <v>587</v>
      </c>
      <c r="C508" s="825" t="s">
        <v>610</v>
      </c>
      <c r="D508" s="839" t="s">
        <v>611</v>
      </c>
      <c r="E508" s="825" t="s">
        <v>3695</v>
      </c>
      <c r="F508" s="839" t="s">
        <v>3696</v>
      </c>
      <c r="G508" s="825" t="s">
        <v>3889</v>
      </c>
      <c r="H508" s="825" t="s">
        <v>3890</v>
      </c>
      <c r="I508" s="831">
        <v>1646.2766927083333</v>
      </c>
      <c r="J508" s="831">
        <v>4</v>
      </c>
      <c r="K508" s="832">
        <v>6585.1201171875</v>
      </c>
    </row>
    <row r="509" spans="1:11" ht="14.45" customHeight="1" x14ac:dyDescent="0.2">
      <c r="A509" s="821" t="s">
        <v>586</v>
      </c>
      <c r="B509" s="822" t="s">
        <v>587</v>
      </c>
      <c r="C509" s="825" t="s">
        <v>610</v>
      </c>
      <c r="D509" s="839" t="s">
        <v>611</v>
      </c>
      <c r="E509" s="825" t="s">
        <v>3695</v>
      </c>
      <c r="F509" s="839" t="s">
        <v>3696</v>
      </c>
      <c r="G509" s="825" t="s">
        <v>3891</v>
      </c>
      <c r="H509" s="825" t="s">
        <v>3892</v>
      </c>
      <c r="I509" s="831">
        <v>10483.8701171875</v>
      </c>
      <c r="J509" s="831">
        <v>1</v>
      </c>
      <c r="K509" s="832">
        <v>10483.8701171875</v>
      </c>
    </row>
    <row r="510" spans="1:11" ht="14.45" customHeight="1" x14ac:dyDescent="0.2">
      <c r="A510" s="821" t="s">
        <v>586</v>
      </c>
      <c r="B510" s="822" t="s">
        <v>587</v>
      </c>
      <c r="C510" s="825" t="s">
        <v>610</v>
      </c>
      <c r="D510" s="839" t="s">
        <v>611</v>
      </c>
      <c r="E510" s="825" t="s">
        <v>3695</v>
      </c>
      <c r="F510" s="839" t="s">
        <v>3696</v>
      </c>
      <c r="G510" s="825" t="s">
        <v>3893</v>
      </c>
      <c r="H510" s="825" t="s">
        <v>3894</v>
      </c>
      <c r="I510" s="831">
        <v>9084.1901041666661</v>
      </c>
      <c r="J510" s="831">
        <v>3</v>
      </c>
      <c r="K510" s="832">
        <v>27252.5703125</v>
      </c>
    </row>
    <row r="511" spans="1:11" ht="14.45" customHeight="1" x14ac:dyDescent="0.2">
      <c r="A511" s="821" t="s">
        <v>586</v>
      </c>
      <c r="B511" s="822" t="s">
        <v>587</v>
      </c>
      <c r="C511" s="825" t="s">
        <v>610</v>
      </c>
      <c r="D511" s="839" t="s">
        <v>611</v>
      </c>
      <c r="E511" s="825" t="s">
        <v>3695</v>
      </c>
      <c r="F511" s="839" t="s">
        <v>3696</v>
      </c>
      <c r="G511" s="825" t="s">
        <v>3895</v>
      </c>
      <c r="H511" s="825" t="s">
        <v>3896</v>
      </c>
      <c r="I511" s="831">
        <v>9084.2099609375</v>
      </c>
      <c r="J511" s="831">
        <v>1</v>
      </c>
      <c r="K511" s="832">
        <v>9084.2099609375</v>
      </c>
    </row>
    <row r="512" spans="1:11" ht="14.45" customHeight="1" x14ac:dyDescent="0.2">
      <c r="A512" s="821" t="s">
        <v>586</v>
      </c>
      <c r="B512" s="822" t="s">
        <v>587</v>
      </c>
      <c r="C512" s="825" t="s">
        <v>610</v>
      </c>
      <c r="D512" s="839" t="s">
        <v>611</v>
      </c>
      <c r="E512" s="825" t="s">
        <v>3695</v>
      </c>
      <c r="F512" s="839" t="s">
        <v>3696</v>
      </c>
      <c r="G512" s="825" t="s">
        <v>3897</v>
      </c>
      <c r="H512" s="825" t="s">
        <v>3898</v>
      </c>
      <c r="I512" s="831">
        <v>1270.0450439453125</v>
      </c>
      <c r="J512" s="831">
        <v>4</v>
      </c>
      <c r="K512" s="832">
        <v>5080.18017578125</v>
      </c>
    </row>
    <row r="513" spans="1:11" ht="14.45" customHeight="1" x14ac:dyDescent="0.2">
      <c r="A513" s="821" t="s">
        <v>586</v>
      </c>
      <c r="B513" s="822" t="s">
        <v>587</v>
      </c>
      <c r="C513" s="825" t="s">
        <v>610</v>
      </c>
      <c r="D513" s="839" t="s">
        <v>611</v>
      </c>
      <c r="E513" s="825" t="s">
        <v>3695</v>
      </c>
      <c r="F513" s="839" t="s">
        <v>3696</v>
      </c>
      <c r="G513" s="825" t="s">
        <v>3899</v>
      </c>
      <c r="H513" s="825" t="s">
        <v>3900</v>
      </c>
      <c r="I513" s="831">
        <v>1270.0400390625</v>
      </c>
      <c r="J513" s="831">
        <v>1</v>
      </c>
      <c r="K513" s="832">
        <v>1270.0400390625</v>
      </c>
    </row>
    <row r="514" spans="1:11" ht="14.45" customHeight="1" x14ac:dyDescent="0.2">
      <c r="A514" s="821" t="s">
        <v>586</v>
      </c>
      <c r="B514" s="822" t="s">
        <v>587</v>
      </c>
      <c r="C514" s="825" t="s">
        <v>610</v>
      </c>
      <c r="D514" s="839" t="s">
        <v>611</v>
      </c>
      <c r="E514" s="825" t="s">
        <v>3695</v>
      </c>
      <c r="F514" s="839" t="s">
        <v>3696</v>
      </c>
      <c r="G514" s="825" t="s">
        <v>3901</v>
      </c>
      <c r="H514" s="825" t="s">
        <v>3902</v>
      </c>
      <c r="I514" s="831">
        <v>1270.0400390625</v>
      </c>
      <c r="J514" s="831">
        <v>3</v>
      </c>
      <c r="K514" s="832">
        <v>3810.1201171875</v>
      </c>
    </row>
    <row r="515" spans="1:11" ht="14.45" customHeight="1" x14ac:dyDescent="0.2">
      <c r="A515" s="821" t="s">
        <v>586</v>
      </c>
      <c r="B515" s="822" t="s">
        <v>587</v>
      </c>
      <c r="C515" s="825" t="s">
        <v>610</v>
      </c>
      <c r="D515" s="839" t="s">
        <v>611</v>
      </c>
      <c r="E515" s="825" t="s">
        <v>3695</v>
      </c>
      <c r="F515" s="839" t="s">
        <v>3696</v>
      </c>
      <c r="G515" s="825" t="s">
        <v>3903</v>
      </c>
      <c r="H515" s="825" t="s">
        <v>3904</v>
      </c>
      <c r="I515" s="831">
        <v>1270.0400390625</v>
      </c>
      <c r="J515" s="831">
        <v>9</v>
      </c>
      <c r="K515" s="832">
        <v>11430.3603515625</v>
      </c>
    </row>
    <row r="516" spans="1:11" ht="14.45" customHeight="1" x14ac:dyDescent="0.2">
      <c r="A516" s="821" t="s">
        <v>586</v>
      </c>
      <c r="B516" s="822" t="s">
        <v>587</v>
      </c>
      <c r="C516" s="825" t="s">
        <v>610</v>
      </c>
      <c r="D516" s="839" t="s">
        <v>611</v>
      </c>
      <c r="E516" s="825" t="s">
        <v>3695</v>
      </c>
      <c r="F516" s="839" t="s">
        <v>3696</v>
      </c>
      <c r="G516" s="825" t="s">
        <v>3905</v>
      </c>
      <c r="H516" s="825" t="s">
        <v>3906</v>
      </c>
      <c r="I516" s="831">
        <v>1270.0400390625</v>
      </c>
      <c r="J516" s="831">
        <v>9</v>
      </c>
      <c r="K516" s="832">
        <v>11430.34033203125</v>
      </c>
    </row>
    <row r="517" spans="1:11" ht="14.45" customHeight="1" x14ac:dyDescent="0.2">
      <c r="A517" s="821" t="s">
        <v>586</v>
      </c>
      <c r="B517" s="822" t="s">
        <v>587</v>
      </c>
      <c r="C517" s="825" t="s">
        <v>610</v>
      </c>
      <c r="D517" s="839" t="s">
        <v>611</v>
      </c>
      <c r="E517" s="825" t="s">
        <v>3695</v>
      </c>
      <c r="F517" s="839" t="s">
        <v>3696</v>
      </c>
      <c r="G517" s="825" t="s">
        <v>3905</v>
      </c>
      <c r="H517" s="825" t="s">
        <v>3907</v>
      </c>
      <c r="I517" s="831">
        <v>1270.0400390625</v>
      </c>
      <c r="J517" s="831">
        <v>25</v>
      </c>
      <c r="K517" s="832">
        <v>31750.9609375</v>
      </c>
    </row>
    <row r="518" spans="1:11" ht="14.45" customHeight="1" x14ac:dyDescent="0.2">
      <c r="A518" s="821" t="s">
        <v>586</v>
      </c>
      <c r="B518" s="822" t="s">
        <v>587</v>
      </c>
      <c r="C518" s="825" t="s">
        <v>610</v>
      </c>
      <c r="D518" s="839" t="s">
        <v>611</v>
      </c>
      <c r="E518" s="825" t="s">
        <v>3695</v>
      </c>
      <c r="F518" s="839" t="s">
        <v>3696</v>
      </c>
      <c r="G518" s="825" t="s">
        <v>3908</v>
      </c>
      <c r="H518" s="825" t="s">
        <v>3909</v>
      </c>
      <c r="I518" s="831">
        <v>1270.0400390625</v>
      </c>
      <c r="J518" s="831">
        <v>30</v>
      </c>
      <c r="K518" s="832">
        <v>38101.18115234375</v>
      </c>
    </row>
    <row r="519" spans="1:11" ht="14.45" customHeight="1" x14ac:dyDescent="0.2">
      <c r="A519" s="821" t="s">
        <v>586</v>
      </c>
      <c r="B519" s="822" t="s">
        <v>587</v>
      </c>
      <c r="C519" s="825" t="s">
        <v>610</v>
      </c>
      <c r="D519" s="839" t="s">
        <v>611</v>
      </c>
      <c r="E519" s="825" t="s">
        <v>3695</v>
      </c>
      <c r="F519" s="839" t="s">
        <v>3696</v>
      </c>
      <c r="G519" s="825" t="s">
        <v>3910</v>
      </c>
      <c r="H519" s="825" t="s">
        <v>3911</v>
      </c>
      <c r="I519" s="831">
        <v>1270.0400390625</v>
      </c>
      <c r="J519" s="831">
        <v>11</v>
      </c>
      <c r="K519" s="832">
        <v>13970.42041015625</v>
      </c>
    </row>
    <row r="520" spans="1:11" ht="14.45" customHeight="1" x14ac:dyDescent="0.2">
      <c r="A520" s="821" t="s">
        <v>586</v>
      </c>
      <c r="B520" s="822" t="s">
        <v>587</v>
      </c>
      <c r="C520" s="825" t="s">
        <v>610</v>
      </c>
      <c r="D520" s="839" t="s">
        <v>611</v>
      </c>
      <c r="E520" s="825" t="s">
        <v>3695</v>
      </c>
      <c r="F520" s="839" t="s">
        <v>3696</v>
      </c>
      <c r="G520" s="825" t="s">
        <v>3912</v>
      </c>
      <c r="H520" s="825" t="s">
        <v>3913</v>
      </c>
      <c r="I520" s="831">
        <v>6248.93994140625</v>
      </c>
      <c r="J520" s="831">
        <v>1</v>
      </c>
      <c r="K520" s="832">
        <v>6248.93994140625</v>
      </c>
    </row>
    <row r="521" spans="1:11" ht="14.45" customHeight="1" x14ac:dyDescent="0.2">
      <c r="A521" s="821" t="s">
        <v>586</v>
      </c>
      <c r="B521" s="822" t="s">
        <v>587</v>
      </c>
      <c r="C521" s="825" t="s">
        <v>610</v>
      </c>
      <c r="D521" s="839" t="s">
        <v>611</v>
      </c>
      <c r="E521" s="825" t="s">
        <v>3695</v>
      </c>
      <c r="F521" s="839" t="s">
        <v>3696</v>
      </c>
      <c r="G521" s="825" t="s">
        <v>3914</v>
      </c>
      <c r="H521" s="825" t="s">
        <v>3915</v>
      </c>
      <c r="I521" s="831">
        <v>6529.5498046875</v>
      </c>
      <c r="J521" s="831">
        <v>1</v>
      </c>
      <c r="K521" s="832">
        <v>6529.5498046875</v>
      </c>
    </row>
    <row r="522" spans="1:11" ht="14.45" customHeight="1" x14ac:dyDescent="0.2">
      <c r="A522" s="821" t="s">
        <v>586</v>
      </c>
      <c r="B522" s="822" t="s">
        <v>587</v>
      </c>
      <c r="C522" s="825" t="s">
        <v>610</v>
      </c>
      <c r="D522" s="839" t="s">
        <v>611</v>
      </c>
      <c r="E522" s="825" t="s">
        <v>3695</v>
      </c>
      <c r="F522" s="839" t="s">
        <v>3696</v>
      </c>
      <c r="G522" s="825" t="s">
        <v>3916</v>
      </c>
      <c r="H522" s="825" t="s">
        <v>3917</v>
      </c>
      <c r="I522" s="831">
        <v>5232.5</v>
      </c>
      <c r="J522" s="831">
        <v>2</v>
      </c>
      <c r="K522" s="832">
        <v>10465</v>
      </c>
    </row>
    <row r="523" spans="1:11" ht="14.45" customHeight="1" x14ac:dyDescent="0.2">
      <c r="A523" s="821" t="s">
        <v>586</v>
      </c>
      <c r="B523" s="822" t="s">
        <v>587</v>
      </c>
      <c r="C523" s="825" t="s">
        <v>610</v>
      </c>
      <c r="D523" s="839" t="s">
        <v>611</v>
      </c>
      <c r="E523" s="825" t="s">
        <v>3695</v>
      </c>
      <c r="F523" s="839" t="s">
        <v>3696</v>
      </c>
      <c r="G523" s="825" t="s">
        <v>3918</v>
      </c>
      <c r="H523" s="825" t="s">
        <v>3919</v>
      </c>
      <c r="I523" s="831">
        <v>5232.5</v>
      </c>
      <c r="J523" s="831">
        <v>1</v>
      </c>
      <c r="K523" s="832">
        <v>5232.5</v>
      </c>
    </row>
    <row r="524" spans="1:11" ht="14.45" customHeight="1" x14ac:dyDescent="0.2">
      <c r="A524" s="821" t="s">
        <v>586</v>
      </c>
      <c r="B524" s="822" t="s">
        <v>587</v>
      </c>
      <c r="C524" s="825" t="s">
        <v>610</v>
      </c>
      <c r="D524" s="839" t="s">
        <v>611</v>
      </c>
      <c r="E524" s="825" t="s">
        <v>3695</v>
      </c>
      <c r="F524" s="839" t="s">
        <v>3696</v>
      </c>
      <c r="G524" s="825" t="s">
        <v>3920</v>
      </c>
      <c r="H524" s="825" t="s">
        <v>3921</v>
      </c>
      <c r="I524" s="831">
        <v>5232.5</v>
      </c>
      <c r="J524" s="831">
        <v>1</v>
      </c>
      <c r="K524" s="832">
        <v>5232.5</v>
      </c>
    </row>
    <row r="525" spans="1:11" ht="14.45" customHeight="1" x14ac:dyDescent="0.2">
      <c r="A525" s="821" t="s">
        <v>586</v>
      </c>
      <c r="B525" s="822" t="s">
        <v>587</v>
      </c>
      <c r="C525" s="825" t="s">
        <v>610</v>
      </c>
      <c r="D525" s="839" t="s">
        <v>611</v>
      </c>
      <c r="E525" s="825" t="s">
        <v>3695</v>
      </c>
      <c r="F525" s="839" t="s">
        <v>3696</v>
      </c>
      <c r="G525" s="825" t="s">
        <v>3922</v>
      </c>
      <c r="H525" s="825" t="s">
        <v>3923</v>
      </c>
      <c r="I525" s="831">
        <v>5232.5</v>
      </c>
      <c r="J525" s="831">
        <v>1</v>
      </c>
      <c r="K525" s="832">
        <v>5232.5</v>
      </c>
    </row>
    <row r="526" spans="1:11" ht="14.45" customHeight="1" x14ac:dyDescent="0.2">
      <c r="A526" s="821" t="s">
        <v>586</v>
      </c>
      <c r="B526" s="822" t="s">
        <v>587</v>
      </c>
      <c r="C526" s="825" t="s">
        <v>610</v>
      </c>
      <c r="D526" s="839" t="s">
        <v>611</v>
      </c>
      <c r="E526" s="825" t="s">
        <v>3695</v>
      </c>
      <c r="F526" s="839" t="s">
        <v>3696</v>
      </c>
      <c r="G526" s="825" t="s">
        <v>3924</v>
      </c>
      <c r="H526" s="825" t="s">
        <v>3925</v>
      </c>
      <c r="I526" s="831">
        <v>3795</v>
      </c>
      <c r="J526" s="831">
        <v>2</v>
      </c>
      <c r="K526" s="832">
        <v>7590</v>
      </c>
    </row>
    <row r="527" spans="1:11" ht="14.45" customHeight="1" x14ac:dyDescent="0.2">
      <c r="A527" s="821" t="s">
        <v>586</v>
      </c>
      <c r="B527" s="822" t="s">
        <v>587</v>
      </c>
      <c r="C527" s="825" t="s">
        <v>610</v>
      </c>
      <c r="D527" s="839" t="s">
        <v>611</v>
      </c>
      <c r="E527" s="825" t="s">
        <v>3695</v>
      </c>
      <c r="F527" s="839" t="s">
        <v>3696</v>
      </c>
      <c r="G527" s="825" t="s">
        <v>3926</v>
      </c>
      <c r="H527" s="825" t="s">
        <v>3927</v>
      </c>
      <c r="I527" s="831">
        <v>3795</v>
      </c>
      <c r="J527" s="831">
        <v>4</v>
      </c>
      <c r="K527" s="832">
        <v>15180</v>
      </c>
    </row>
    <row r="528" spans="1:11" ht="14.45" customHeight="1" x14ac:dyDescent="0.2">
      <c r="A528" s="821" t="s">
        <v>586</v>
      </c>
      <c r="B528" s="822" t="s">
        <v>587</v>
      </c>
      <c r="C528" s="825" t="s">
        <v>610</v>
      </c>
      <c r="D528" s="839" t="s">
        <v>611</v>
      </c>
      <c r="E528" s="825" t="s">
        <v>3695</v>
      </c>
      <c r="F528" s="839" t="s">
        <v>3696</v>
      </c>
      <c r="G528" s="825" t="s">
        <v>3928</v>
      </c>
      <c r="H528" s="825" t="s">
        <v>3929</v>
      </c>
      <c r="I528" s="831">
        <v>5192.25</v>
      </c>
      <c r="J528" s="831">
        <v>1</v>
      </c>
      <c r="K528" s="832">
        <v>5192.25</v>
      </c>
    </row>
    <row r="529" spans="1:11" ht="14.45" customHeight="1" x14ac:dyDescent="0.2">
      <c r="A529" s="821" t="s">
        <v>586</v>
      </c>
      <c r="B529" s="822" t="s">
        <v>587</v>
      </c>
      <c r="C529" s="825" t="s">
        <v>610</v>
      </c>
      <c r="D529" s="839" t="s">
        <v>611</v>
      </c>
      <c r="E529" s="825" t="s">
        <v>3695</v>
      </c>
      <c r="F529" s="839" t="s">
        <v>3696</v>
      </c>
      <c r="G529" s="825" t="s">
        <v>3930</v>
      </c>
      <c r="H529" s="825" t="s">
        <v>3931</v>
      </c>
      <c r="I529" s="831">
        <v>5192.22021484375</v>
      </c>
      <c r="J529" s="831">
        <v>1</v>
      </c>
      <c r="K529" s="832">
        <v>5192.22021484375</v>
      </c>
    </row>
    <row r="530" spans="1:11" ht="14.45" customHeight="1" x14ac:dyDescent="0.2">
      <c r="A530" s="821" t="s">
        <v>586</v>
      </c>
      <c r="B530" s="822" t="s">
        <v>587</v>
      </c>
      <c r="C530" s="825" t="s">
        <v>610</v>
      </c>
      <c r="D530" s="839" t="s">
        <v>611</v>
      </c>
      <c r="E530" s="825" t="s">
        <v>3695</v>
      </c>
      <c r="F530" s="839" t="s">
        <v>3696</v>
      </c>
      <c r="G530" s="825" t="s">
        <v>3932</v>
      </c>
      <c r="H530" s="825" t="s">
        <v>3933</v>
      </c>
      <c r="I530" s="831">
        <v>8283.6796875</v>
      </c>
      <c r="J530" s="831">
        <v>2</v>
      </c>
      <c r="K530" s="832">
        <v>16567.359375</v>
      </c>
    </row>
    <row r="531" spans="1:11" ht="14.45" customHeight="1" x14ac:dyDescent="0.2">
      <c r="A531" s="821" t="s">
        <v>586</v>
      </c>
      <c r="B531" s="822" t="s">
        <v>587</v>
      </c>
      <c r="C531" s="825" t="s">
        <v>610</v>
      </c>
      <c r="D531" s="839" t="s">
        <v>611</v>
      </c>
      <c r="E531" s="825" t="s">
        <v>3695</v>
      </c>
      <c r="F531" s="839" t="s">
        <v>3696</v>
      </c>
      <c r="G531" s="825" t="s">
        <v>3934</v>
      </c>
      <c r="H531" s="825" t="s">
        <v>3935</v>
      </c>
      <c r="I531" s="831">
        <v>6977.159912109375</v>
      </c>
      <c r="J531" s="831">
        <v>2</v>
      </c>
      <c r="K531" s="832">
        <v>13954.31982421875</v>
      </c>
    </row>
    <row r="532" spans="1:11" ht="14.45" customHeight="1" x14ac:dyDescent="0.2">
      <c r="A532" s="821" t="s">
        <v>586</v>
      </c>
      <c r="B532" s="822" t="s">
        <v>587</v>
      </c>
      <c r="C532" s="825" t="s">
        <v>610</v>
      </c>
      <c r="D532" s="839" t="s">
        <v>611</v>
      </c>
      <c r="E532" s="825" t="s">
        <v>3695</v>
      </c>
      <c r="F532" s="839" t="s">
        <v>3696</v>
      </c>
      <c r="G532" s="825" t="s">
        <v>3936</v>
      </c>
      <c r="H532" s="825" t="s">
        <v>3937</v>
      </c>
      <c r="I532" s="831">
        <v>6977.169921875</v>
      </c>
      <c r="J532" s="831">
        <v>2</v>
      </c>
      <c r="K532" s="832">
        <v>13954.33984375</v>
      </c>
    </row>
    <row r="533" spans="1:11" ht="14.45" customHeight="1" x14ac:dyDescent="0.2">
      <c r="A533" s="821" t="s">
        <v>586</v>
      </c>
      <c r="B533" s="822" t="s">
        <v>587</v>
      </c>
      <c r="C533" s="825" t="s">
        <v>610</v>
      </c>
      <c r="D533" s="839" t="s">
        <v>611</v>
      </c>
      <c r="E533" s="825" t="s">
        <v>3695</v>
      </c>
      <c r="F533" s="839" t="s">
        <v>3696</v>
      </c>
      <c r="G533" s="825" t="s">
        <v>3938</v>
      </c>
      <c r="H533" s="825" t="s">
        <v>3939</v>
      </c>
      <c r="I533" s="831">
        <v>5957.3701171875</v>
      </c>
      <c r="J533" s="831">
        <v>3</v>
      </c>
      <c r="K533" s="832">
        <v>17872.1103515625</v>
      </c>
    </row>
    <row r="534" spans="1:11" ht="14.45" customHeight="1" x14ac:dyDescent="0.2">
      <c r="A534" s="821" t="s">
        <v>586</v>
      </c>
      <c r="B534" s="822" t="s">
        <v>587</v>
      </c>
      <c r="C534" s="825" t="s">
        <v>610</v>
      </c>
      <c r="D534" s="839" t="s">
        <v>611</v>
      </c>
      <c r="E534" s="825" t="s">
        <v>3695</v>
      </c>
      <c r="F534" s="839" t="s">
        <v>3696</v>
      </c>
      <c r="G534" s="825" t="s">
        <v>3940</v>
      </c>
      <c r="H534" s="825" t="s">
        <v>3941</v>
      </c>
      <c r="I534" s="831">
        <v>7132.89013671875</v>
      </c>
      <c r="J534" s="831">
        <v>1</v>
      </c>
      <c r="K534" s="832">
        <v>7132.89013671875</v>
      </c>
    </row>
    <row r="535" spans="1:11" ht="14.45" customHeight="1" x14ac:dyDescent="0.2">
      <c r="A535" s="821" t="s">
        <v>586</v>
      </c>
      <c r="B535" s="822" t="s">
        <v>587</v>
      </c>
      <c r="C535" s="825" t="s">
        <v>610</v>
      </c>
      <c r="D535" s="839" t="s">
        <v>611</v>
      </c>
      <c r="E535" s="825" t="s">
        <v>3695</v>
      </c>
      <c r="F535" s="839" t="s">
        <v>3696</v>
      </c>
      <c r="G535" s="825" t="s">
        <v>3942</v>
      </c>
      <c r="H535" s="825" t="s">
        <v>3943</v>
      </c>
      <c r="I535" s="831">
        <v>2423.10009765625</v>
      </c>
      <c r="J535" s="831">
        <v>4</v>
      </c>
      <c r="K535" s="832">
        <v>9692.400390625</v>
      </c>
    </row>
    <row r="536" spans="1:11" ht="14.45" customHeight="1" x14ac:dyDescent="0.2">
      <c r="A536" s="821" t="s">
        <v>586</v>
      </c>
      <c r="B536" s="822" t="s">
        <v>587</v>
      </c>
      <c r="C536" s="825" t="s">
        <v>610</v>
      </c>
      <c r="D536" s="839" t="s">
        <v>611</v>
      </c>
      <c r="E536" s="825" t="s">
        <v>3695</v>
      </c>
      <c r="F536" s="839" t="s">
        <v>3696</v>
      </c>
      <c r="G536" s="825" t="s">
        <v>3944</v>
      </c>
      <c r="H536" s="825" t="s">
        <v>3945</v>
      </c>
      <c r="I536" s="831">
        <v>3677.5400390625</v>
      </c>
      <c r="J536" s="831">
        <v>5</v>
      </c>
      <c r="K536" s="832">
        <v>18387.7001953125</v>
      </c>
    </row>
    <row r="537" spans="1:11" ht="14.45" customHeight="1" x14ac:dyDescent="0.2">
      <c r="A537" s="821" t="s">
        <v>586</v>
      </c>
      <c r="B537" s="822" t="s">
        <v>587</v>
      </c>
      <c r="C537" s="825" t="s">
        <v>610</v>
      </c>
      <c r="D537" s="839" t="s">
        <v>611</v>
      </c>
      <c r="E537" s="825" t="s">
        <v>3695</v>
      </c>
      <c r="F537" s="839" t="s">
        <v>3696</v>
      </c>
      <c r="G537" s="825" t="s">
        <v>3946</v>
      </c>
      <c r="H537" s="825" t="s">
        <v>3947</v>
      </c>
      <c r="I537" s="831">
        <v>2423.10009765625</v>
      </c>
      <c r="J537" s="831">
        <v>4</v>
      </c>
      <c r="K537" s="832">
        <v>9692.400390625</v>
      </c>
    </row>
    <row r="538" spans="1:11" ht="14.45" customHeight="1" x14ac:dyDescent="0.2">
      <c r="A538" s="821" t="s">
        <v>586</v>
      </c>
      <c r="B538" s="822" t="s">
        <v>587</v>
      </c>
      <c r="C538" s="825" t="s">
        <v>610</v>
      </c>
      <c r="D538" s="839" t="s">
        <v>611</v>
      </c>
      <c r="E538" s="825" t="s">
        <v>3695</v>
      </c>
      <c r="F538" s="839" t="s">
        <v>3696</v>
      </c>
      <c r="G538" s="825" t="s">
        <v>3948</v>
      </c>
      <c r="H538" s="825" t="s">
        <v>3949</v>
      </c>
      <c r="I538" s="831">
        <v>2423.10009765625</v>
      </c>
      <c r="J538" s="831">
        <v>2</v>
      </c>
      <c r="K538" s="832">
        <v>4846.2001953125</v>
      </c>
    </row>
    <row r="539" spans="1:11" ht="14.45" customHeight="1" x14ac:dyDescent="0.2">
      <c r="A539" s="821" t="s">
        <v>586</v>
      </c>
      <c r="B539" s="822" t="s">
        <v>587</v>
      </c>
      <c r="C539" s="825" t="s">
        <v>610</v>
      </c>
      <c r="D539" s="839" t="s">
        <v>611</v>
      </c>
      <c r="E539" s="825" t="s">
        <v>3695</v>
      </c>
      <c r="F539" s="839" t="s">
        <v>3696</v>
      </c>
      <c r="G539" s="825" t="s">
        <v>3950</v>
      </c>
      <c r="H539" s="825" t="s">
        <v>3951</v>
      </c>
      <c r="I539" s="831">
        <v>2423.10009765625</v>
      </c>
      <c r="J539" s="831">
        <v>5</v>
      </c>
      <c r="K539" s="832">
        <v>12115.50048828125</v>
      </c>
    </row>
    <row r="540" spans="1:11" ht="14.45" customHeight="1" x14ac:dyDescent="0.2">
      <c r="A540" s="821" t="s">
        <v>586</v>
      </c>
      <c r="B540" s="822" t="s">
        <v>587</v>
      </c>
      <c r="C540" s="825" t="s">
        <v>610</v>
      </c>
      <c r="D540" s="839" t="s">
        <v>611</v>
      </c>
      <c r="E540" s="825" t="s">
        <v>3695</v>
      </c>
      <c r="F540" s="839" t="s">
        <v>3696</v>
      </c>
      <c r="G540" s="825" t="s">
        <v>3952</v>
      </c>
      <c r="H540" s="825" t="s">
        <v>3953</v>
      </c>
      <c r="I540" s="831">
        <v>5232.5</v>
      </c>
      <c r="J540" s="831">
        <v>1</v>
      </c>
      <c r="K540" s="832">
        <v>5232.5</v>
      </c>
    </row>
    <row r="541" spans="1:11" ht="14.45" customHeight="1" x14ac:dyDescent="0.2">
      <c r="A541" s="821" t="s">
        <v>586</v>
      </c>
      <c r="B541" s="822" t="s">
        <v>587</v>
      </c>
      <c r="C541" s="825" t="s">
        <v>610</v>
      </c>
      <c r="D541" s="839" t="s">
        <v>611</v>
      </c>
      <c r="E541" s="825" t="s">
        <v>3695</v>
      </c>
      <c r="F541" s="839" t="s">
        <v>3696</v>
      </c>
      <c r="G541" s="825" t="s">
        <v>3954</v>
      </c>
      <c r="H541" s="825" t="s">
        <v>3955</v>
      </c>
      <c r="I541" s="831">
        <v>5232.5</v>
      </c>
      <c r="J541" s="831">
        <v>1</v>
      </c>
      <c r="K541" s="832">
        <v>5232.5</v>
      </c>
    </row>
    <row r="542" spans="1:11" ht="14.45" customHeight="1" x14ac:dyDescent="0.2">
      <c r="A542" s="821" t="s">
        <v>586</v>
      </c>
      <c r="B542" s="822" t="s">
        <v>587</v>
      </c>
      <c r="C542" s="825" t="s">
        <v>610</v>
      </c>
      <c r="D542" s="839" t="s">
        <v>611</v>
      </c>
      <c r="E542" s="825" t="s">
        <v>3695</v>
      </c>
      <c r="F542" s="839" t="s">
        <v>3696</v>
      </c>
      <c r="G542" s="825" t="s">
        <v>3956</v>
      </c>
      <c r="H542" s="825" t="s">
        <v>3957</v>
      </c>
      <c r="I542" s="831">
        <v>5232.5</v>
      </c>
      <c r="J542" s="831">
        <v>1</v>
      </c>
      <c r="K542" s="832">
        <v>5232.5</v>
      </c>
    </row>
    <row r="543" spans="1:11" ht="14.45" customHeight="1" x14ac:dyDescent="0.2">
      <c r="A543" s="821" t="s">
        <v>586</v>
      </c>
      <c r="B543" s="822" t="s">
        <v>587</v>
      </c>
      <c r="C543" s="825" t="s">
        <v>610</v>
      </c>
      <c r="D543" s="839" t="s">
        <v>611</v>
      </c>
      <c r="E543" s="825" t="s">
        <v>3695</v>
      </c>
      <c r="F543" s="839" t="s">
        <v>3696</v>
      </c>
      <c r="G543" s="825" t="s">
        <v>3958</v>
      </c>
      <c r="H543" s="825" t="s">
        <v>3959</v>
      </c>
      <c r="I543" s="831">
        <v>5232.5</v>
      </c>
      <c r="J543" s="831">
        <v>1</v>
      </c>
      <c r="K543" s="832">
        <v>5232.5</v>
      </c>
    </row>
    <row r="544" spans="1:11" ht="14.45" customHeight="1" x14ac:dyDescent="0.2">
      <c r="A544" s="821" t="s">
        <v>586</v>
      </c>
      <c r="B544" s="822" t="s">
        <v>587</v>
      </c>
      <c r="C544" s="825" t="s">
        <v>610</v>
      </c>
      <c r="D544" s="839" t="s">
        <v>611</v>
      </c>
      <c r="E544" s="825" t="s">
        <v>3695</v>
      </c>
      <c r="F544" s="839" t="s">
        <v>3696</v>
      </c>
      <c r="G544" s="825" t="s">
        <v>3960</v>
      </c>
      <c r="H544" s="825" t="s">
        <v>3961</v>
      </c>
      <c r="I544" s="831">
        <v>5232.5</v>
      </c>
      <c r="J544" s="831">
        <v>2</v>
      </c>
      <c r="K544" s="832">
        <v>10465</v>
      </c>
    </row>
    <row r="545" spans="1:11" ht="14.45" customHeight="1" x14ac:dyDescent="0.2">
      <c r="A545" s="821" t="s">
        <v>586</v>
      </c>
      <c r="B545" s="822" t="s">
        <v>587</v>
      </c>
      <c r="C545" s="825" t="s">
        <v>610</v>
      </c>
      <c r="D545" s="839" t="s">
        <v>611</v>
      </c>
      <c r="E545" s="825" t="s">
        <v>3695</v>
      </c>
      <c r="F545" s="839" t="s">
        <v>3696</v>
      </c>
      <c r="G545" s="825" t="s">
        <v>3962</v>
      </c>
      <c r="H545" s="825" t="s">
        <v>3963</v>
      </c>
      <c r="I545" s="831">
        <v>15808.48046875</v>
      </c>
      <c r="J545" s="831">
        <v>2</v>
      </c>
      <c r="K545" s="832">
        <v>31616.9609375</v>
      </c>
    </row>
    <row r="546" spans="1:11" ht="14.45" customHeight="1" x14ac:dyDescent="0.2">
      <c r="A546" s="821" t="s">
        <v>586</v>
      </c>
      <c r="B546" s="822" t="s">
        <v>587</v>
      </c>
      <c r="C546" s="825" t="s">
        <v>610</v>
      </c>
      <c r="D546" s="839" t="s">
        <v>611</v>
      </c>
      <c r="E546" s="825" t="s">
        <v>3695</v>
      </c>
      <c r="F546" s="839" t="s">
        <v>3696</v>
      </c>
      <c r="G546" s="825" t="s">
        <v>3964</v>
      </c>
      <c r="H546" s="825" t="s">
        <v>3965</v>
      </c>
      <c r="I546" s="831">
        <v>10645.68994140625</v>
      </c>
      <c r="J546" s="831">
        <v>2</v>
      </c>
      <c r="K546" s="832">
        <v>21291.3798828125</v>
      </c>
    </row>
    <row r="547" spans="1:11" ht="14.45" customHeight="1" x14ac:dyDescent="0.2">
      <c r="A547" s="821" t="s">
        <v>586</v>
      </c>
      <c r="B547" s="822" t="s">
        <v>587</v>
      </c>
      <c r="C547" s="825" t="s">
        <v>610</v>
      </c>
      <c r="D547" s="839" t="s">
        <v>611</v>
      </c>
      <c r="E547" s="825" t="s">
        <v>3695</v>
      </c>
      <c r="F547" s="839" t="s">
        <v>3696</v>
      </c>
      <c r="G547" s="825" t="s">
        <v>3966</v>
      </c>
      <c r="H547" s="825" t="s">
        <v>3967</v>
      </c>
      <c r="I547" s="831">
        <v>10645.6796875</v>
      </c>
      <c r="J547" s="831">
        <v>3</v>
      </c>
      <c r="K547" s="832">
        <v>31937.0390625</v>
      </c>
    </row>
    <row r="548" spans="1:11" ht="14.45" customHeight="1" x14ac:dyDescent="0.2">
      <c r="A548" s="821" t="s">
        <v>586</v>
      </c>
      <c r="B548" s="822" t="s">
        <v>587</v>
      </c>
      <c r="C548" s="825" t="s">
        <v>610</v>
      </c>
      <c r="D548" s="839" t="s">
        <v>611</v>
      </c>
      <c r="E548" s="825" t="s">
        <v>3695</v>
      </c>
      <c r="F548" s="839" t="s">
        <v>3696</v>
      </c>
      <c r="G548" s="825" t="s">
        <v>3968</v>
      </c>
      <c r="H548" s="825" t="s">
        <v>3969</v>
      </c>
      <c r="I548" s="831">
        <v>9400</v>
      </c>
      <c r="J548" s="831">
        <v>1</v>
      </c>
      <c r="K548" s="832">
        <v>9400</v>
      </c>
    </row>
    <row r="549" spans="1:11" ht="14.45" customHeight="1" x14ac:dyDescent="0.2">
      <c r="A549" s="821" t="s">
        <v>586</v>
      </c>
      <c r="B549" s="822" t="s">
        <v>587</v>
      </c>
      <c r="C549" s="825" t="s">
        <v>610</v>
      </c>
      <c r="D549" s="839" t="s">
        <v>611</v>
      </c>
      <c r="E549" s="825" t="s">
        <v>3695</v>
      </c>
      <c r="F549" s="839" t="s">
        <v>3696</v>
      </c>
      <c r="G549" s="825" t="s">
        <v>3970</v>
      </c>
      <c r="H549" s="825" t="s">
        <v>3971</v>
      </c>
      <c r="I549" s="831">
        <v>8830.740234375</v>
      </c>
      <c r="J549" s="831">
        <v>1</v>
      </c>
      <c r="K549" s="832">
        <v>8830.740234375</v>
      </c>
    </row>
    <row r="550" spans="1:11" ht="14.45" customHeight="1" x14ac:dyDescent="0.2">
      <c r="A550" s="821" t="s">
        <v>586</v>
      </c>
      <c r="B550" s="822" t="s">
        <v>587</v>
      </c>
      <c r="C550" s="825" t="s">
        <v>610</v>
      </c>
      <c r="D550" s="839" t="s">
        <v>611</v>
      </c>
      <c r="E550" s="825" t="s">
        <v>3695</v>
      </c>
      <c r="F550" s="839" t="s">
        <v>3696</v>
      </c>
      <c r="G550" s="825" t="s">
        <v>3972</v>
      </c>
      <c r="H550" s="825" t="s">
        <v>3973</v>
      </c>
      <c r="I550" s="831">
        <v>8830.76953125</v>
      </c>
      <c r="J550" s="831">
        <v>1</v>
      </c>
      <c r="K550" s="832">
        <v>8830.76953125</v>
      </c>
    </row>
    <row r="551" spans="1:11" ht="14.45" customHeight="1" x14ac:dyDescent="0.2">
      <c r="A551" s="821" t="s">
        <v>586</v>
      </c>
      <c r="B551" s="822" t="s">
        <v>587</v>
      </c>
      <c r="C551" s="825" t="s">
        <v>610</v>
      </c>
      <c r="D551" s="839" t="s">
        <v>611</v>
      </c>
      <c r="E551" s="825" t="s">
        <v>3695</v>
      </c>
      <c r="F551" s="839" t="s">
        <v>3696</v>
      </c>
      <c r="G551" s="825" t="s">
        <v>3974</v>
      </c>
      <c r="H551" s="825" t="s">
        <v>3975</v>
      </c>
      <c r="I551" s="831">
        <v>8830.7802734375</v>
      </c>
      <c r="J551" s="831">
        <v>1</v>
      </c>
      <c r="K551" s="832">
        <v>8830.7802734375</v>
      </c>
    </row>
    <row r="552" spans="1:11" ht="14.45" customHeight="1" x14ac:dyDescent="0.2">
      <c r="A552" s="821" t="s">
        <v>586</v>
      </c>
      <c r="B552" s="822" t="s">
        <v>587</v>
      </c>
      <c r="C552" s="825" t="s">
        <v>610</v>
      </c>
      <c r="D552" s="839" t="s">
        <v>611</v>
      </c>
      <c r="E552" s="825" t="s">
        <v>3695</v>
      </c>
      <c r="F552" s="839" t="s">
        <v>3696</v>
      </c>
      <c r="G552" s="825" t="s">
        <v>3976</v>
      </c>
      <c r="H552" s="825" t="s">
        <v>3977</v>
      </c>
      <c r="I552" s="831">
        <v>8624.115234375</v>
      </c>
      <c r="J552" s="831">
        <v>2</v>
      </c>
      <c r="K552" s="832">
        <v>17248.23046875</v>
      </c>
    </row>
    <row r="553" spans="1:11" ht="14.45" customHeight="1" x14ac:dyDescent="0.2">
      <c r="A553" s="821" t="s">
        <v>586</v>
      </c>
      <c r="B553" s="822" t="s">
        <v>587</v>
      </c>
      <c r="C553" s="825" t="s">
        <v>610</v>
      </c>
      <c r="D553" s="839" t="s">
        <v>611</v>
      </c>
      <c r="E553" s="825" t="s">
        <v>3695</v>
      </c>
      <c r="F553" s="839" t="s">
        <v>3696</v>
      </c>
      <c r="G553" s="825" t="s">
        <v>3978</v>
      </c>
      <c r="H553" s="825" t="s">
        <v>3979</v>
      </c>
      <c r="I553" s="831">
        <v>8624.150390625</v>
      </c>
      <c r="J553" s="831">
        <v>1</v>
      </c>
      <c r="K553" s="832">
        <v>8624.150390625</v>
      </c>
    </row>
    <row r="554" spans="1:11" ht="14.45" customHeight="1" x14ac:dyDescent="0.2">
      <c r="A554" s="821" t="s">
        <v>586</v>
      </c>
      <c r="B554" s="822" t="s">
        <v>587</v>
      </c>
      <c r="C554" s="825" t="s">
        <v>610</v>
      </c>
      <c r="D554" s="839" t="s">
        <v>611</v>
      </c>
      <c r="E554" s="825" t="s">
        <v>3695</v>
      </c>
      <c r="F554" s="839" t="s">
        <v>3696</v>
      </c>
      <c r="G554" s="825" t="s">
        <v>3980</v>
      </c>
      <c r="H554" s="825" t="s">
        <v>3981</v>
      </c>
      <c r="I554" s="831">
        <v>8624.150390625</v>
      </c>
      <c r="J554" s="831">
        <v>2</v>
      </c>
      <c r="K554" s="832">
        <v>17248.30078125</v>
      </c>
    </row>
    <row r="555" spans="1:11" ht="14.45" customHeight="1" x14ac:dyDescent="0.2">
      <c r="A555" s="821" t="s">
        <v>586</v>
      </c>
      <c r="B555" s="822" t="s">
        <v>587</v>
      </c>
      <c r="C555" s="825" t="s">
        <v>610</v>
      </c>
      <c r="D555" s="839" t="s">
        <v>611</v>
      </c>
      <c r="E555" s="825" t="s">
        <v>3695</v>
      </c>
      <c r="F555" s="839" t="s">
        <v>3696</v>
      </c>
      <c r="G555" s="825" t="s">
        <v>3982</v>
      </c>
      <c r="H555" s="825" t="s">
        <v>3983</v>
      </c>
      <c r="I555" s="831">
        <v>8624.14013671875</v>
      </c>
      <c r="J555" s="831">
        <v>2</v>
      </c>
      <c r="K555" s="832">
        <v>17248.2802734375</v>
      </c>
    </row>
    <row r="556" spans="1:11" ht="14.45" customHeight="1" x14ac:dyDescent="0.2">
      <c r="A556" s="821" t="s">
        <v>586</v>
      </c>
      <c r="B556" s="822" t="s">
        <v>587</v>
      </c>
      <c r="C556" s="825" t="s">
        <v>610</v>
      </c>
      <c r="D556" s="839" t="s">
        <v>611</v>
      </c>
      <c r="E556" s="825" t="s">
        <v>3695</v>
      </c>
      <c r="F556" s="839" t="s">
        <v>3696</v>
      </c>
      <c r="G556" s="825" t="s">
        <v>3984</v>
      </c>
      <c r="H556" s="825" t="s">
        <v>3985</v>
      </c>
      <c r="I556" s="831">
        <v>11355.259765625</v>
      </c>
      <c r="J556" s="831">
        <v>3</v>
      </c>
      <c r="K556" s="832">
        <v>34065.779296875</v>
      </c>
    </row>
    <row r="557" spans="1:11" ht="14.45" customHeight="1" x14ac:dyDescent="0.2">
      <c r="A557" s="821" t="s">
        <v>586</v>
      </c>
      <c r="B557" s="822" t="s">
        <v>587</v>
      </c>
      <c r="C557" s="825" t="s">
        <v>610</v>
      </c>
      <c r="D557" s="839" t="s">
        <v>611</v>
      </c>
      <c r="E557" s="825" t="s">
        <v>3695</v>
      </c>
      <c r="F557" s="839" t="s">
        <v>3696</v>
      </c>
      <c r="G557" s="825" t="s">
        <v>3986</v>
      </c>
      <c r="H557" s="825" t="s">
        <v>3987</v>
      </c>
      <c r="I557" s="831">
        <v>11355.259765625</v>
      </c>
      <c r="J557" s="831">
        <v>1</v>
      </c>
      <c r="K557" s="832">
        <v>11355.259765625</v>
      </c>
    </row>
    <row r="558" spans="1:11" ht="14.45" customHeight="1" x14ac:dyDescent="0.2">
      <c r="A558" s="821" t="s">
        <v>586</v>
      </c>
      <c r="B558" s="822" t="s">
        <v>587</v>
      </c>
      <c r="C558" s="825" t="s">
        <v>610</v>
      </c>
      <c r="D558" s="839" t="s">
        <v>611</v>
      </c>
      <c r="E558" s="825" t="s">
        <v>3695</v>
      </c>
      <c r="F558" s="839" t="s">
        <v>3696</v>
      </c>
      <c r="G558" s="825" t="s">
        <v>3988</v>
      </c>
      <c r="H558" s="825" t="s">
        <v>3989</v>
      </c>
      <c r="I558" s="831">
        <v>11355.259765625</v>
      </c>
      <c r="J558" s="831">
        <v>4</v>
      </c>
      <c r="K558" s="832">
        <v>45421.0390625</v>
      </c>
    </row>
    <row r="559" spans="1:11" ht="14.45" customHeight="1" x14ac:dyDescent="0.2">
      <c r="A559" s="821" t="s">
        <v>586</v>
      </c>
      <c r="B559" s="822" t="s">
        <v>587</v>
      </c>
      <c r="C559" s="825" t="s">
        <v>610</v>
      </c>
      <c r="D559" s="839" t="s">
        <v>611</v>
      </c>
      <c r="E559" s="825" t="s">
        <v>3695</v>
      </c>
      <c r="F559" s="839" t="s">
        <v>3696</v>
      </c>
      <c r="G559" s="825" t="s">
        <v>3990</v>
      </c>
      <c r="H559" s="825" t="s">
        <v>3991</v>
      </c>
      <c r="I559" s="831">
        <v>5232.5</v>
      </c>
      <c r="J559" s="831">
        <v>2</v>
      </c>
      <c r="K559" s="832">
        <v>10465</v>
      </c>
    </row>
    <row r="560" spans="1:11" ht="14.45" customHeight="1" x14ac:dyDescent="0.2">
      <c r="A560" s="821" t="s">
        <v>586</v>
      </c>
      <c r="B560" s="822" t="s">
        <v>587</v>
      </c>
      <c r="C560" s="825" t="s">
        <v>610</v>
      </c>
      <c r="D560" s="839" t="s">
        <v>611</v>
      </c>
      <c r="E560" s="825" t="s">
        <v>3695</v>
      </c>
      <c r="F560" s="839" t="s">
        <v>3696</v>
      </c>
      <c r="G560" s="825" t="s">
        <v>3992</v>
      </c>
      <c r="H560" s="825" t="s">
        <v>3993</v>
      </c>
      <c r="I560" s="831">
        <v>2760</v>
      </c>
      <c r="J560" s="831">
        <v>1</v>
      </c>
      <c r="K560" s="832">
        <v>2760</v>
      </c>
    </row>
    <row r="561" spans="1:11" ht="14.45" customHeight="1" x14ac:dyDescent="0.2">
      <c r="A561" s="821" t="s">
        <v>586</v>
      </c>
      <c r="B561" s="822" t="s">
        <v>587</v>
      </c>
      <c r="C561" s="825" t="s">
        <v>610</v>
      </c>
      <c r="D561" s="839" t="s">
        <v>611</v>
      </c>
      <c r="E561" s="825" t="s">
        <v>3695</v>
      </c>
      <c r="F561" s="839" t="s">
        <v>3696</v>
      </c>
      <c r="G561" s="825" t="s">
        <v>3994</v>
      </c>
      <c r="H561" s="825" t="s">
        <v>3995</v>
      </c>
      <c r="I561" s="831">
        <v>7029.5400390625</v>
      </c>
      <c r="J561" s="831">
        <v>8</v>
      </c>
      <c r="K561" s="832">
        <v>56236.310546875</v>
      </c>
    </row>
    <row r="562" spans="1:11" ht="14.45" customHeight="1" x14ac:dyDescent="0.2">
      <c r="A562" s="821" t="s">
        <v>586</v>
      </c>
      <c r="B562" s="822" t="s">
        <v>587</v>
      </c>
      <c r="C562" s="825" t="s">
        <v>610</v>
      </c>
      <c r="D562" s="839" t="s">
        <v>611</v>
      </c>
      <c r="E562" s="825" t="s">
        <v>3695</v>
      </c>
      <c r="F562" s="839" t="s">
        <v>3696</v>
      </c>
      <c r="G562" s="825" t="s">
        <v>3996</v>
      </c>
      <c r="H562" s="825" t="s">
        <v>3997</v>
      </c>
      <c r="I562" s="831">
        <v>7029.5400390625</v>
      </c>
      <c r="J562" s="831">
        <v>10</v>
      </c>
      <c r="K562" s="832">
        <v>70295.400390625</v>
      </c>
    </row>
    <row r="563" spans="1:11" ht="14.45" customHeight="1" x14ac:dyDescent="0.2">
      <c r="A563" s="821" t="s">
        <v>586</v>
      </c>
      <c r="B563" s="822" t="s">
        <v>587</v>
      </c>
      <c r="C563" s="825" t="s">
        <v>610</v>
      </c>
      <c r="D563" s="839" t="s">
        <v>611</v>
      </c>
      <c r="E563" s="825" t="s">
        <v>3695</v>
      </c>
      <c r="F563" s="839" t="s">
        <v>3696</v>
      </c>
      <c r="G563" s="825" t="s">
        <v>3998</v>
      </c>
      <c r="H563" s="825" t="s">
        <v>3999</v>
      </c>
      <c r="I563" s="831">
        <v>4318.89013671875</v>
      </c>
      <c r="J563" s="831">
        <v>3</v>
      </c>
      <c r="K563" s="832">
        <v>12956.67041015625</v>
      </c>
    </row>
    <row r="564" spans="1:11" ht="14.45" customHeight="1" x14ac:dyDescent="0.2">
      <c r="A564" s="821" t="s">
        <v>586</v>
      </c>
      <c r="B564" s="822" t="s">
        <v>587</v>
      </c>
      <c r="C564" s="825" t="s">
        <v>610</v>
      </c>
      <c r="D564" s="839" t="s">
        <v>611</v>
      </c>
      <c r="E564" s="825" t="s">
        <v>3695</v>
      </c>
      <c r="F564" s="839" t="s">
        <v>3696</v>
      </c>
      <c r="G564" s="825" t="s">
        <v>4000</v>
      </c>
      <c r="H564" s="825" t="s">
        <v>4001</v>
      </c>
      <c r="I564" s="831">
        <v>5010.5498046875</v>
      </c>
      <c r="J564" s="831">
        <v>1</v>
      </c>
      <c r="K564" s="832">
        <v>5010.5498046875</v>
      </c>
    </row>
    <row r="565" spans="1:11" ht="14.45" customHeight="1" x14ac:dyDescent="0.2">
      <c r="A565" s="821" t="s">
        <v>586</v>
      </c>
      <c r="B565" s="822" t="s">
        <v>587</v>
      </c>
      <c r="C565" s="825" t="s">
        <v>610</v>
      </c>
      <c r="D565" s="839" t="s">
        <v>611</v>
      </c>
      <c r="E565" s="825" t="s">
        <v>3695</v>
      </c>
      <c r="F565" s="839" t="s">
        <v>3696</v>
      </c>
      <c r="G565" s="825" t="s">
        <v>4002</v>
      </c>
      <c r="H565" s="825" t="s">
        <v>4003</v>
      </c>
      <c r="I565" s="831">
        <v>4865.675048828125</v>
      </c>
      <c r="J565" s="831">
        <v>2</v>
      </c>
      <c r="K565" s="832">
        <v>9731.35009765625</v>
      </c>
    </row>
    <row r="566" spans="1:11" ht="14.45" customHeight="1" x14ac:dyDescent="0.2">
      <c r="A566" s="821" t="s">
        <v>586</v>
      </c>
      <c r="B566" s="822" t="s">
        <v>587</v>
      </c>
      <c r="C566" s="825" t="s">
        <v>610</v>
      </c>
      <c r="D566" s="839" t="s">
        <v>611</v>
      </c>
      <c r="E566" s="825" t="s">
        <v>3695</v>
      </c>
      <c r="F566" s="839" t="s">
        <v>3696</v>
      </c>
      <c r="G566" s="825" t="s">
        <v>4004</v>
      </c>
      <c r="H566" s="825" t="s">
        <v>4005</v>
      </c>
      <c r="I566" s="831">
        <v>4865.64990234375</v>
      </c>
      <c r="J566" s="831">
        <v>1</v>
      </c>
      <c r="K566" s="832">
        <v>4865.64990234375</v>
      </c>
    </row>
    <row r="567" spans="1:11" ht="14.45" customHeight="1" x14ac:dyDescent="0.2">
      <c r="A567" s="821" t="s">
        <v>586</v>
      </c>
      <c r="B567" s="822" t="s">
        <v>587</v>
      </c>
      <c r="C567" s="825" t="s">
        <v>610</v>
      </c>
      <c r="D567" s="839" t="s">
        <v>611</v>
      </c>
      <c r="E567" s="825" t="s">
        <v>3695</v>
      </c>
      <c r="F567" s="839" t="s">
        <v>3696</v>
      </c>
      <c r="G567" s="825" t="s">
        <v>4006</v>
      </c>
      <c r="H567" s="825" t="s">
        <v>4007</v>
      </c>
      <c r="I567" s="831">
        <v>4865.68017578125</v>
      </c>
      <c r="J567" s="831">
        <v>1</v>
      </c>
      <c r="K567" s="832">
        <v>4865.68017578125</v>
      </c>
    </row>
    <row r="568" spans="1:11" ht="14.45" customHeight="1" x14ac:dyDescent="0.2">
      <c r="A568" s="821" t="s">
        <v>586</v>
      </c>
      <c r="B568" s="822" t="s">
        <v>587</v>
      </c>
      <c r="C568" s="825" t="s">
        <v>610</v>
      </c>
      <c r="D568" s="839" t="s">
        <v>611</v>
      </c>
      <c r="E568" s="825" t="s">
        <v>3695</v>
      </c>
      <c r="F568" s="839" t="s">
        <v>3696</v>
      </c>
      <c r="G568" s="825" t="s">
        <v>4008</v>
      </c>
      <c r="H568" s="825" t="s">
        <v>4009</v>
      </c>
      <c r="I568" s="831">
        <v>4326.2998046875</v>
      </c>
      <c r="J568" s="831">
        <v>1</v>
      </c>
      <c r="K568" s="832">
        <v>4326.2998046875</v>
      </c>
    </row>
    <row r="569" spans="1:11" ht="14.45" customHeight="1" x14ac:dyDescent="0.2">
      <c r="A569" s="821" t="s">
        <v>586</v>
      </c>
      <c r="B569" s="822" t="s">
        <v>587</v>
      </c>
      <c r="C569" s="825" t="s">
        <v>610</v>
      </c>
      <c r="D569" s="839" t="s">
        <v>611</v>
      </c>
      <c r="E569" s="825" t="s">
        <v>3695</v>
      </c>
      <c r="F569" s="839" t="s">
        <v>3696</v>
      </c>
      <c r="G569" s="825" t="s">
        <v>4010</v>
      </c>
      <c r="H569" s="825" t="s">
        <v>4011</v>
      </c>
      <c r="I569" s="831">
        <v>3854.97998046875</v>
      </c>
      <c r="J569" s="831">
        <v>1</v>
      </c>
      <c r="K569" s="832">
        <v>3854.97998046875</v>
      </c>
    </row>
    <row r="570" spans="1:11" ht="14.45" customHeight="1" x14ac:dyDescent="0.2">
      <c r="A570" s="821" t="s">
        <v>586</v>
      </c>
      <c r="B570" s="822" t="s">
        <v>587</v>
      </c>
      <c r="C570" s="825" t="s">
        <v>610</v>
      </c>
      <c r="D570" s="839" t="s">
        <v>611</v>
      </c>
      <c r="E570" s="825" t="s">
        <v>3695</v>
      </c>
      <c r="F570" s="839" t="s">
        <v>3696</v>
      </c>
      <c r="G570" s="825" t="s">
        <v>4012</v>
      </c>
      <c r="H570" s="825" t="s">
        <v>4013</v>
      </c>
      <c r="I570" s="831">
        <v>5899.8701171875</v>
      </c>
      <c r="J570" s="831">
        <v>1</v>
      </c>
      <c r="K570" s="832">
        <v>5899.8701171875</v>
      </c>
    </row>
    <row r="571" spans="1:11" ht="14.45" customHeight="1" x14ac:dyDescent="0.2">
      <c r="A571" s="821" t="s">
        <v>586</v>
      </c>
      <c r="B571" s="822" t="s">
        <v>587</v>
      </c>
      <c r="C571" s="825" t="s">
        <v>610</v>
      </c>
      <c r="D571" s="839" t="s">
        <v>611</v>
      </c>
      <c r="E571" s="825" t="s">
        <v>3695</v>
      </c>
      <c r="F571" s="839" t="s">
        <v>3696</v>
      </c>
      <c r="G571" s="825" t="s">
        <v>4014</v>
      </c>
      <c r="H571" s="825" t="s">
        <v>4015</v>
      </c>
      <c r="I571" s="831">
        <v>5899.8701171875</v>
      </c>
      <c r="J571" s="831">
        <v>1</v>
      </c>
      <c r="K571" s="832">
        <v>5899.8701171875</v>
      </c>
    </row>
    <row r="572" spans="1:11" ht="14.45" customHeight="1" x14ac:dyDescent="0.2">
      <c r="A572" s="821" t="s">
        <v>586</v>
      </c>
      <c r="B572" s="822" t="s">
        <v>587</v>
      </c>
      <c r="C572" s="825" t="s">
        <v>610</v>
      </c>
      <c r="D572" s="839" t="s">
        <v>611</v>
      </c>
      <c r="E572" s="825" t="s">
        <v>3695</v>
      </c>
      <c r="F572" s="839" t="s">
        <v>3696</v>
      </c>
      <c r="G572" s="825" t="s">
        <v>4016</v>
      </c>
      <c r="H572" s="825" t="s">
        <v>4017</v>
      </c>
      <c r="I572" s="831">
        <v>4145.41015625</v>
      </c>
      <c r="J572" s="831">
        <v>1</v>
      </c>
      <c r="K572" s="832">
        <v>4145.41015625</v>
      </c>
    </row>
    <row r="573" spans="1:11" ht="14.45" customHeight="1" x14ac:dyDescent="0.2">
      <c r="A573" s="821" t="s">
        <v>586</v>
      </c>
      <c r="B573" s="822" t="s">
        <v>587</v>
      </c>
      <c r="C573" s="825" t="s">
        <v>610</v>
      </c>
      <c r="D573" s="839" t="s">
        <v>611</v>
      </c>
      <c r="E573" s="825" t="s">
        <v>3695</v>
      </c>
      <c r="F573" s="839" t="s">
        <v>3696</v>
      </c>
      <c r="G573" s="825" t="s">
        <v>4018</v>
      </c>
      <c r="H573" s="825" t="s">
        <v>4019</v>
      </c>
      <c r="I573" s="831">
        <v>4145.41015625</v>
      </c>
      <c r="J573" s="831">
        <v>1</v>
      </c>
      <c r="K573" s="832">
        <v>4145.41015625</v>
      </c>
    </row>
    <row r="574" spans="1:11" ht="14.45" customHeight="1" x14ac:dyDescent="0.2">
      <c r="A574" s="821" t="s">
        <v>586</v>
      </c>
      <c r="B574" s="822" t="s">
        <v>587</v>
      </c>
      <c r="C574" s="825" t="s">
        <v>610</v>
      </c>
      <c r="D574" s="839" t="s">
        <v>611</v>
      </c>
      <c r="E574" s="825" t="s">
        <v>3695</v>
      </c>
      <c r="F574" s="839" t="s">
        <v>3696</v>
      </c>
      <c r="G574" s="825" t="s">
        <v>4020</v>
      </c>
      <c r="H574" s="825" t="s">
        <v>4021</v>
      </c>
      <c r="I574" s="831">
        <v>8920.5498046875</v>
      </c>
      <c r="J574" s="831">
        <v>1</v>
      </c>
      <c r="K574" s="832">
        <v>8920.5498046875</v>
      </c>
    </row>
    <row r="575" spans="1:11" ht="14.45" customHeight="1" x14ac:dyDescent="0.2">
      <c r="A575" s="821" t="s">
        <v>586</v>
      </c>
      <c r="B575" s="822" t="s">
        <v>587</v>
      </c>
      <c r="C575" s="825" t="s">
        <v>610</v>
      </c>
      <c r="D575" s="839" t="s">
        <v>611</v>
      </c>
      <c r="E575" s="825" t="s">
        <v>3695</v>
      </c>
      <c r="F575" s="839" t="s">
        <v>3696</v>
      </c>
      <c r="G575" s="825" t="s">
        <v>4022</v>
      </c>
      <c r="H575" s="825" t="s">
        <v>4023</v>
      </c>
      <c r="I575" s="831">
        <v>8920.5498046875</v>
      </c>
      <c r="J575" s="831">
        <v>2</v>
      </c>
      <c r="K575" s="832">
        <v>17841.099609375</v>
      </c>
    </row>
    <row r="576" spans="1:11" ht="14.45" customHeight="1" x14ac:dyDescent="0.2">
      <c r="A576" s="821" t="s">
        <v>586</v>
      </c>
      <c r="B576" s="822" t="s">
        <v>587</v>
      </c>
      <c r="C576" s="825" t="s">
        <v>610</v>
      </c>
      <c r="D576" s="839" t="s">
        <v>611</v>
      </c>
      <c r="E576" s="825" t="s">
        <v>3695</v>
      </c>
      <c r="F576" s="839" t="s">
        <v>3696</v>
      </c>
      <c r="G576" s="825" t="s">
        <v>4024</v>
      </c>
      <c r="H576" s="825" t="s">
        <v>4025</v>
      </c>
      <c r="I576" s="831">
        <v>9168.9501953125</v>
      </c>
      <c r="J576" s="831">
        <v>2</v>
      </c>
      <c r="K576" s="832">
        <v>18337.900390625</v>
      </c>
    </row>
    <row r="577" spans="1:11" ht="14.45" customHeight="1" x14ac:dyDescent="0.2">
      <c r="A577" s="821" t="s">
        <v>586</v>
      </c>
      <c r="B577" s="822" t="s">
        <v>587</v>
      </c>
      <c r="C577" s="825" t="s">
        <v>610</v>
      </c>
      <c r="D577" s="839" t="s">
        <v>611</v>
      </c>
      <c r="E577" s="825" t="s">
        <v>3695</v>
      </c>
      <c r="F577" s="839" t="s">
        <v>3696</v>
      </c>
      <c r="G577" s="825" t="s">
        <v>4026</v>
      </c>
      <c r="H577" s="825" t="s">
        <v>4027</v>
      </c>
      <c r="I577" s="831">
        <v>8757.25</v>
      </c>
      <c r="J577" s="831">
        <v>3</v>
      </c>
      <c r="K577" s="832">
        <v>26271.75</v>
      </c>
    </row>
    <row r="578" spans="1:11" ht="14.45" customHeight="1" x14ac:dyDescent="0.2">
      <c r="A578" s="821" t="s">
        <v>586</v>
      </c>
      <c r="B578" s="822" t="s">
        <v>587</v>
      </c>
      <c r="C578" s="825" t="s">
        <v>610</v>
      </c>
      <c r="D578" s="839" t="s">
        <v>611</v>
      </c>
      <c r="E578" s="825" t="s">
        <v>3695</v>
      </c>
      <c r="F578" s="839" t="s">
        <v>3696</v>
      </c>
      <c r="G578" s="825" t="s">
        <v>4028</v>
      </c>
      <c r="H578" s="825" t="s">
        <v>4029</v>
      </c>
      <c r="I578" s="831">
        <v>8757.25</v>
      </c>
      <c r="J578" s="831">
        <v>4</v>
      </c>
      <c r="K578" s="832">
        <v>35029</v>
      </c>
    </row>
    <row r="579" spans="1:11" ht="14.45" customHeight="1" x14ac:dyDescent="0.2">
      <c r="A579" s="821" t="s">
        <v>586</v>
      </c>
      <c r="B579" s="822" t="s">
        <v>587</v>
      </c>
      <c r="C579" s="825" t="s">
        <v>610</v>
      </c>
      <c r="D579" s="839" t="s">
        <v>611</v>
      </c>
      <c r="E579" s="825" t="s">
        <v>3695</v>
      </c>
      <c r="F579" s="839" t="s">
        <v>3696</v>
      </c>
      <c r="G579" s="825" t="s">
        <v>4030</v>
      </c>
      <c r="H579" s="825" t="s">
        <v>4031</v>
      </c>
      <c r="I579" s="831">
        <v>9295.4501953125</v>
      </c>
      <c r="J579" s="831">
        <v>1</v>
      </c>
      <c r="K579" s="832">
        <v>9295.4501953125</v>
      </c>
    </row>
    <row r="580" spans="1:11" ht="14.45" customHeight="1" x14ac:dyDescent="0.2">
      <c r="A580" s="821" t="s">
        <v>586</v>
      </c>
      <c r="B580" s="822" t="s">
        <v>587</v>
      </c>
      <c r="C580" s="825" t="s">
        <v>610</v>
      </c>
      <c r="D580" s="839" t="s">
        <v>611</v>
      </c>
      <c r="E580" s="825" t="s">
        <v>3695</v>
      </c>
      <c r="F580" s="839" t="s">
        <v>3696</v>
      </c>
      <c r="G580" s="825" t="s">
        <v>4032</v>
      </c>
      <c r="H580" s="825" t="s">
        <v>4033</v>
      </c>
      <c r="I580" s="831">
        <v>5232.5</v>
      </c>
      <c r="J580" s="831">
        <v>1</v>
      </c>
      <c r="K580" s="832">
        <v>5232.5</v>
      </c>
    </row>
    <row r="581" spans="1:11" ht="14.45" customHeight="1" x14ac:dyDescent="0.2">
      <c r="A581" s="821" t="s">
        <v>586</v>
      </c>
      <c r="B581" s="822" t="s">
        <v>587</v>
      </c>
      <c r="C581" s="825" t="s">
        <v>610</v>
      </c>
      <c r="D581" s="839" t="s">
        <v>611</v>
      </c>
      <c r="E581" s="825" t="s">
        <v>3695</v>
      </c>
      <c r="F581" s="839" t="s">
        <v>3696</v>
      </c>
      <c r="G581" s="825" t="s">
        <v>4034</v>
      </c>
      <c r="H581" s="825" t="s">
        <v>4035</v>
      </c>
      <c r="I581" s="831">
        <v>5232.5</v>
      </c>
      <c r="J581" s="831">
        <v>1</v>
      </c>
      <c r="K581" s="832">
        <v>5232.5</v>
      </c>
    </row>
    <row r="582" spans="1:11" ht="14.45" customHeight="1" x14ac:dyDescent="0.2">
      <c r="A582" s="821" t="s">
        <v>586</v>
      </c>
      <c r="B582" s="822" t="s">
        <v>587</v>
      </c>
      <c r="C582" s="825" t="s">
        <v>610</v>
      </c>
      <c r="D582" s="839" t="s">
        <v>611</v>
      </c>
      <c r="E582" s="825" t="s">
        <v>3695</v>
      </c>
      <c r="F582" s="839" t="s">
        <v>3696</v>
      </c>
      <c r="G582" s="825" t="s">
        <v>4036</v>
      </c>
      <c r="H582" s="825" t="s">
        <v>4037</v>
      </c>
      <c r="I582" s="831">
        <v>5232.5</v>
      </c>
      <c r="J582" s="831">
        <v>1</v>
      </c>
      <c r="K582" s="832">
        <v>5232.5</v>
      </c>
    </row>
    <row r="583" spans="1:11" ht="14.45" customHeight="1" x14ac:dyDescent="0.2">
      <c r="A583" s="821" t="s">
        <v>586</v>
      </c>
      <c r="B583" s="822" t="s">
        <v>587</v>
      </c>
      <c r="C583" s="825" t="s">
        <v>610</v>
      </c>
      <c r="D583" s="839" t="s">
        <v>611</v>
      </c>
      <c r="E583" s="825" t="s">
        <v>3695</v>
      </c>
      <c r="F583" s="839" t="s">
        <v>3696</v>
      </c>
      <c r="G583" s="825" t="s">
        <v>4038</v>
      </c>
      <c r="H583" s="825" t="s">
        <v>4039</v>
      </c>
      <c r="I583" s="831">
        <v>322</v>
      </c>
      <c r="J583" s="831">
        <v>4</v>
      </c>
      <c r="K583" s="832">
        <v>1288</v>
      </c>
    </row>
    <row r="584" spans="1:11" ht="14.45" customHeight="1" x14ac:dyDescent="0.2">
      <c r="A584" s="821" t="s">
        <v>586</v>
      </c>
      <c r="B584" s="822" t="s">
        <v>587</v>
      </c>
      <c r="C584" s="825" t="s">
        <v>610</v>
      </c>
      <c r="D584" s="839" t="s">
        <v>611</v>
      </c>
      <c r="E584" s="825" t="s">
        <v>3695</v>
      </c>
      <c r="F584" s="839" t="s">
        <v>3696</v>
      </c>
      <c r="G584" s="825" t="s">
        <v>4040</v>
      </c>
      <c r="H584" s="825" t="s">
        <v>4041</v>
      </c>
      <c r="I584" s="831">
        <v>471.95999145507813</v>
      </c>
      <c r="J584" s="831">
        <v>1</v>
      </c>
      <c r="K584" s="832">
        <v>471.95999145507813</v>
      </c>
    </row>
    <row r="585" spans="1:11" ht="14.45" customHeight="1" x14ac:dyDescent="0.2">
      <c r="A585" s="821" t="s">
        <v>586</v>
      </c>
      <c r="B585" s="822" t="s">
        <v>587</v>
      </c>
      <c r="C585" s="825" t="s">
        <v>610</v>
      </c>
      <c r="D585" s="839" t="s">
        <v>611</v>
      </c>
      <c r="E585" s="825" t="s">
        <v>3695</v>
      </c>
      <c r="F585" s="839" t="s">
        <v>3696</v>
      </c>
      <c r="G585" s="825" t="s">
        <v>4042</v>
      </c>
      <c r="H585" s="825" t="s">
        <v>4043</v>
      </c>
      <c r="I585" s="831">
        <v>106.80999755859375</v>
      </c>
      <c r="J585" s="831">
        <v>30</v>
      </c>
      <c r="K585" s="832">
        <v>3204.360107421875</v>
      </c>
    </row>
    <row r="586" spans="1:11" ht="14.45" customHeight="1" x14ac:dyDescent="0.2">
      <c r="A586" s="821" t="s">
        <v>586</v>
      </c>
      <c r="B586" s="822" t="s">
        <v>587</v>
      </c>
      <c r="C586" s="825" t="s">
        <v>610</v>
      </c>
      <c r="D586" s="839" t="s">
        <v>611</v>
      </c>
      <c r="E586" s="825" t="s">
        <v>3695</v>
      </c>
      <c r="F586" s="839" t="s">
        <v>3696</v>
      </c>
      <c r="G586" s="825" t="s">
        <v>4044</v>
      </c>
      <c r="H586" s="825" t="s">
        <v>4045</v>
      </c>
      <c r="I586" s="831">
        <v>106.80999755859375</v>
      </c>
      <c r="J586" s="831">
        <v>80</v>
      </c>
      <c r="K586" s="832">
        <v>8544.960205078125</v>
      </c>
    </row>
    <row r="587" spans="1:11" ht="14.45" customHeight="1" x14ac:dyDescent="0.2">
      <c r="A587" s="821" t="s">
        <v>586</v>
      </c>
      <c r="B587" s="822" t="s">
        <v>587</v>
      </c>
      <c r="C587" s="825" t="s">
        <v>610</v>
      </c>
      <c r="D587" s="839" t="s">
        <v>611</v>
      </c>
      <c r="E587" s="825" t="s">
        <v>3695</v>
      </c>
      <c r="F587" s="839" t="s">
        <v>3696</v>
      </c>
      <c r="G587" s="825" t="s">
        <v>4046</v>
      </c>
      <c r="H587" s="825" t="s">
        <v>4047</v>
      </c>
      <c r="I587" s="831">
        <v>106.80999755859375</v>
      </c>
      <c r="J587" s="831">
        <v>80</v>
      </c>
      <c r="K587" s="832">
        <v>8544.9599609375</v>
      </c>
    </row>
    <row r="588" spans="1:11" ht="14.45" customHeight="1" x14ac:dyDescent="0.2">
      <c r="A588" s="821" t="s">
        <v>586</v>
      </c>
      <c r="B588" s="822" t="s">
        <v>587</v>
      </c>
      <c r="C588" s="825" t="s">
        <v>610</v>
      </c>
      <c r="D588" s="839" t="s">
        <v>611</v>
      </c>
      <c r="E588" s="825" t="s">
        <v>3695</v>
      </c>
      <c r="F588" s="839" t="s">
        <v>3696</v>
      </c>
      <c r="G588" s="825" t="s">
        <v>4048</v>
      </c>
      <c r="H588" s="825" t="s">
        <v>4049</v>
      </c>
      <c r="I588" s="831">
        <v>471.5</v>
      </c>
      <c r="J588" s="831">
        <v>6</v>
      </c>
      <c r="K588" s="832">
        <v>2829</v>
      </c>
    </row>
    <row r="589" spans="1:11" ht="14.45" customHeight="1" x14ac:dyDescent="0.2">
      <c r="A589" s="821" t="s">
        <v>586</v>
      </c>
      <c r="B589" s="822" t="s">
        <v>587</v>
      </c>
      <c r="C589" s="825" t="s">
        <v>610</v>
      </c>
      <c r="D589" s="839" t="s">
        <v>611</v>
      </c>
      <c r="E589" s="825" t="s">
        <v>3695</v>
      </c>
      <c r="F589" s="839" t="s">
        <v>3696</v>
      </c>
      <c r="G589" s="825" t="s">
        <v>4050</v>
      </c>
      <c r="H589" s="825" t="s">
        <v>4051</v>
      </c>
      <c r="I589" s="831">
        <v>77</v>
      </c>
      <c r="J589" s="831">
        <v>300</v>
      </c>
      <c r="K589" s="832">
        <v>23100.39990234375</v>
      </c>
    </row>
    <row r="590" spans="1:11" ht="14.45" customHeight="1" x14ac:dyDescent="0.2">
      <c r="A590" s="821" t="s">
        <v>586</v>
      </c>
      <c r="B590" s="822" t="s">
        <v>587</v>
      </c>
      <c r="C590" s="825" t="s">
        <v>610</v>
      </c>
      <c r="D590" s="839" t="s">
        <v>611</v>
      </c>
      <c r="E590" s="825" t="s">
        <v>3695</v>
      </c>
      <c r="F590" s="839" t="s">
        <v>3696</v>
      </c>
      <c r="G590" s="825" t="s">
        <v>4052</v>
      </c>
      <c r="H590" s="825" t="s">
        <v>4053</v>
      </c>
      <c r="I590" s="831">
        <v>58.970001220703125</v>
      </c>
      <c r="J590" s="831">
        <v>770</v>
      </c>
      <c r="K590" s="832">
        <v>45406.680297851563</v>
      </c>
    </row>
    <row r="591" spans="1:11" ht="14.45" customHeight="1" x14ac:dyDescent="0.2">
      <c r="A591" s="821" t="s">
        <v>586</v>
      </c>
      <c r="B591" s="822" t="s">
        <v>587</v>
      </c>
      <c r="C591" s="825" t="s">
        <v>610</v>
      </c>
      <c r="D591" s="839" t="s">
        <v>611</v>
      </c>
      <c r="E591" s="825" t="s">
        <v>3695</v>
      </c>
      <c r="F591" s="839" t="s">
        <v>3696</v>
      </c>
      <c r="G591" s="825" t="s">
        <v>4054</v>
      </c>
      <c r="H591" s="825" t="s">
        <v>4055</v>
      </c>
      <c r="I591" s="831">
        <v>103.61000061035156</v>
      </c>
      <c r="J591" s="831">
        <v>130</v>
      </c>
      <c r="K591" s="832">
        <v>13469.35009765625</v>
      </c>
    </row>
    <row r="592" spans="1:11" ht="14.45" customHeight="1" x14ac:dyDescent="0.2">
      <c r="A592" s="821" t="s">
        <v>586</v>
      </c>
      <c r="B592" s="822" t="s">
        <v>587</v>
      </c>
      <c r="C592" s="825" t="s">
        <v>610</v>
      </c>
      <c r="D592" s="839" t="s">
        <v>611</v>
      </c>
      <c r="E592" s="825" t="s">
        <v>3695</v>
      </c>
      <c r="F592" s="839" t="s">
        <v>3696</v>
      </c>
      <c r="G592" s="825" t="s">
        <v>4056</v>
      </c>
      <c r="H592" s="825" t="s">
        <v>4057</v>
      </c>
      <c r="I592" s="831">
        <v>624.78997802734375</v>
      </c>
      <c r="J592" s="831">
        <v>5</v>
      </c>
      <c r="K592" s="832">
        <v>3123.949951171875</v>
      </c>
    </row>
    <row r="593" spans="1:11" ht="14.45" customHeight="1" x14ac:dyDescent="0.2">
      <c r="A593" s="821" t="s">
        <v>586</v>
      </c>
      <c r="B593" s="822" t="s">
        <v>587</v>
      </c>
      <c r="C593" s="825" t="s">
        <v>610</v>
      </c>
      <c r="D593" s="839" t="s">
        <v>611</v>
      </c>
      <c r="E593" s="825" t="s">
        <v>3695</v>
      </c>
      <c r="F593" s="839" t="s">
        <v>3696</v>
      </c>
      <c r="G593" s="825" t="s">
        <v>4058</v>
      </c>
      <c r="H593" s="825" t="s">
        <v>4059</v>
      </c>
      <c r="I593" s="831">
        <v>88.599998474121094</v>
      </c>
      <c r="J593" s="831">
        <v>10</v>
      </c>
      <c r="K593" s="832">
        <v>886.010009765625</v>
      </c>
    </row>
    <row r="594" spans="1:11" ht="14.45" customHeight="1" x14ac:dyDescent="0.2">
      <c r="A594" s="821" t="s">
        <v>586</v>
      </c>
      <c r="B594" s="822" t="s">
        <v>587</v>
      </c>
      <c r="C594" s="825" t="s">
        <v>610</v>
      </c>
      <c r="D594" s="839" t="s">
        <v>611</v>
      </c>
      <c r="E594" s="825" t="s">
        <v>3695</v>
      </c>
      <c r="F594" s="839" t="s">
        <v>3696</v>
      </c>
      <c r="G594" s="825" t="s">
        <v>4060</v>
      </c>
      <c r="H594" s="825" t="s">
        <v>4061</v>
      </c>
      <c r="I594" s="831">
        <v>199.33000183105469</v>
      </c>
      <c r="J594" s="831">
        <v>10</v>
      </c>
      <c r="K594" s="832">
        <v>1993.260009765625</v>
      </c>
    </row>
    <row r="595" spans="1:11" ht="14.45" customHeight="1" x14ac:dyDescent="0.2">
      <c r="A595" s="821" t="s">
        <v>586</v>
      </c>
      <c r="B595" s="822" t="s">
        <v>587</v>
      </c>
      <c r="C595" s="825" t="s">
        <v>610</v>
      </c>
      <c r="D595" s="839" t="s">
        <v>611</v>
      </c>
      <c r="E595" s="825" t="s">
        <v>3695</v>
      </c>
      <c r="F595" s="839" t="s">
        <v>3696</v>
      </c>
      <c r="G595" s="825" t="s">
        <v>4062</v>
      </c>
      <c r="H595" s="825" t="s">
        <v>4063</v>
      </c>
      <c r="I595" s="831">
        <v>82.360000610351563</v>
      </c>
      <c r="J595" s="831">
        <v>30</v>
      </c>
      <c r="K595" s="832">
        <v>2470.860107421875</v>
      </c>
    </row>
    <row r="596" spans="1:11" ht="14.45" customHeight="1" x14ac:dyDescent="0.2">
      <c r="A596" s="821" t="s">
        <v>586</v>
      </c>
      <c r="B596" s="822" t="s">
        <v>587</v>
      </c>
      <c r="C596" s="825" t="s">
        <v>610</v>
      </c>
      <c r="D596" s="839" t="s">
        <v>611</v>
      </c>
      <c r="E596" s="825" t="s">
        <v>3695</v>
      </c>
      <c r="F596" s="839" t="s">
        <v>3696</v>
      </c>
      <c r="G596" s="825" t="s">
        <v>4064</v>
      </c>
      <c r="H596" s="825" t="s">
        <v>4065</v>
      </c>
      <c r="I596" s="831">
        <v>74.370002746582031</v>
      </c>
      <c r="J596" s="831">
        <v>100</v>
      </c>
      <c r="K596" s="832">
        <v>7437.0498046875</v>
      </c>
    </row>
    <row r="597" spans="1:11" ht="14.45" customHeight="1" x14ac:dyDescent="0.2">
      <c r="A597" s="821" t="s">
        <v>586</v>
      </c>
      <c r="B597" s="822" t="s">
        <v>587</v>
      </c>
      <c r="C597" s="825" t="s">
        <v>610</v>
      </c>
      <c r="D597" s="839" t="s">
        <v>611</v>
      </c>
      <c r="E597" s="825" t="s">
        <v>3695</v>
      </c>
      <c r="F597" s="839" t="s">
        <v>3696</v>
      </c>
      <c r="G597" s="825" t="s">
        <v>4066</v>
      </c>
      <c r="H597" s="825" t="s">
        <v>4067</v>
      </c>
      <c r="I597" s="831">
        <v>110.23999786376953</v>
      </c>
      <c r="J597" s="831">
        <v>90</v>
      </c>
      <c r="K597" s="832">
        <v>9921.490234375</v>
      </c>
    </row>
    <row r="598" spans="1:11" ht="14.45" customHeight="1" x14ac:dyDescent="0.2">
      <c r="A598" s="821" t="s">
        <v>586</v>
      </c>
      <c r="B598" s="822" t="s">
        <v>587</v>
      </c>
      <c r="C598" s="825" t="s">
        <v>610</v>
      </c>
      <c r="D598" s="839" t="s">
        <v>611</v>
      </c>
      <c r="E598" s="825" t="s">
        <v>3695</v>
      </c>
      <c r="F598" s="839" t="s">
        <v>3696</v>
      </c>
      <c r="G598" s="825" t="s">
        <v>4068</v>
      </c>
      <c r="H598" s="825" t="s">
        <v>4069</v>
      </c>
      <c r="I598" s="831">
        <v>2097.56005859375</v>
      </c>
      <c r="J598" s="831">
        <v>2</v>
      </c>
      <c r="K598" s="832">
        <v>4195.1201171875</v>
      </c>
    </row>
    <row r="599" spans="1:11" ht="14.45" customHeight="1" x14ac:dyDescent="0.2">
      <c r="A599" s="821" t="s">
        <v>586</v>
      </c>
      <c r="B599" s="822" t="s">
        <v>587</v>
      </c>
      <c r="C599" s="825" t="s">
        <v>610</v>
      </c>
      <c r="D599" s="839" t="s">
        <v>611</v>
      </c>
      <c r="E599" s="825" t="s">
        <v>3695</v>
      </c>
      <c r="F599" s="839" t="s">
        <v>3696</v>
      </c>
      <c r="G599" s="825" t="s">
        <v>4070</v>
      </c>
      <c r="H599" s="825" t="s">
        <v>4071</v>
      </c>
      <c r="I599" s="831">
        <v>1120.52001953125</v>
      </c>
      <c r="J599" s="831">
        <v>5</v>
      </c>
      <c r="K599" s="832">
        <v>5602.60009765625</v>
      </c>
    </row>
    <row r="600" spans="1:11" ht="14.45" customHeight="1" x14ac:dyDescent="0.2">
      <c r="A600" s="821" t="s">
        <v>586</v>
      </c>
      <c r="B600" s="822" t="s">
        <v>587</v>
      </c>
      <c r="C600" s="825" t="s">
        <v>610</v>
      </c>
      <c r="D600" s="839" t="s">
        <v>611</v>
      </c>
      <c r="E600" s="825" t="s">
        <v>3695</v>
      </c>
      <c r="F600" s="839" t="s">
        <v>3696</v>
      </c>
      <c r="G600" s="825" t="s">
        <v>4072</v>
      </c>
      <c r="H600" s="825" t="s">
        <v>4073</v>
      </c>
      <c r="I600" s="831">
        <v>454.16000366210938</v>
      </c>
      <c r="J600" s="831">
        <v>20</v>
      </c>
      <c r="K600" s="832">
        <v>9083.2099609375</v>
      </c>
    </row>
    <row r="601" spans="1:11" ht="14.45" customHeight="1" x14ac:dyDescent="0.2">
      <c r="A601" s="821" t="s">
        <v>586</v>
      </c>
      <c r="B601" s="822" t="s">
        <v>587</v>
      </c>
      <c r="C601" s="825" t="s">
        <v>610</v>
      </c>
      <c r="D601" s="839" t="s">
        <v>611</v>
      </c>
      <c r="E601" s="825" t="s">
        <v>3695</v>
      </c>
      <c r="F601" s="839" t="s">
        <v>3696</v>
      </c>
      <c r="G601" s="825" t="s">
        <v>4074</v>
      </c>
      <c r="H601" s="825" t="s">
        <v>4075</v>
      </c>
      <c r="I601" s="831">
        <v>530.53997802734375</v>
      </c>
      <c r="J601" s="831">
        <v>7</v>
      </c>
      <c r="K601" s="832">
        <v>3713.7698364257813</v>
      </c>
    </row>
    <row r="602" spans="1:11" ht="14.45" customHeight="1" x14ac:dyDescent="0.2">
      <c r="A602" s="821" t="s">
        <v>586</v>
      </c>
      <c r="B602" s="822" t="s">
        <v>587</v>
      </c>
      <c r="C602" s="825" t="s">
        <v>610</v>
      </c>
      <c r="D602" s="839" t="s">
        <v>611</v>
      </c>
      <c r="E602" s="825" t="s">
        <v>3695</v>
      </c>
      <c r="F602" s="839" t="s">
        <v>3696</v>
      </c>
      <c r="G602" s="825" t="s">
        <v>4076</v>
      </c>
      <c r="H602" s="825" t="s">
        <v>4077</v>
      </c>
      <c r="I602" s="831">
        <v>477.60726651278407</v>
      </c>
      <c r="J602" s="831">
        <v>21</v>
      </c>
      <c r="K602" s="832">
        <v>11032.689931640401</v>
      </c>
    </row>
    <row r="603" spans="1:11" ht="14.45" customHeight="1" x14ac:dyDescent="0.2">
      <c r="A603" s="821" t="s">
        <v>586</v>
      </c>
      <c r="B603" s="822" t="s">
        <v>587</v>
      </c>
      <c r="C603" s="825" t="s">
        <v>610</v>
      </c>
      <c r="D603" s="839" t="s">
        <v>611</v>
      </c>
      <c r="E603" s="825" t="s">
        <v>3695</v>
      </c>
      <c r="F603" s="839" t="s">
        <v>3696</v>
      </c>
      <c r="G603" s="825" t="s">
        <v>4078</v>
      </c>
      <c r="H603" s="825" t="s">
        <v>4079</v>
      </c>
      <c r="I603" s="831">
        <v>1102.39501953125</v>
      </c>
      <c r="J603" s="831">
        <v>2</v>
      </c>
      <c r="K603" s="832">
        <v>2204.7900390625</v>
      </c>
    </row>
    <row r="604" spans="1:11" ht="14.45" customHeight="1" x14ac:dyDescent="0.2">
      <c r="A604" s="821" t="s">
        <v>586</v>
      </c>
      <c r="B604" s="822" t="s">
        <v>587</v>
      </c>
      <c r="C604" s="825" t="s">
        <v>610</v>
      </c>
      <c r="D604" s="839" t="s">
        <v>611</v>
      </c>
      <c r="E604" s="825" t="s">
        <v>3695</v>
      </c>
      <c r="F604" s="839" t="s">
        <v>3696</v>
      </c>
      <c r="G604" s="825" t="s">
        <v>4080</v>
      </c>
      <c r="H604" s="825" t="s">
        <v>4081</v>
      </c>
      <c r="I604" s="831">
        <v>635.25</v>
      </c>
      <c r="J604" s="831">
        <v>8</v>
      </c>
      <c r="K604" s="832">
        <v>5082</v>
      </c>
    </row>
    <row r="605" spans="1:11" ht="14.45" customHeight="1" x14ac:dyDescent="0.2">
      <c r="A605" s="821" t="s">
        <v>586</v>
      </c>
      <c r="B605" s="822" t="s">
        <v>587</v>
      </c>
      <c r="C605" s="825" t="s">
        <v>610</v>
      </c>
      <c r="D605" s="839" t="s">
        <v>611</v>
      </c>
      <c r="E605" s="825" t="s">
        <v>3695</v>
      </c>
      <c r="F605" s="839" t="s">
        <v>3696</v>
      </c>
      <c r="G605" s="825" t="s">
        <v>4082</v>
      </c>
      <c r="H605" s="825" t="s">
        <v>4083</v>
      </c>
      <c r="I605" s="831">
        <v>382.39999389648438</v>
      </c>
      <c r="J605" s="831">
        <v>1</v>
      </c>
      <c r="K605" s="832">
        <v>382.39999389648438</v>
      </c>
    </row>
    <row r="606" spans="1:11" ht="14.45" customHeight="1" x14ac:dyDescent="0.2">
      <c r="A606" s="821" t="s">
        <v>586</v>
      </c>
      <c r="B606" s="822" t="s">
        <v>587</v>
      </c>
      <c r="C606" s="825" t="s">
        <v>610</v>
      </c>
      <c r="D606" s="839" t="s">
        <v>611</v>
      </c>
      <c r="E606" s="825" t="s">
        <v>3695</v>
      </c>
      <c r="F606" s="839" t="s">
        <v>3696</v>
      </c>
      <c r="G606" s="825" t="s">
        <v>4084</v>
      </c>
      <c r="H606" s="825" t="s">
        <v>4085</v>
      </c>
      <c r="I606" s="831">
        <v>9158.2802734375</v>
      </c>
      <c r="J606" s="831">
        <v>1</v>
      </c>
      <c r="K606" s="832">
        <v>9158.2802734375</v>
      </c>
    </row>
    <row r="607" spans="1:11" ht="14.45" customHeight="1" x14ac:dyDescent="0.2">
      <c r="A607" s="821" t="s">
        <v>586</v>
      </c>
      <c r="B607" s="822" t="s">
        <v>587</v>
      </c>
      <c r="C607" s="825" t="s">
        <v>610</v>
      </c>
      <c r="D607" s="839" t="s">
        <v>611</v>
      </c>
      <c r="E607" s="825" t="s">
        <v>3695</v>
      </c>
      <c r="F607" s="839" t="s">
        <v>3696</v>
      </c>
      <c r="G607" s="825" t="s">
        <v>4086</v>
      </c>
      <c r="H607" s="825" t="s">
        <v>4087</v>
      </c>
      <c r="I607" s="831">
        <v>9019.8798828125</v>
      </c>
      <c r="J607" s="831">
        <v>2</v>
      </c>
      <c r="K607" s="832">
        <v>18039.759765625</v>
      </c>
    </row>
    <row r="608" spans="1:11" ht="14.45" customHeight="1" x14ac:dyDescent="0.2">
      <c r="A608" s="821" t="s">
        <v>586</v>
      </c>
      <c r="B608" s="822" t="s">
        <v>587</v>
      </c>
      <c r="C608" s="825" t="s">
        <v>610</v>
      </c>
      <c r="D608" s="839" t="s">
        <v>611</v>
      </c>
      <c r="E608" s="825" t="s">
        <v>3695</v>
      </c>
      <c r="F608" s="839" t="s">
        <v>3696</v>
      </c>
      <c r="G608" s="825" t="s">
        <v>4088</v>
      </c>
      <c r="H608" s="825" t="s">
        <v>4089</v>
      </c>
      <c r="I608" s="831">
        <v>9019.8798828125</v>
      </c>
      <c r="J608" s="831">
        <v>1</v>
      </c>
      <c r="K608" s="832">
        <v>9019.8798828125</v>
      </c>
    </row>
    <row r="609" spans="1:11" ht="14.45" customHeight="1" x14ac:dyDescent="0.2">
      <c r="A609" s="821" t="s">
        <v>586</v>
      </c>
      <c r="B609" s="822" t="s">
        <v>587</v>
      </c>
      <c r="C609" s="825" t="s">
        <v>610</v>
      </c>
      <c r="D609" s="839" t="s">
        <v>611</v>
      </c>
      <c r="E609" s="825" t="s">
        <v>3695</v>
      </c>
      <c r="F609" s="839" t="s">
        <v>3696</v>
      </c>
      <c r="G609" s="825" t="s">
        <v>4090</v>
      </c>
      <c r="H609" s="825" t="s">
        <v>4091</v>
      </c>
      <c r="I609" s="831">
        <v>3340.2099609375</v>
      </c>
      <c r="J609" s="831">
        <v>15</v>
      </c>
      <c r="K609" s="832">
        <v>50103.087890625</v>
      </c>
    </row>
    <row r="610" spans="1:11" ht="14.45" customHeight="1" x14ac:dyDescent="0.2">
      <c r="A610" s="821" t="s">
        <v>586</v>
      </c>
      <c r="B610" s="822" t="s">
        <v>587</v>
      </c>
      <c r="C610" s="825" t="s">
        <v>610</v>
      </c>
      <c r="D610" s="839" t="s">
        <v>611</v>
      </c>
      <c r="E610" s="825" t="s">
        <v>3695</v>
      </c>
      <c r="F610" s="839" t="s">
        <v>3696</v>
      </c>
      <c r="G610" s="825" t="s">
        <v>4092</v>
      </c>
      <c r="H610" s="825" t="s">
        <v>4093</v>
      </c>
      <c r="I610" s="831">
        <v>1185.23798828125</v>
      </c>
      <c r="J610" s="831">
        <v>15</v>
      </c>
      <c r="K610" s="832">
        <v>17778.56982421875</v>
      </c>
    </row>
    <row r="611" spans="1:11" ht="14.45" customHeight="1" x14ac:dyDescent="0.2">
      <c r="A611" s="821" t="s">
        <v>586</v>
      </c>
      <c r="B611" s="822" t="s">
        <v>587</v>
      </c>
      <c r="C611" s="825" t="s">
        <v>610</v>
      </c>
      <c r="D611" s="839" t="s">
        <v>611</v>
      </c>
      <c r="E611" s="825" t="s">
        <v>3695</v>
      </c>
      <c r="F611" s="839" t="s">
        <v>3696</v>
      </c>
      <c r="G611" s="825" t="s">
        <v>4094</v>
      </c>
      <c r="H611" s="825" t="s">
        <v>4095</v>
      </c>
      <c r="I611" s="831">
        <v>1185.2333170572917</v>
      </c>
      <c r="J611" s="831">
        <v>6</v>
      </c>
      <c r="K611" s="832">
        <v>7111.39990234375</v>
      </c>
    </row>
    <row r="612" spans="1:11" ht="14.45" customHeight="1" x14ac:dyDescent="0.2">
      <c r="A612" s="821" t="s">
        <v>586</v>
      </c>
      <c r="B612" s="822" t="s">
        <v>587</v>
      </c>
      <c r="C612" s="825" t="s">
        <v>610</v>
      </c>
      <c r="D612" s="839" t="s">
        <v>611</v>
      </c>
      <c r="E612" s="825" t="s">
        <v>3695</v>
      </c>
      <c r="F612" s="839" t="s">
        <v>3696</v>
      </c>
      <c r="G612" s="825" t="s">
        <v>4096</v>
      </c>
      <c r="H612" s="825" t="s">
        <v>4097</v>
      </c>
      <c r="I612" s="831">
        <v>1185.239990234375</v>
      </c>
      <c r="J612" s="831">
        <v>2</v>
      </c>
      <c r="K612" s="832">
        <v>2370.47998046875</v>
      </c>
    </row>
    <row r="613" spans="1:11" ht="14.45" customHeight="1" x14ac:dyDescent="0.2">
      <c r="A613" s="821" t="s">
        <v>586</v>
      </c>
      <c r="B613" s="822" t="s">
        <v>587</v>
      </c>
      <c r="C613" s="825" t="s">
        <v>610</v>
      </c>
      <c r="D613" s="839" t="s">
        <v>611</v>
      </c>
      <c r="E613" s="825" t="s">
        <v>3695</v>
      </c>
      <c r="F613" s="839" t="s">
        <v>3696</v>
      </c>
      <c r="G613" s="825" t="s">
        <v>4098</v>
      </c>
      <c r="H613" s="825" t="s">
        <v>4099</v>
      </c>
      <c r="I613" s="831">
        <v>1185.239990234375</v>
      </c>
      <c r="J613" s="831">
        <v>2</v>
      </c>
      <c r="K613" s="832">
        <v>2370.47998046875</v>
      </c>
    </row>
    <row r="614" spans="1:11" ht="14.45" customHeight="1" x14ac:dyDescent="0.2">
      <c r="A614" s="821" t="s">
        <v>586</v>
      </c>
      <c r="B614" s="822" t="s">
        <v>587</v>
      </c>
      <c r="C614" s="825" t="s">
        <v>610</v>
      </c>
      <c r="D614" s="839" t="s">
        <v>611</v>
      </c>
      <c r="E614" s="825" t="s">
        <v>3695</v>
      </c>
      <c r="F614" s="839" t="s">
        <v>3696</v>
      </c>
      <c r="G614" s="825" t="s">
        <v>4100</v>
      </c>
      <c r="H614" s="825" t="s">
        <v>4101</v>
      </c>
      <c r="I614" s="831">
        <v>1185.2466634114583</v>
      </c>
      <c r="J614" s="831">
        <v>3</v>
      </c>
      <c r="K614" s="832">
        <v>3555.739990234375</v>
      </c>
    </row>
    <row r="615" spans="1:11" ht="14.45" customHeight="1" x14ac:dyDescent="0.2">
      <c r="A615" s="821" t="s">
        <v>586</v>
      </c>
      <c r="B615" s="822" t="s">
        <v>587</v>
      </c>
      <c r="C615" s="825" t="s">
        <v>610</v>
      </c>
      <c r="D615" s="839" t="s">
        <v>611</v>
      </c>
      <c r="E615" s="825" t="s">
        <v>3695</v>
      </c>
      <c r="F615" s="839" t="s">
        <v>3696</v>
      </c>
      <c r="G615" s="825" t="s">
        <v>4102</v>
      </c>
      <c r="H615" s="825" t="s">
        <v>4103</v>
      </c>
      <c r="I615" s="831">
        <v>935.71333821614587</v>
      </c>
      <c r="J615" s="831">
        <v>3</v>
      </c>
      <c r="K615" s="832">
        <v>2807.1400146484375</v>
      </c>
    </row>
    <row r="616" spans="1:11" ht="14.45" customHeight="1" x14ac:dyDescent="0.2">
      <c r="A616" s="821" t="s">
        <v>586</v>
      </c>
      <c r="B616" s="822" t="s">
        <v>587</v>
      </c>
      <c r="C616" s="825" t="s">
        <v>610</v>
      </c>
      <c r="D616" s="839" t="s">
        <v>611</v>
      </c>
      <c r="E616" s="825" t="s">
        <v>3695</v>
      </c>
      <c r="F616" s="839" t="s">
        <v>3696</v>
      </c>
      <c r="G616" s="825" t="s">
        <v>4104</v>
      </c>
      <c r="H616" s="825" t="s">
        <v>4105</v>
      </c>
      <c r="I616" s="831">
        <v>935.71002197265625</v>
      </c>
      <c r="J616" s="831">
        <v>4</v>
      </c>
      <c r="K616" s="832">
        <v>3742.840087890625</v>
      </c>
    </row>
    <row r="617" spans="1:11" ht="14.45" customHeight="1" x14ac:dyDescent="0.2">
      <c r="A617" s="821" t="s">
        <v>586</v>
      </c>
      <c r="B617" s="822" t="s">
        <v>587</v>
      </c>
      <c r="C617" s="825" t="s">
        <v>610</v>
      </c>
      <c r="D617" s="839" t="s">
        <v>611</v>
      </c>
      <c r="E617" s="825" t="s">
        <v>3695</v>
      </c>
      <c r="F617" s="839" t="s">
        <v>3696</v>
      </c>
      <c r="G617" s="825" t="s">
        <v>4106</v>
      </c>
      <c r="H617" s="825" t="s">
        <v>4107</v>
      </c>
      <c r="I617" s="831">
        <v>935.71002197265625</v>
      </c>
      <c r="J617" s="831">
        <v>2</v>
      </c>
      <c r="K617" s="832">
        <v>1871.4200439453125</v>
      </c>
    </row>
    <row r="618" spans="1:11" ht="14.45" customHeight="1" x14ac:dyDescent="0.2">
      <c r="A618" s="821" t="s">
        <v>586</v>
      </c>
      <c r="B618" s="822" t="s">
        <v>587</v>
      </c>
      <c r="C618" s="825" t="s">
        <v>610</v>
      </c>
      <c r="D618" s="839" t="s">
        <v>611</v>
      </c>
      <c r="E618" s="825" t="s">
        <v>3695</v>
      </c>
      <c r="F618" s="839" t="s">
        <v>3696</v>
      </c>
      <c r="G618" s="825" t="s">
        <v>4108</v>
      </c>
      <c r="H618" s="825" t="s">
        <v>4109</v>
      </c>
      <c r="I618" s="831">
        <v>935.71144321986606</v>
      </c>
      <c r="J618" s="831">
        <v>7</v>
      </c>
      <c r="K618" s="832">
        <v>6549.9801025390625</v>
      </c>
    </row>
    <row r="619" spans="1:11" ht="14.45" customHeight="1" x14ac:dyDescent="0.2">
      <c r="A619" s="821" t="s">
        <v>586</v>
      </c>
      <c r="B619" s="822" t="s">
        <v>587</v>
      </c>
      <c r="C619" s="825" t="s">
        <v>610</v>
      </c>
      <c r="D619" s="839" t="s">
        <v>611</v>
      </c>
      <c r="E619" s="825" t="s">
        <v>3695</v>
      </c>
      <c r="F619" s="839" t="s">
        <v>3696</v>
      </c>
      <c r="G619" s="825" t="s">
        <v>4110</v>
      </c>
      <c r="H619" s="825" t="s">
        <v>4111</v>
      </c>
      <c r="I619" s="831">
        <v>935.71002197265625</v>
      </c>
      <c r="J619" s="831">
        <v>2</v>
      </c>
      <c r="K619" s="832">
        <v>1871.4200439453125</v>
      </c>
    </row>
    <row r="620" spans="1:11" ht="14.45" customHeight="1" x14ac:dyDescent="0.2">
      <c r="A620" s="821" t="s">
        <v>586</v>
      </c>
      <c r="B620" s="822" t="s">
        <v>587</v>
      </c>
      <c r="C620" s="825" t="s">
        <v>610</v>
      </c>
      <c r="D620" s="839" t="s">
        <v>611</v>
      </c>
      <c r="E620" s="825" t="s">
        <v>3695</v>
      </c>
      <c r="F620" s="839" t="s">
        <v>3696</v>
      </c>
      <c r="G620" s="825" t="s">
        <v>4112</v>
      </c>
      <c r="H620" s="825" t="s">
        <v>4113</v>
      </c>
      <c r="I620" s="831">
        <v>935.71002197265625</v>
      </c>
      <c r="J620" s="831">
        <v>4</v>
      </c>
      <c r="K620" s="832">
        <v>3742.840087890625</v>
      </c>
    </row>
    <row r="621" spans="1:11" ht="14.45" customHeight="1" x14ac:dyDescent="0.2">
      <c r="A621" s="821" t="s">
        <v>586</v>
      </c>
      <c r="B621" s="822" t="s">
        <v>587</v>
      </c>
      <c r="C621" s="825" t="s">
        <v>610</v>
      </c>
      <c r="D621" s="839" t="s">
        <v>611</v>
      </c>
      <c r="E621" s="825" t="s">
        <v>3695</v>
      </c>
      <c r="F621" s="839" t="s">
        <v>3696</v>
      </c>
      <c r="G621" s="825" t="s">
        <v>4114</v>
      </c>
      <c r="H621" s="825" t="s">
        <v>4115</v>
      </c>
      <c r="I621" s="831">
        <v>935.7266845703125</v>
      </c>
      <c r="J621" s="831">
        <v>3</v>
      </c>
      <c r="K621" s="832">
        <v>2807.1800537109375</v>
      </c>
    </row>
    <row r="622" spans="1:11" ht="14.45" customHeight="1" x14ac:dyDescent="0.2">
      <c r="A622" s="821" t="s">
        <v>586</v>
      </c>
      <c r="B622" s="822" t="s">
        <v>587</v>
      </c>
      <c r="C622" s="825" t="s">
        <v>610</v>
      </c>
      <c r="D622" s="839" t="s">
        <v>611</v>
      </c>
      <c r="E622" s="825" t="s">
        <v>3695</v>
      </c>
      <c r="F622" s="839" t="s">
        <v>3696</v>
      </c>
      <c r="G622" s="825" t="s">
        <v>4116</v>
      </c>
      <c r="H622" s="825" t="s">
        <v>4117</v>
      </c>
      <c r="I622" s="831">
        <v>1185.239990234375</v>
      </c>
      <c r="J622" s="831">
        <v>4</v>
      </c>
      <c r="K622" s="832">
        <v>4740.9599609375</v>
      </c>
    </row>
    <row r="623" spans="1:11" ht="14.45" customHeight="1" x14ac:dyDescent="0.2">
      <c r="A623" s="821" t="s">
        <v>586</v>
      </c>
      <c r="B623" s="822" t="s">
        <v>587</v>
      </c>
      <c r="C623" s="825" t="s">
        <v>610</v>
      </c>
      <c r="D623" s="839" t="s">
        <v>611</v>
      </c>
      <c r="E623" s="825" t="s">
        <v>3695</v>
      </c>
      <c r="F623" s="839" t="s">
        <v>3696</v>
      </c>
      <c r="G623" s="825" t="s">
        <v>4118</v>
      </c>
      <c r="H623" s="825" t="s">
        <v>4119</v>
      </c>
      <c r="I623" s="831">
        <v>1949.1133219401042</v>
      </c>
      <c r="J623" s="831">
        <v>3</v>
      </c>
      <c r="K623" s="832">
        <v>5847.3399658203125</v>
      </c>
    </row>
    <row r="624" spans="1:11" ht="14.45" customHeight="1" x14ac:dyDescent="0.2">
      <c r="A624" s="821" t="s">
        <v>586</v>
      </c>
      <c r="B624" s="822" t="s">
        <v>587</v>
      </c>
      <c r="C624" s="825" t="s">
        <v>610</v>
      </c>
      <c r="D624" s="839" t="s">
        <v>611</v>
      </c>
      <c r="E624" s="825" t="s">
        <v>3695</v>
      </c>
      <c r="F624" s="839" t="s">
        <v>3696</v>
      </c>
      <c r="G624" s="825" t="s">
        <v>4120</v>
      </c>
      <c r="H624" s="825" t="s">
        <v>4121</v>
      </c>
      <c r="I624" s="831">
        <v>2314.43994140625</v>
      </c>
      <c r="J624" s="831">
        <v>2</v>
      </c>
      <c r="K624" s="832">
        <v>4628.8798828125</v>
      </c>
    </row>
    <row r="625" spans="1:11" ht="14.45" customHeight="1" x14ac:dyDescent="0.2">
      <c r="A625" s="821" t="s">
        <v>586</v>
      </c>
      <c r="B625" s="822" t="s">
        <v>587</v>
      </c>
      <c r="C625" s="825" t="s">
        <v>610</v>
      </c>
      <c r="D625" s="839" t="s">
        <v>611</v>
      </c>
      <c r="E625" s="825" t="s">
        <v>3695</v>
      </c>
      <c r="F625" s="839" t="s">
        <v>3696</v>
      </c>
      <c r="G625" s="825" t="s">
        <v>4122</v>
      </c>
      <c r="H625" s="825" t="s">
        <v>4123</v>
      </c>
      <c r="I625" s="831">
        <v>1189.1199951171875</v>
      </c>
      <c r="J625" s="831">
        <v>2</v>
      </c>
      <c r="K625" s="832">
        <v>2378.239990234375</v>
      </c>
    </row>
    <row r="626" spans="1:11" ht="14.45" customHeight="1" x14ac:dyDescent="0.2">
      <c r="A626" s="821" t="s">
        <v>586</v>
      </c>
      <c r="B626" s="822" t="s">
        <v>587</v>
      </c>
      <c r="C626" s="825" t="s">
        <v>610</v>
      </c>
      <c r="D626" s="839" t="s">
        <v>611</v>
      </c>
      <c r="E626" s="825" t="s">
        <v>3695</v>
      </c>
      <c r="F626" s="839" t="s">
        <v>3696</v>
      </c>
      <c r="G626" s="825" t="s">
        <v>4124</v>
      </c>
      <c r="H626" s="825" t="s">
        <v>4125</v>
      </c>
      <c r="I626" s="831">
        <v>1659.449951171875</v>
      </c>
      <c r="J626" s="831">
        <v>1</v>
      </c>
      <c r="K626" s="832">
        <v>1659.449951171875</v>
      </c>
    </row>
    <row r="627" spans="1:11" ht="14.45" customHeight="1" x14ac:dyDescent="0.2">
      <c r="A627" s="821" t="s">
        <v>586</v>
      </c>
      <c r="B627" s="822" t="s">
        <v>587</v>
      </c>
      <c r="C627" s="825" t="s">
        <v>610</v>
      </c>
      <c r="D627" s="839" t="s">
        <v>611</v>
      </c>
      <c r="E627" s="825" t="s">
        <v>3695</v>
      </c>
      <c r="F627" s="839" t="s">
        <v>3696</v>
      </c>
      <c r="G627" s="825" t="s">
        <v>4126</v>
      </c>
      <c r="H627" s="825" t="s">
        <v>4127</v>
      </c>
      <c r="I627" s="831">
        <v>1360.6900024414063</v>
      </c>
      <c r="J627" s="831">
        <v>3</v>
      </c>
      <c r="K627" s="832">
        <v>4082.0799560546875</v>
      </c>
    </row>
    <row r="628" spans="1:11" ht="14.45" customHeight="1" x14ac:dyDescent="0.2">
      <c r="A628" s="821" t="s">
        <v>586</v>
      </c>
      <c r="B628" s="822" t="s">
        <v>587</v>
      </c>
      <c r="C628" s="825" t="s">
        <v>610</v>
      </c>
      <c r="D628" s="839" t="s">
        <v>611</v>
      </c>
      <c r="E628" s="825" t="s">
        <v>3695</v>
      </c>
      <c r="F628" s="839" t="s">
        <v>3696</v>
      </c>
      <c r="G628" s="825" t="s">
        <v>4128</v>
      </c>
      <c r="H628" s="825" t="s">
        <v>4129</v>
      </c>
      <c r="I628" s="831">
        <v>1772.9749755859375</v>
      </c>
      <c r="J628" s="831">
        <v>14</v>
      </c>
      <c r="K628" s="832">
        <v>24821.6396484375</v>
      </c>
    </row>
    <row r="629" spans="1:11" ht="14.45" customHeight="1" x14ac:dyDescent="0.2">
      <c r="A629" s="821" t="s">
        <v>586</v>
      </c>
      <c r="B629" s="822" t="s">
        <v>587</v>
      </c>
      <c r="C629" s="825" t="s">
        <v>610</v>
      </c>
      <c r="D629" s="839" t="s">
        <v>611</v>
      </c>
      <c r="E629" s="825" t="s">
        <v>3695</v>
      </c>
      <c r="F629" s="839" t="s">
        <v>3696</v>
      </c>
      <c r="G629" s="825" t="s">
        <v>4130</v>
      </c>
      <c r="H629" s="825" t="s">
        <v>4131</v>
      </c>
      <c r="I629" s="831">
        <v>1772.97998046875</v>
      </c>
      <c r="J629" s="831">
        <v>31</v>
      </c>
      <c r="K629" s="832">
        <v>54962.33935546875</v>
      </c>
    </row>
    <row r="630" spans="1:11" ht="14.45" customHeight="1" x14ac:dyDescent="0.2">
      <c r="A630" s="821" t="s">
        <v>586</v>
      </c>
      <c r="B630" s="822" t="s">
        <v>587</v>
      </c>
      <c r="C630" s="825" t="s">
        <v>610</v>
      </c>
      <c r="D630" s="839" t="s">
        <v>611</v>
      </c>
      <c r="E630" s="825" t="s">
        <v>3695</v>
      </c>
      <c r="F630" s="839" t="s">
        <v>3696</v>
      </c>
      <c r="G630" s="825" t="s">
        <v>4132</v>
      </c>
      <c r="H630" s="825" t="s">
        <v>4133</v>
      </c>
      <c r="I630" s="831">
        <v>1772.97998046875</v>
      </c>
      <c r="J630" s="831">
        <v>11</v>
      </c>
      <c r="K630" s="832">
        <v>19502.77978515625</v>
      </c>
    </row>
    <row r="631" spans="1:11" ht="14.45" customHeight="1" x14ac:dyDescent="0.2">
      <c r="A631" s="821" t="s">
        <v>586</v>
      </c>
      <c r="B631" s="822" t="s">
        <v>587</v>
      </c>
      <c r="C631" s="825" t="s">
        <v>610</v>
      </c>
      <c r="D631" s="839" t="s">
        <v>611</v>
      </c>
      <c r="E631" s="825" t="s">
        <v>3695</v>
      </c>
      <c r="F631" s="839" t="s">
        <v>3696</v>
      </c>
      <c r="G631" s="825" t="s">
        <v>4134</v>
      </c>
      <c r="H631" s="825" t="s">
        <v>4135</v>
      </c>
      <c r="I631" s="831">
        <v>1772.97998046875</v>
      </c>
      <c r="J631" s="831">
        <v>7</v>
      </c>
      <c r="K631" s="832">
        <v>12410.85986328125</v>
      </c>
    </row>
    <row r="632" spans="1:11" ht="14.45" customHeight="1" x14ac:dyDescent="0.2">
      <c r="A632" s="821" t="s">
        <v>586</v>
      </c>
      <c r="B632" s="822" t="s">
        <v>587</v>
      </c>
      <c r="C632" s="825" t="s">
        <v>610</v>
      </c>
      <c r="D632" s="839" t="s">
        <v>611</v>
      </c>
      <c r="E632" s="825" t="s">
        <v>3695</v>
      </c>
      <c r="F632" s="839" t="s">
        <v>3696</v>
      </c>
      <c r="G632" s="825" t="s">
        <v>4136</v>
      </c>
      <c r="H632" s="825" t="s">
        <v>4137</v>
      </c>
      <c r="I632" s="831">
        <v>1773</v>
      </c>
      <c r="J632" s="831">
        <v>1</v>
      </c>
      <c r="K632" s="832">
        <v>1773</v>
      </c>
    </row>
    <row r="633" spans="1:11" ht="14.45" customHeight="1" x14ac:dyDescent="0.2">
      <c r="A633" s="821" t="s">
        <v>586</v>
      </c>
      <c r="B633" s="822" t="s">
        <v>587</v>
      </c>
      <c r="C633" s="825" t="s">
        <v>610</v>
      </c>
      <c r="D633" s="839" t="s">
        <v>611</v>
      </c>
      <c r="E633" s="825" t="s">
        <v>3695</v>
      </c>
      <c r="F633" s="839" t="s">
        <v>3696</v>
      </c>
      <c r="G633" s="825" t="s">
        <v>4138</v>
      </c>
      <c r="H633" s="825" t="s">
        <v>4139</v>
      </c>
      <c r="I633" s="831">
        <v>7814.169921875</v>
      </c>
      <c r="J633" s="831">
        <v>2</v>
      </c>
      <c r="K633" s="832">
        <v>15628.33984375</v>
      </c>
    </row>
    <row r="634" spans="1:11" ht="14.45" customHeight="1" x14ac:dyDescent="0.2">
      <c r="A634" s="821" t="s">
        <v>586</v>
      </c>
      <c r="B634" s="822" t="s">
        <v>587</v>
      </c>
      <c r="C634" s="825" t="s">
        <v>610</v>
      </c>
      <c r="D634" s="839" t="s">
        <v>611</v>
      </c>
      <c r="E634" s="825" t="s">
        <v>3695</v>
      </c>
      <c r="F634" s="839" t="s">
        <v>3696</v>
      </c>
      <c r="G634" s="825" t="s">
        <v>4140</v>
      </c>
      <c r="H634" s="825" t="s">
        <v>4141</v>
      </c>
      <c r="I634" s="831">
        <v>7814.175048828125</v>
      </c>
      <c r="J634" s="831">
        <v>2</v>
      </c>
      <c r="K634" s="832">
        <v>15628.35009765625</v>
      </c>
    </row>
    <row r="635" spans="1:11" ht="14.45" customHeight="1" x14ac:dyDescent="0.2">
      <c r="A635" s="821" t="s">
        <v>586</v>
      </c>
      <c r="B635" s="822" t="s">
        <v>587</v>
      </c>
      <c r="C635" s="825" t="s">
        <v>610</v>
      </c>
      <c r="D635" s="839" t="s">
        <v>611</v>
      </c>
      <c r="E635" s="825" t="s">
        <v>3695</v>
      </c>
      <c r="F635" s="839" t="s">
        <v>3696</v>
      </c>
      <c r="G635" s="825" t="s">
        <v>4142</v>
      </c>
      <c r="H635" s="825" t="s">
        <v>4143</v>
      </c>
      <c r="I635" s="831">
        <v>7814.169921875</v>
      </c>
      <c r="J635" s="831">
        <v>1</v>
      </c>
      <c r="K635" s="832">
        <v>7814.169921875</v>
      </c>
    </row>
    <row r="636" spans="1:11" ht="14.45" customHeight="1" x14ac:dyDescent="0.2">
      <c r="A636" s="821" t="s">
        <v>586</v>
      </c>
      <c r="B636" s="822" t="s">
        <v>587</v>
      </c>
      <c r="C636" s="825" t="s">
        <v>610</v>
      </c>
      <c r="D636" s="839" t="s">
        <v>611</v>
      </c>
      <c r="E636" s="825" t="s">
        <v>3695</v>
      </c>
      <c r="F636" s="839" t="s">
        <v>3696</v>
      </c>
      <c r="G636" s="825" t="s">
        <v>4144</v>
      </c>
      <c r="H636" s="825" t="s">
        <v>4145</v>
      </c>
      <c r="I636" s="831">
        <v>7814.16015625</v>
      </c>
      <c r="J636" s="831">
        <v>1</v>
      </c>
      <c r="K636" s="832">
        <v>7814.16015625</v>
      </c>
    </row>
    <row r="637" spans="1:11" ht="14.45" customHeight="1" x14ac:dyDescent="0.2">
      <c r="A637" s="821" t="s">
        <v>586</v>
      </c>
      <c r="B637" s="822" t="s">
        <v>587</v>
      </c>
      <c r="C637" s="825" t="s">
        <v>610</v>
      </c>
      <c r="D637" s="839" t="s">
        <v>611</v>
      </c>
      <c r="E637" s="825" t="s">
        <v>3695</v>
      </c>
      <c r="F637" s="839" t="s">
        <v>3696</v>
      </c>
      <c r="G637" s="825" t="s">
        <v>4146</v>
      </c>
      <c r="H637" s="825" t="s">
        <v>4147</v>
      </c>
      <c r="I637" s="831">
        <v>7814.169921875</v>
      </c>
      <c r="J637" s="831">
        <v>1</v>
      </c>
      <c r="K637" s="832">
        <v>7814.169921875</v>
      </c>
    </row>
    <row r="638" spans="1:11" ht="14.45" customHeight="1" x14ac:dyDescent="0.2">
      <c r="A638" s="821" t="s">
        <v>586</v>
      </c>
      <c r="B638" s="822" t="s">
        <v>587</v>
      </c>
      <c r="C638" s="825" t="s">
        <v>610</v>
      </c>
      <c r="D638" s="839" t="s">
        <v>611</v>
      </c>
      <c r="E638" s="825" t="s">
        <v>3695</v>
      </c>
      <c r="F638" s="839" t="s">
        <v>3696</v>
      </c>
      <c r="G638" s="825" t="s">
        <v>4148</v>
      </c>
      <c r="H638" s="825" t="s">
        <v>4149</v>
      </c>
      <c r="I638" s="831">
        <v>7814.1298828125</v>
      </c>
      <c r="J638" s="831">
        <v>1</v>
      </c>
      <c r="K638" s="832">
        <v>7814.1298828125</v>
      </c>
    </row>
    <row r="639" spans="1:11" ht="14.45" customHeight="1" x14ac:dyDescent="0.2">
      <c r="A639" s="821" t="s">
        <v>586</v>
      </c>
      <c r="B639" s="822" t="s">
        <v>587</v>
      </c>
      <c r="C639" s="825" t="s">
        <v>610</v>
      </c>
      <c r="D639" s="839" t="s">
        <v>611</v>
      </c>
      <c r="E639" s="825" t="s">
        <v>3695</v>
      </c>
      <c r="F639" s="839" t="s">
        <v>3696</v>
      </c>
      <c r="G639" s="825" t="s">
        <v>4150</v>
      </c>
      <c r="H639" s="825" t="s">
        <v>4151</v>
      </c>
      <c r="I639" s="831">
        <v>7814.169921875</v>
      </c>
      <c r="J639" s="831">
        <v>1</v>
      </c>
      <c r="K639" s="832">
        <v>7814.169921875</v>
      </c>
    </row>
    <row r="640" spans="1:11" ht="14.45" customHeight="1" x14ac:dyDescent="0.2">
      <c r="A640" s="821" t="s">
        <v>586</v>
      </c>
      <c r="B640" s="822" t="s">
        <v>587</v>
      </c>
      <c r="C640" s="825" t="s">
        <v>610</v>
      </c>
      <c r="D640" s="839" t="s">
        <v>611</v>
      </c>
      <c r="E640" s="825" t="s">
        <v>3695</v>
      </c>
      <c r="F640" s="839" t="s">
        <v>3696</v>
      </c>
      <c r="G640" s="825" t="s">
        <v>4152</v>
      </c>
      <c r="H640" s="825" t="s">
        <v>4153</v>
      </c>
      <c r="I640" s="831">
        <v>7814.169921875</v>
      </c>
      <c r="J640" s="831">
        <v>1</v>
      </c>
      <c r="K640" s="832">
        <v>7814.169921875</v>
      </c>
    </row>
    <row r="641" spans="1:11" ht="14.45" customHeight="1" x14ac:dyDescent="0.2">
      <c r="A641" s="821" t="s">
        <v>586</v>
      </c>
      <c r="B641" s="822" t="s">
        <v>587</v>
      </c>
      <c r="C641" s="825" t="s">
        <v>610</v>
      </c>
      <c r="D641" s="839" t="s">
        <v>611</v>
      </c>
      <c r="E641" s="825" t="s">
        <v>3695</v>
      </c>
      <c r="F641" s="839" t="s">
        <v>3696</v>
      </c>
      <c r="G641" s="825" t="s">
        <v>4154</v>
      </c>
      <c r="H641" s="825" t="s">
        <v>4155</v>
      </c>
      <c r="I641" s="831">
        <v>7814.14013671875</v>
      </c>
      <c r="J641" s="831">
        <v>1</v>
      </c>
      <c r="K641" s="832">
        <v>7814.14013671875</v>
      </c>
    </row>
    <row r="642" spans="1:11" ht="14.45" customHeight="1" x14ac:dyDescent="0.2">
      <c r="A642" s="821" t="s">
        <v>586</v>
      </c>
      <c r="B642" s="822" t="s">
        <v>587</v>
      </c>
      <c r="C642" s="825" t="s">
        <v>610</v>
      </c>
      <c r="D642" s="839" t="s">
        <v>611</v>
      </c>
      <c r="E642" s="825" t="s">
        <v>3695</v>
      </c>
      <c r="F642" s="839" t="s">
        <v>3696</v>
      </c>
      <c r="G642" s="825" t="s">
        <v>4156</v>
      </c>
      <c r="H642" s="825" t="s">
        <v>4157</v>
      </c>
      <c r="I642" s="831">
        <v>7814.159993489583</v>
      </c>
      <c r="J642" s="831">
        <v>3</v>
      </c>
      <c r="K642" s="832">
        <v>23442.47998046875</v>
      </c>
    </row>
    <row r="643" spans="1:11" ht="14.45" customHeight="1" x14ac:dyDescent="0.2">
      <c r="A643" s="821" t="s">
        <v>586</v>
      </c>
      <c r="B643" s="822" t="s">
        <v>587</v>
      </c>
      <c r="C643" s="825" t="s">
        <v>610</v>
      </c>
      <c r="D643" s="839" t="s">
        <v>611</v>
      </c>
      <c r="E643" s="825" t="s">
        <v>3695</v>
      </c>
      <c r="F643" s="839" t="s">
        <v>3696</v>
      </c>
      <c r="G643" s="825" t="s">
        <v>4158</v>
      </c>
      <c r="H643" s="825" t="s">
        <v>4159</v>
      </c>
      <c r="I643" s="831">
        <v>3907.0849609375</v>
      </c>
      <c r="J643" s="831">
        <v>1</v>
      </c>
      <c r="K643" s="832">
        <v>7814.1199218742549</v>
      </c>
    </row>
    <row r="644" spans="1:11" ht="14.45" customHeight="1" x14ac:dyDescent="0.2">
      <c r="A644" s="821" t="s">
        <v>586</v>
      </c>
      <c r="B644" s="822" t="s">
        <v>587</v>
      </c>
      <c r="C644" s="825" t="s">
        <v>610</v>
      </c>
      <c r="D644" s="839" t="s">
        <v>611</v>
      </c>
      <c r="E644" s="825" t="s">
        <v>3695</v>
      </c>
      <c r="F644" s="839" t="s">
        <v>3696</v>
      </c>
      <c r="G644" s="825" t="s">
        <v>4160</v>
      </c>
      <c r="H644" s="825" t="s">
        <v>4161</v>
      </c>
      <c r="I644" s="831">
        <v>7814.16015625</v>
      </c>
      <c r="J644" s="831">
        <v>1</v>
      </c>
      <c r="K644" s="832">
        <v>7814.16015625</v>
      </c>
    </row>
    <row r="645" spans="1:11" ht="14.45" customHeight="1" x14ac:dyDescent="0.2">
      <c r="A645" s="821" t="s">
        <v>586</v>
      </c>
      <c r="B645" s="822" t="s">
        <v>587</v>
      </c>
      <c r="C645" s="825" t="s">
        <v>610</v>
      </c>
      <c r="D645" s="839" t="s">
        <v>611</v>
      </c>
      <c r="E645" s="825" t="s">
        <v>3695</v>
      </c>
      <c r="F645" s="839" t="s">
        <v>3696</v>
      </c>
      <c r="G645" s="825" t="s">
        <v>4162</v>
      </c>
      <c r="H645" s="825" t="s">
        <v>4163</v>
      </c>
      <c r="I645" s="831">
        <v>7814.169921875</v>
      </c>
      <c r="J645" s="831">
        <v>3</v>
      </c>
      <c r="K645" s="832">
        <v>23442.509765625</v>
      </c>
    </row>
    <row r="646" spans="1:11" ht="14.45" customHeight="1" x14ac:dyDescent="0.2">
      <c r="A646" s="821" t="s">
        <v>586</v>
      </c>
      <c r="B646" s="822" t="s">
        <v>587</v>
      </c>
      <c r="C646" s="825" t="s">
        <v>610</v>
      </c>
      <c r="D646" s="839" t="s">
        <v>611</v>
      </c>
      <c r="E646" s="825" t="s">
        <v>3695</v>
      </c>
      <c r="F646" s="839" t="s">
        <v>3696</v>
      </c>
      <c r="G646" s="825" t="s">
        <v>4164</v>
      </c>
      <c r="H646" s="825" t="s">
        <v>4165</v>
      </c>
      <c r="I646" s="831">
        <v>7814.169921875</v>
      </c>
      <c r="J646" s="831">
        <v>1</v>
      </c>
      <c r="K646" s="832">
        <v>7814.169921875</v>
      </c>
    </row>
    <row r="647" spans="1:11" ht="14.45" customHeight="1" x14ac:dyDescent="0.2">
      <c r="A647" s="821" t="s">
        <v>586</v>
      </c>
      <c r="B647" s="822" t="s">
        <v>587</v>
      </c>
      <c r="C647" s="825" t="s">
        <v>610</v>
      </c>
      <c r="D647" s="839" t="s">
        <v>611</v>
      </c>
      <c r="E647" s="825" t="s">
        <v>3695</v>
      </c>
      <c r="F647" s="839" t="s">
        <v>3696</v>
      </c>
      <c r="G647" s="825" t="s">
        <v>4166</v>
      </c>
      <c r="H647" s="825" t="s">
        <v>4167</v>
      </c>
      <c r="I647" s="831">
        <v>7814.146647135417</v>
      </c>
      <c r="J647" s="831">
        <v>3</v>
      </c>
      <c r="K647" s="832">
        <v>23442.43994140625</v>
      </c>
    </row>
    <row r="648" spans="1:11" ht="14.45" customHeight="1" x14ac:dyDescent="0.2">
      <c r="A648" s="821" t="s">
        <v>586</v>
      </c>
      <c r="B648" s="822" t="s">
        <v>587</v>
      </c>
      <c r="C648" s="825" t="s">
        <v>610</v>
      </c>
      <c r="D648" s="839" t="s">
        <v>611</v>
      </c>
      <c r="E648" s="825" t="s">
        <v>3695</v>
      </c>
      <c r="F648" s="839" t="s">
        <v>3696</v>
      </c>
      <c r="G648" s="825" t="s">
        <v>4168</v>
      </c>
      <c r="H648" s="825" t="s">
        <v>4169</v>
      </c>
      <c r="I648" s="831">
        <v>3907.070068359375</v>
      </c>
      <c r="J648" s="831">
        <v>1</v>
      </c>
      <c r="K648" s="832">
        <v>7814.1001367196441</v>
      </c>
    </row>
    <row r="649" spans="1:11" ht="14.45" customHeight="1" x14ac:dyDescent="0.2">
      <c r="A649" s="821" t="s">
        <v>586</v>
      </c>
      <c r="B649" s="822" t="s">
        <v>587</v>
      </c>
      <c r="C649" s="825" t="s">
        <v>610</v>
      </c>
      <c r="D649" s="839" t="s">
        <v>611</v>
      </c>
      <c r="E649" s="825" t="s">
        <v>3695</v>
      </c>
      <c r="F649" s="839" t="s">
        <v>3696</v>
      </c>
      <c r="G649" s="825" t="s">
        <v>4170</v>
      </c>
      <c r="H649" s="825" t="s">
        <v>4171</v>
      </c>
      <c r="I649" s="831">
        <v>7814.169921875</v>
      </c>
      <c r="J649" s="831">
        <v>1</v>
      </c>
      <c r="K649" s="832">
        <v>7814.169921875</v>
      </c>
    </row>
    <row r="650" spans="1:11" ht="14.45" customHeight="1" x14ac:dyDescent="0.2">
      <c r="A650" s="821" t="s">
        <v>586</v>
      </c>
      <c r="B650" s="822" t="s">
        <v>587</v>
      </c>
      <c r="C650" s="825" t="s">
        <v>610</v>
      </c>
      <c r="D650" s="839" t="s">
        <v>611</v>
      </c>
      <c r="E650" s="825" t="s">
        <v>3695</v>
      </c>
      <c r="F650" s="839" t="s">
        <v>3696</v>
      </c>
      <c r="G650" s="825" t="s">
        <v>4172</v>
      </c>
      <c r="H650" s="825" t="s">
        <v>4173</v>
      </c>
      <c r="I650" s="831">
        <v>7893.16015625</v>
      </c>
      <c r="J650" s="831">
        <v>1</v>
      </c>
      <c r="K650" s="832">
        <v>7893.16015625</v>
      </c>
    </row>
    <row r="651" spans="1:11" ht="14.45" customHeight="1" x14ac:dyDescent="0.2">
      <c r="A651" s="821" t="s">
        <v>586</v>
      </c>
      <c r="B651" s="822" t="s">
        <v>587</v>
      </c>
      <c r="C651" s="825" t="s">
        <v>610</v>
      </c>
      <c r="D651" s="839" t="s">
        <v>611</v>
      </c>
      <c r="E651" s="825" t="s">
        <v>3695</v>
      </c>
      <c r="F651" s="839" t="s">
        <v>3696</v>
      </c>
      <c r="G651" s="825" t="s">
        <v>4174</v>
      </c>
      <c r="H651" s="825" t="s">
        <v>4175</v>
      </c>
      <c r="I651" s="831">
        <v>7916.509765625</v>
      </c>
      <c r="J651" s="831">
        <v>1</v>
      </c>
      <c r="K651" s="832">
        <v>7916.509765625</v>
      </c>
    </row>
    <row r="652" spans="1:11" ht="14.45" customHeight="1" x14ac:dyDescent="0.2">
      <c r="A652" s="821" t="s">
        <v>586</v>
      </c>
      <c r="B652" s="822" t="s">
        <v>587</v>
      </c>
      <c r="C652" s="825" t="s">
        <v>610</v>
      </c>
      <c r="D652" s="839" t="s">
        <v>611</v>
      </c>
      <c r="E652" s="825" t="s">
        <v>3695</v>
      </c>
      <c r="F652" s="839" t="s">
        <v>3696</v>
      </c>
      <c r="G652" s="825" t="s">
        <v>4176</v>
      </c>
      <c r="H652" s="825" t="s">
        <v>4177</v>
      </c>
      <c r="I652" s="831">
        <v>8454.5498046875</v>
      </c>
      <c r="J652" s="831">
        <v>1</v>
      </c>
      <c r="K652" s="832">
        <v>8454.5498046875</v>
      </c>
    </row>
    <row r="653" spans="1:11" ht="14.45" customHeight="1" x14ac:dyDescent="0.2">
      <c r="A653" s="821" t="s">
        <v>586</v>
      </c>
      <c r="B653" s="822" t="s">
        <v>587</v>
      </c>
      <c r="C653" s="825" t="s">
        <v>610</v>
      </c>
      <c r="D653" s="839" t="s">
        <v>611</v>
      </c>
      <c r="E653" s="825" t="s">
        <v>3695</v>
      </c>
      <c r="F653" s="839" t="s">
        <v>3696</v>
      </c>
      <c r="G653" s="825" t="s">
        <v>4178</v>
      </c>
      <c r="H653" s="825" t="s">
        <v>4179</v>
      </c>
      <c r="I653" s="831">
        <v>8126.06982421875</v>
      </c>
      <c r="J653" s="831">
        <v>1</v>
      </c>
      <c r="K653" s="832">
        <v>8126.06982421875</v>
      </c>
    </row>
    <row r="654" spans="1:11" ht="14.45" customHeight="1" x14ac:dyDescent="0.2">
      <c r="A654" s="821" t="s">
        <v>586</v>
      </c>
      <c r="B654" s="822" t="s">
        <v>587</v>
      </c>
      <c r="C654" s="825" t="s">
        <v>610</v>
      </c>
      <c r="D654" s="839" t="s">
        <v>611</v>
      </c>
      <c r="E654" s="825" t="s">
        <v>3695</v>
      </c>
      <c r="F654" s="839" t="s">
        <v>3696</v>
      </c>
      <c r="G654" s="825" t="s">
        <v>4180</v>
      </c>
      <c r="H654" s="825" t="s">
        <v>4181</v>
      </c>
      <c r="I654" s="831">
        <v>8126.06982421875</v>
      </c>
      <c r="J654" s="831">
        <v>1</v>
      </c>
      <c r="K654" s="832">
        <v>8126.06982421875</v>
      </c>
    </row>
    <row r="655" spans="1:11" ht="14.45" customHeight="1" x14ac:dyDescent="0.2">
      <c r="A655" s="821" t="s">
        <v>586</v>
      </c>
      <c r="B655" s="822" t="s">
        <v>587</v>
      </c>
      <c r="C655" s="825" t="s">
        <v>610</v>
      </c>
      <c r="D655" s="839" t="s">
        <v>611</v>
      </c>
      <c r="E655" s="825" t="s">
        <v>3695</v>
      </c>
      <c r="F655" s="839" t="s">
        <v>3696</v>
      </c>
      <c r="G655" s="825" t="s">
        <v>4182</v>
      </c>
      <c r="H655" s="825" t="s">
        <v>4183</v>
      </c>
      <c r="I655" s="831">
        <v>8126.06982421875</v>
      </c>
      <c r="J655" s="831">
        <v>1</v>
      </c>
      <c r="K655" s="832">
        <v>8126.06982421875</v>
      </c>
    </row>
    <row r="656" spans="1:11" ht="14.45" customHeight="1" x14ac:dyDescent="0.2">
      <c r="A656" s="821" t="s">
        <v>586</v>
      </c>
      <c r="B656" s="822" t="s">
        <v>587</v>
      </c>
      <c r="C656" s="825" t="s">
        <v>610</v>
      </c>
      <c r="D656" s="839" t="s">
        <v>611</v>
      </c>
      <c r="E656" s="825" t="s">
        <v>3695</v>
      </c>
      <c r="F656" s="839" t="s">
        <v>3696</v>
      </c>
      <c r="G656" s="825" t="s">
        <v>4184</v>
      </c>
      <c r="H656" s="825" t="s">
        <v>4185</v>
      </c>
      <c r="I656" s="831">
        <v>8126.06982421875</v>
      </c>
      <c r="J656" s="831">
        <v>1</v>
      </c>
      <c r="K656" s="832">
        <v>8126.06982421875</v>
      </c>
    </row>
    <row r="657" spans="1:11" ht="14.45" customHeight="1" x14ac:dyDescent="0.2">
      <c r="A657" s="821" t="s">
        <v>586</v>
      </c>
      <c r="B657" s="822" t="s">
        <v>587</v>
      </c>
      <c r="C657" s="825" t="s">
        <v>610</v>
      </c>
      <c r="D657" s="839" t="s">
        <v>611</v>
      </c>
      <c r="E657" s="825" t="s">
        <v>3695</v>
      </c>
      <c r="F657" s="839" t="s">
        <v>3696</v>
      </c>
      <c r="G657" s="825" t="s">
        <v>4186</v>
      </c>
      <c r="H657" s="825" t="s">
        <v>4187</v>
      </c>
      <c r="I657" s="831">
        <v>8126.06982421875</v>
      </c>
      <c r="J657" s="831">
        <v>1</v>
      </c>
      <c r="K657" s="832">
        <v>8126.06982421875</v>
      </c>
    </row>
    <row r="658" spans="1:11" ht="14.45" customHeight="1" x14ac:dyDescent="0.2">
      <c r="A658" s="821" t="s">
        <v>586</v>
      </c>
      <c r="B658" s="822" t="s">
        <v>587</v>
      </c>
      <c r="C658" s="825" t="s">
        <v>610</v>
      </c>
      <c r="D658" s="839" t="s">
        <v>611</v>
      </c>
      <c r="E658" s="825" t="s">
        <v>3695</v>
      </c>
      <c r="F658" s="839" t="s">
        <v>3696</v>
      </c>
      <c r="G658" s="825" t="s">
        <v>4188</v>
      </c>
      <c r="H658" s="825" t="s">
        <v>4189</v>
      </c>
      <c r="I658" s="831">
        <v>8126.06982421875</v>
      </c>
      <c r="J658" s="831">
        <v>1</v>
      </c>
      <c r="K658" s="832">
        <v>8126.06982421875</v>
      </c>
    </row>
    <row r="659" spans="1:11" ht="14.45" customHeight="1" x14ac:dyDescent="0.2">
      <c r="A659" s="821" t="s">
        <v>586</v>
      </c>
      <c r="B659" s="822" t="s">
        <v>587</v>
      </c>
      <c r="C659" s="825" t="s">
        <v>610</v>
      </c>
      <c r="D659" s="839" t="s">
        <v>611</v>
      </c>
      <c r="E659" s="825" t="s">
        <v>3695</v>
      </c>
      <c r="F659" s="839" t="s">
        <v>3696</v>
      </c>
      <c r="G659" s="825" t="s">
        <v>4190</v>
      </c>
      <c r="H659" s="825" t="s">
        <v>4191</v>
      </c>
      <c r="I659" s="831">
        <v>7814.195068359375</v>
      </c>
      <c r="J659" s="831">
        <v>2</v>
      </c>
      <c r="K659" s="832">
        <v>15628.39013671875</v>
      </c>
    </row>
    <row r="660" spans="1:11" ht="14.45" customHeight="1" x14ac:dyDescent="0.2">
      <c r="A660" s="821" t="s">
        <v>586</v>
      </c>
      <c r="B660" s="822" t="s">
        <v>587</v>
      </c>
      <c r="C660" s="825" t="s">
        <v>610</v>
      </c>
      <c r="D660" s="839" t="s">
        <v>611</v>
      </c>
      <c r="E660" s="825" t="s">
        <v>3695</v>
      </c>
      <c r="F660" s="839" t="s">
        <v>3696</v>
      </c>
      <c r="G660" s="825" t="s">
        <v>4192</v>
      </c>
      <c r="H660" s="825" t="s">
        <v>4193</v>
      </c>
      <c r="I660" s="831">
        <v>9019.8701171875</v>
      </c>
      <c r="J660" s="831">
        <v>1</v>
      </c>
      <c r="K660" s="832">
        <v>9019.8701171875</v>
      </c>
    </row>
    <row r="661" spans="1:11" ht="14.45" customHeight="1" x14ac:dyDescent="0.2">
      <c r="A661" s="821" t="s">
        <v>586</v>
      </c>
      <c r="B661" s="822" t="s">
        <v>587</v>
      </c>
      <c r="C661" s="825" t="s">
        <v>610</v>
      </c>
      <c r="D661" s="839" t="s">
        <v>611</v>
      </c>
      <c r="E661" s="825" t="s">
        <v>3695</v>
      </c>
      <c r="F661" s="839" t="s">
        <v>3696</v>
      </c>
      <c r="G661" s="825" t="s">
        <v>4194</v>
      </c>
      <c r="H661" s="825" t="s">
        <v>4195</v>
      </c>
      <c r="I661" s="831">
        <v>9019.8701171875</v>
      </c>
      <c r="J661" s="831">
        <v>1</v>
      </c>
      <c r="K661" s="832">
        <v>9019.8701171875</v>
      </c>
    </row>
    <row r="662" spans="1:11" ht="14.45" customHeight="1" x14ac:dyDescent="0.2">
      <c r="A662" s="821" t="s">
        <v>586</v>
      </c>
      <c r="B662" s="822" t="s">
        <v>587</v>
      </c>
      <c r="C662" s="825" t="s">
        <v>610</v>
      </c>
      <c r="D662" s="839" t="s">
        <v>611</v>
      </c>
      <c r="E662" s="825" t="s">
        <v>3695</v>
      </c>
      <c r="F662" s="839" t="s">
        <v>3696</v>
      </c>
      <c r="G662" s="825" t="s">
        <v>4196</v>
      </c>
      <c r="H662" s="825" t="s">
        <v>4195</v>
      </c>
      <c r="I662" s="831">
        <v>9019.8896484375</v>
      </c>
      <c r="J662" s="831">
        <v>1</v>
      </c>
      <c r="K662" s="832">
        <v>9019.8896484375</v>
      </c>
    </row>
    <row r="663" spans="1:11" ht="14.45" customHeight="1" x14ac:dyDescent="0.2">
      <c r="A663" s="821" t="s">
        <v>586</v>
      </c>
      <c r="B663" s="822" t="s">
        <v>587</v>
      </c>
      <c r="C663" s="825" t="s">
        <v>610</v>
      </c>
      <c r="D663" s="839" t="s">
        <v>611</v>
      </c>
      <c r="E663" s="825" t="s">
        <v>3695</v>
      </c>
      <c r="F663" s="839" t="s">
        <v>3696</v>
      </c>
      <c r="G663" s="825" t="s">
        <v>4197</v>
      </c>
      <c r="H663" s="825" t="s">
        <v>4198</v>
      </c>
      <c r="I663" s="831">
        <v>9019.8701171875</v>
      </c>
      <c r="J663" s="831">
        <v>2</v>
      </c>
      <c r="K663" s="832">
        <v>18039.740234375</v>
      </c>
    </row>
    <row r="664" spans="1:11" ht="14.45" customHeight="1" x14ac:dyDescent="0.2">
      <c r="A664" s="821" t="s">
        <v>586</v>
      </c>
      <c r="B664" s="822" t="s">
        <v>587</v>
      </c>
      <c r="C664" s="825" t="s">
        <v>610</v>
      </c>
      <c r="D664" s="839" t="s">
        <v>611</v>
      </c>
      <c r="E664" s="825" t="s">
        <v>3695</v>
      </c>
      <c r="F664" s="839" t="s">
        <v>3696</v>
      </c>
      <c r="G664" s="825" t="s">
        <v>4199</v>
      </c>
      <c r="H664" s="825" t="s">
        <v>4200</v>
      </c>
      <c r="I664" s="831">
        <v>9019.8798828125</v>
      </c>
      <c r="J664" s="831">
        <v>1</v>
      </c>
      <c r="K664" s="832">
        <v>9019.8798828125</v>
      </c>
    </row>
    <row r="665" spans="1:11" ht="14.45" customHeight="1" x14ac:dyDescent="0.2">
      <c r="A665" s="821" t="s">
        <v>586</v>
      </c>
      <c r="B665" s="822" t="s">
        <v>587</v>
      </c>
      <c r="C665" s="825" t="s">
        <v>610</v>
      </c>
      <c r="D665" s="839" t="s">
        <v>611</v>
      </c>
      <c r="E665" s="825" t="s">
        <v>3695</v>
      </c>
      <c r="F665" s="839" t="s">
        <v>3696</v>
      </c>
      <c r="G665" s="825" t="s">
        <v>4201</v>
      </c>
      <c r="H665" s="825" t="s">
        <v>4202</v>
      </c>
      <c r="I665" s="831">
        <v>9019.8701171875</v>
      </c>
      <c r="J665" s="831">
        <v>3</v>
      </c>
      <c r="K665" s="832">
        <v>27059.6103515625</v>
      </c>
    </row>
    <row r="666" spans="1:11" ht="14.45" customHeight="1" x14ac:dyDescent="0.2">
      <c r="A666" s="821" t="s">
        <v>586</v>
      </c>
      <c r="B666" s="822" t="s">
        <v>587</v>
      </c>
      <c r="C666" s="825" t="s">
        <v>610</v>
      </c>
      <c r="D666" s="839" t="s">
        <v>611</v>
      </c>
      <c r="E666" s="825" t="s">
        <v>3695</v>
      </c>
      <c r="F666" s="839" t="s">
        <v>3696</v>
      </c>
      <c r="G666" s="825" t="s">
        <v>4203</v>
      </c>
      <c r="H666" s="825" t="s">
        <v>4204</v>
      </c>
      <c r="I666" s="831">
        <v>9019.8896484375</v>
      </c>
      <c r="J666" s="831">
        <v>1</v>
      </c>
      <c r="K666" s="832">
        <v>9019.8896484375</v>
      </c>
    </row>
    <row r="667" spans="1:11" ht="14.45" customHeight="1" x14ac:dyDescent="0.2">
      <c r="A667" s="821" t="s">
        <v>586</v>
      </c>
      <c r="B667" s="822" t="s">
        <v>587</v>
      </c>
      <c r="C667" s="825" t="s">
        <v>610</v>
      </c>
      <c r="D667" s="839" t="s">
        <v>611</v>
      </c>
      <c r="E667" s="825" t="s">
        <v>3695</v>
      </c>
      <c r="F667" s="839" t="s">
        <v>3696</v>
      </c>
      <c r="G667" s="825" t="s">
        <v>4205</v>
      </c>
      <c r="H667" s="825" t="s">
        <v>4206</v>
      </c>
      <c r="I667" s="831">
        <v>9019.849609375</v>
      </c>
      <c r="J667" s="831">
        <v>1</v>
      </c>
      <c r="K667" s="832">
        <v>9019.849609375</v>
      </c>
    </row>
    <row r="668" spans="1:11" ht="14.45" customHeight="1" x14ac:dyDescent="0.2">
      <c r="A668" s="821" t="s">
        <v>586</v>
      </c>
      <c r="B668" s="822" t="s">
        <v>587</v>
      </c>
      <c r="C668" s="825" t="s">
        <v>610</v>
      </c>
      <c r="D668" s="839" t="s">
        <v>611</v>
      </c>
      <c r="E668" s="825" t="s">
        <v>3695</v>
      </c>
      <c r="F668" s="839" t="s">
        <v>3696</v>
      </c>
      <c r="G668" s="825" t="s">
        <v>4207</v>
      </c>
      <c r="H668" s="825" t="s">
        <v>4208</v>
      </c>
      <c r="I668" s="831">
        <v>9019.89013671875</v>
      </c>
      <c r="J668" s="831">
        <v>2</v>
      </c>
      <c r="K668" s="832">
        <v>18039.7802734375</v>
      </c>
    </row>
    <row r="669" spans="1:11" ht="14.45" customHeight="1" x14ac:dyDescent="0.2">
      <c r="A669" s="821" t="s">
        <v>586</v>
      </c>
      <c r="B669" s="822" t="s">
        <v>587</v>
      </c>
      <c r="C669" s="825" t="s">
        <v>610</v>
      </c>
      <c r="D669" s="839" t="s">
        <v>611</v>
      </c>
      <c r="E669" s="825" t="s">
        <v>3695</v>
      </c>
      <c r="F669" s="839" t="s">
        <v>3696</v>
      </c>
      <c r="G669" s="825" t="s">
        <v>4209</v>
      </c>
      <c r="H669" s="825" t="s">
        <v>4210</v>
      </c>
      <c r="I669" s="831">
        <v>9019.8701171875</v>
      </c>
      <c r="J669" s="831">
        <v>1</v>
      </c>
      <c r="K669" s="832">
        <v>9019.8701171875</v>
      </c>
    </row>
    <row r="670" spans="1:11" ht="14.45" customHeight="1" x14ac:dyDescent="0.2">
      <c r="A670" s="821" t="s">
        <v>586</v>
      </c>
      <c r="B670" s="822" t="s">
        <v>587</v>
      </c>
      <c r="C670" s="825" t="s">
        <v>610</v>
      </c>
      <c r="D670" s="839" t="s">
        <v>611</v>
      </c>
      <c r="E670" s="825" t="s">
        <v>3695</v>
      </c>
      <c r="F670" s="839" t="s">
        <v>3696</v>
      </c>
      <c r="G670" s="825" t="s">
        <v>4211</v>
      </c>
      <c r="H670" s="825" t="s">
        <v>4212</v>
      </c>
      <c r="I670" s="831">
        <v>9019.8798828125</v>
      </c>
      <c r="J670" s="831">
        <v>1</v>
      </c>
      <c r="K670" s="832">
        <v>9019.8798828125</v>
      </c>
    </row>
    <row r="671" spans="1:11" ht="14.45" customHeight="1" x14ac:dyDescent="0.2">
      <c r="A671" s="821" t="s">
        <v>586</v>
      </c>
      <c r="B671" s="822" t="s">
        <v>587</v>
      </c>
      <c r="C671" s="825" t="s">
        <v>610</v>
      </c>
      <c r="D671" s="839" t="s">
        <v>611</v>
      </c>
      <c r="E671" s="825" t="s">
        <v>3695</v>
      </c>
      <c r="F671" s="839" t="s">
        <v>3696</v>
      </c>
      <c r="G671" s="825" t="s">
        <v>4213</v>
      </c>
      <c r="H671" s="825" t="s">
        <v>4214</v>
      </c>
      <c r="I671" s="831">
        <v>9019.884765625</v>
      </c>
      <c r="J671" s="831">
        <v>2</v>
      </c>
      <c r="K671" s="832">
        <v>18039.76953125</v>
      </c>
    </row>
    <row r="672" spans="1:11" ht="14.45" customHeight="1" x14ac:dyDescent="0.2">
      <c r="A672" s="821" t="s">
        <v>586</v>
      </c>
      <c r="B672" s="822" t="s">
        <v>587</v>
      </c>
      <c r="C672" s="825" t="s">
        <v>610</v>
      </c>
      <c r="D672" s="839" t="s">
        <v>611</v>
      </c>
      <c r="E672" s="825" t="s">
        <v>3695</v>
      </c>
      <c r="F672" s="839" t="s">
        <v>3696</v>
      </c>
      <c r="G672" s="825" t="s">
        <v>4215</v>
      </c>
      <c r="H672" s="825" t="s">
        <v>4216</v>
      </c>
      <c r="I672" s="831">
        <v>9019.900390625</v>
      </c>
      <c r="J672" s="831">
        <v>1</v>
      </c>
      <c r="K672" s="832">
        <v>9019.900390625</v>
      </c>
    </row>
    <row r="673" spans="1:11" ht="14.45" customHeight="1" x14ac:dyDescent="0.2">
      <c r="A673" s="821" t="s">
        <v>586</v>
      </c>
      <c r="B673" s="822" t="s">
        <v>587</v>
      </c>
      <c r="C673" s="825" t="s">
        <v>610</v>
      </c>
      <c r="D673" s="839" t="s">
        <v>611</v>
      </c>
      <c r="E673" s="825" t="s">
        <v>3695</v>
      </c>
      <c r="F673" s="839" t="s">
        <v>3696</v>
      </c>
      <c r="G673" s="825" t="s">
        <v>4217</v>
      </c>
      <c r="H673" s="825" t="s">
        <v>4218</v>
      </c>
      <c r="I673" s="831">
        <v>9019.8701171875</v>
      </c>
      <c r="J673" s="831">
        <v>1</v>
      </c>
      <c r="K673" s="832">
        <v>9019.8701171875</v>
      </c>
    </row>
    <row r="674" spans="1:11" ht="14.45" customHeight="1" x14ac:dyDescent="0.2">
      <c r="A674" s="821" t="s">
        <v>586</v>
      </c>
      <c r="B674" s="822" t="s">
        <v>587</v>
      </c>
      <c r="C674" s="825" t="s">
        <v>610</v>
      </c>
      <c r="D674" s="839" t="s">
        <v>611</v>
      </c>
      <c r="E674" s="825" t="s">
        <v>3695</v>
      </c>
      <c r="F674" s="839" t="s">
        <v>3696</v>
      </c>
      <c r="G674" s="825" t="s">
        <v>4219</v>
      </c>
      <c r="H674" s="825" t="s">
        <v>4220</v>
      </c>
      <c r="I674" s="831">
        <v>9019.8831380208339</v>
      </c>
      <c r="J674" s="831">
        <v>3</v>
      </c>
      <c r="K674" s="832">
        <v>27059.6494140625</v>
      </c>
    </row>
    <row r="675" spans="1:11" ht="14.45" customHeight="1" x14ac:dyDescent="0.2">
      <c r="A675" s="821" t="s">
        <v>586</v>
      </c>
      <c r="B675" s="822" t="s">
        <v>587</v>
      </c>
      <c r="C675" s="825" t="s">
        <v>610</v>
      </c>
      <c r="D675" s="839" t="s">
        <v>611</v>
      </c>
      <c r="E675" s="825" t="s">
        <v>3695</v>
      </c>
      <c r="F675" s="839" t="s">
        <v>3696</v>
      </c>
      <c r="G675" s="825" t="s">
        <v>4221</v>
      </c>
      <c r="H675" s="825" t="s">
        <v>4222</v>
      </c>
      <c r="I675" s="831">
        <v>9019.8798828125</v>
      </c>
      <c r="J675" s="831">
        <v>1</v>
      </c>
      <c r="K675" s="832">
        <v>9019.8798828125</v>
      </c>
    </row>
    <row r="676" spans="1:11" ht="14.45" customHeight="1" x14ac:dyDescent="0.2">
      <c r="A676" s="821" t="s">
        <v>586</v>
      </c>
      <c r="B676" s="822" t="s">
        <v>587</v>
      </c>
      <c r="C676" s="825" t="s">
        <v>610</v>
      </c>
      <c r="D676" s="839" t="s">
        <v>611</v>
      </c>
      <c r="E676" s="825" t="s">
        <v>3695</v>
      </c>
      <c r="F676" s="839" t="s">
        <v>3696</v>
      </c>
      <c r="G676" s="825" t="s">
        <v>4223</v>
      </c>
      <c r="H676" s="825" t="s">
        <v>4224</v>
      </c>
      <c r="I676" s="831">
        <v>7893.1201171875</v>
      </c>
      <c r="J676" s="831">
        <v>2</v>
      </c>
      <c r="K676" s="832">
        <v>15786.240234375</v>
      </c>
    </row>
    <row r="677" spans="1:11" ht="14.45" customHeight="1" x14ac:dyDescent="0.2">
      <c r="A677" s="821" t="s">
        <v>586</v>
      </c>
      <c r="B677" s="822" t="s">
        <v>587</v>
      </c>
      <c r="C677" s="825" t="s">
        <v>610</v>
      </c>
      <c r="D677" s="839" t="s">
        <v>611</v>
      </c>
      <c r="E677" s="825" t="s">
        <v>3695</v>
      </c>
      <c r="F677" s="839" t="s">
        <v>3696</v>
      </c>
      <c r="G677" s="825" t="s">
        <v>4225</v>
      </c>
      <c r="H677" s="825" t="s">
        <v>4226</v>
      </c>
      <c r="I677" s="831">
        <v>9158.2900390625</v>
      </c>
      <c r="J677" s="831">
        <v>1</v>
      </c>
      <c r="K677" s="832">
        <v>9158.2900390625</v>
      </c>
    </row>
    <row r="678" spans="1:11" ht="14.45" customHeight="1" x14ac:dyDescent="0.2">
      <c r="A678" s="821" t="s">
        <v>586</v>
      </c>
      <c r="B678" s="822" t="s">
        <v>587</v>
      </c>
      <c r="C678" s="825" t="s">
        <v>610</v>
      </c>
      <c r="D678" s="839" t="s">
        <v>611</v>
      </c>
      <c r="E678" s="825" t="s">
        <v>3695</v>
      </c>
      <c r="F678" s="839" t="s">
        <v>3696</v>
      </c>
      <c r="G678" s="825" t="s">
        <v>4227</v>
      </c>
      <c r="H678" s="825" t="s">
        <v>4228</v>
      </c>
      <c r="I678" s="831">
        <v>8454.5498046875</v>
      </c>
      <c r="J678" s="831">
        <v>2</v>
      </c>
      <c r="K678" s="832">
        <v>16909.099609375</v>
      </c>
    </row>
    <row r="679" spans="1:11" ht="14.45" customHeight="1" x14ac:dyDescent="0.2">
      <c r="A679" s="821" t="s">
        <v>586</v>
      </c>
      <c r="B679" s="822" t="s">
        <v>587</v>
      </c>
      <c r="C679" s="825" t="s">
        <v>610</v>
      </c>
      <c r="D679" s="839" t="s">
        <v>611</v>
      </c>
      <c r="E679" s="825" t="s">
        <v>3695</v>
      </c>
      <c r="F679" s="839" t="s">
        <v>3696</v>
      </c>
      <c r="G679" s="825" t="s">
        <v>4229</v>
      </c>
      <c r="H679" s="825" t="s">
        <v>4230</v>
      </c>
      <c r="I679" s="831">
        <v>6548.101643880208</v>
      </c>
      <c r="J679" s="831">
        <v>5</v>
      </c>
      <c r="K679" s="832">
        <v>39382.009864807129</v>
      </c>
    </row>
    <row r="680" spans="1:11" ht="14.45" customHeight="1" x14ac:dyDescent="0.2">
      <c r="A680" s="821" t="s">
        <v>586</v>
      </c>
      <c r="B680" s="822" t="s">
        <v>587</v>
      </c>
      <c r="C680" s="825" t="s">
        <v>610</v>
      </c>
      <c r="D680" s="839" t="s">
        <v>611</v>
      </c>
      <c r="E680" s="825" t="s">
        <v>3695</v>
      </c>
      <c r="F680" s="839" t="s">
        <v>3696</v>
      </c>
      <c r="G680" s="825" t="s">
        <v>4231</v>
      </c>
      <c r="H680" s="825" t="s">
        <v>4232</v>
      </c>
      <c r="I680" s="831">
        <v>7876.39990234375</v>
      </c>
      <c r="J680" s="831">
        <v>1</v>
      </c>
      <c r="K680" s="832">
        <v>7876.39990234375</v>
      </c>
    </row>
    <row r="681" spans="1:11" ht="14.45" customHeight="1" x14ac:dyDescent="0.2">
      <c r="A681" s="821" t="s">
        <v>586</v>
      </c>
      <c r="B681" s="822" t="s">
        <v>587</v>
      </c>
      <c r="C681" s="825" t="s">
        <v>610</v>
      </c>
      <c r="D681" s="839" t="s">
        <v>611</v>
      </c>
      <c r="E681" s="825" t="s">
        <v>3695</v>
      </c>
      <c r="F681" s="839" t="s">
        <v>3696</v>
      </c>
      <c r="G681" s="825" t="s">
        <v>4233</v>
      </c>
      <c r="H681" s="825" t="s">
        <v>4234</v>
      </c>
      <c r="I681" s="831">
        <v>7876.39990234375</v>
      </c>
      <c r="J681" s="831">
        <v>4</v>
      </c>
      <c r="K681" s="832">
        <v>31505.599609375</v>
      </c>
    </row>
    <row r="682" spans="1:11" ht="14.45" customHeight="1" x14ac:dyDescent="0.2">
      <c r="A682" s="821" t="s">
        <v>586</v>
      </c>
      <c r="B682" s="822" t="s">
        <v>587</v>
      </c>
      <c r="C682" s="825" t="s">
        <v>610</v>
      </c>
      <c r="D682" s="839" t="s">
        <v>611</v>
      </c>
      <c r="E682" s="825" t="s">
        <v>3695</v>
      </c>
      <c r="F682" s="839" t="s">
        <v>3696</v>
      </c>
      <c r="G682" s="825" t="s">
        <v>4235</v>
      </c>
      <c r="H682" s="825" t="s">
        <v>4236</v>
      </c>
      <c r="I682" s="831">
        <v>7876.39990234375</v>
      </c>
      <c r="J682" s="831">
        <v>1</v>
      </c>
      <c r="K682" s="832">
        <v>7876.39990234375</v>
      </c>
    </row>
    <row r="683" spans="1:11" ht="14.45" customHeight="1" x14ac:dyDescent="0.2">
      <c r="A683" s="821" t="s">
        <v>586</v>
      </c>
      <c r="B683" s="822" t="s">
        <v>587</v>
      </c>
      <c r="C683" s="825" t="s">
        <v>610</v>
      </c>
      <c r="D683" s="839" t="s">
        <v>611</v>
      </c>
      <c r="E683" s="825" t="s">
        <v>3695</v>
      </c>
      <c r="F683" s="839" t="s">
        <v>3696</v>
      </c>
      <c r="G683" s="825" t="s">
        <v>4237</v>
      </c>
      <c r="H683" s="825" t="s">
        <v>4238</v>
      </c>
      <c r="I683" s="831">
        <v>7876.39990234375</v>
      </c>
      <c r="J683" s="831">
        <v>1</v>
      </c>
      <c r="K683" s="832">
        <v>7876.39990234375</v>
      </c>
    </row>
    <row r="684" spans="1:11" ht="14.45" customHeight="1" x14ac:dyDescent="0.2">
      <c r="A684" s="821" t="s">
        <v>586</v>
      </c>
      <c r="B684" s="822" t="s">
        <v>587</v>
      </c>
      <c r="C684" s="825" t="s">
        <v>610</v>
      </c>
      <c r="D684" s="839" t="s">
        <v>611</v>
      </c>
      <c r="E684" s="825" t="s">
        <v>3695</v>
      </c>
      <c r="F684" s="839" t="s">
        <v>3696</v>
      </c>
      <c r="G684" s="825" t="s">
        <v>4239</v>
      </c>
      <c r="H684" s="825" t="s">
        <v>4240</v>
      </c>
      <c r="I684" s="831">
        <v>9112.75</v>
      </c>
      <c r="J684" s="831">
        <v>1</v>
      </c>
      <c r="K684" s="832">
        <v>9112.75</v>
      </c>
    </row>
    <row r="685" spans="1:11" ht="14.45" customHeight="1" x14ac:dyDescent="0.2">
      <c r="A685" s="821" t="s">
        <v>586</v>
      </c>
      <c r="B685" s="822" t="s">
        <v>587</v>
      </c>
      <c r="C685" s="825" t="s">
        <v>610</v>
      </c>
      <c r="D685" s="839" t="s">
        <v>611</v>
      </c>
      <c r="E685" s="825" t="s">
        <v>3695</v>
      </c>
      <c r="F685" s="839" t="s">
        <v>3696</v>
      </c>
      <c r="G685" s="825" t="s">
        <v>4241</v>
      </c>
      <c r="H685" s="825" t="s">
        <v>4242</v>
      </c>
      <c r="I685" s="831">
        <v>9112.759765625</v>
      </c>
      <c r="J685" s="831">
        <v>1</v>
      </c>
      <c r="K685" s="832">
        <v>9112.759765625</v>
      </c>
    </row>
    <row r="686" spans="1:11" ht="14.45" customHeight="1" x14ac:dyDescent="0.2">
      <c r="A686" s="821" t="s">
        <v>586</v>
      </c>
      <c r="B686" s="822" t="s">
        <v>587</v>
      </c>
      <c r="C686" s="825" t="s">
        <v>610</v>
      </c>
      <c r="D686" s="839" t="s">
        <v>611</v>
      </c>
      <c r="E686" s="825" t="s">
        <v>3695</v>
      </c>
      <c r="F686" s="839" t="s">
        <v>3696</v>
      </c>
      <c r="G686" s="825" t="s">
        <v>4243</v>
      </c>
      <c r="H686" s="825" t="s">
        <v>4244</v>
      </c>
      <c r="I686" s="831">
        <v>9112.75</v>
      </c>
      <c r="J686" s="831">
        <v>1</v>
      </c>
      <c r="K686" s="832">
        <v>9112.75</v>
      </c>
    </row>
    <row r="687" spans="1:11" ht="14.45" customHeight="1" x14ac:dyDescent="0.2">
      <c r="A687" s="821" t="s">
        <v>586</v>
      </c>
      <c r="B687" s="822" t="s">
        <v>587</v>
      </c>
      <c r="C687" s="825" t="s">
        <v>610</v>
      </c>
      <c r="D687" s="839" t="s">
        <v>611</v>
      </c>
      <c r="E687" s="825" t="s">
        <v>3695</v>
      </c>
      <c r="F687" s="839" t="s">
        <v>3696</v>
      </c>
      <c r="G687" s="825" t="s">
        <v>4245</v>
      </c>
      <c r="H687" s="825" t="s">
        <v>4246</v>
      </c>
      <c r="I687" s="831">
        <v>9112.7548828125</v>
      </c>
      <c r="J687" s="831">
        <v>2</v>
      </c>
      <c r="K687" s="832">
        <v>18225.509765625</v>
      </c>
    </row>
    <row r="688" spans="1:11" ht="14.45" customHeight="1" x14ac:dyDescent="0.2">
      <c r="A688" s="821" t="s">
        <v>586</v>
      </c>
      <c r="B688" s="822" t="s">
        <v>587</v>
      </c>
      <c r="C688" s="825" t="s">
        <v>610</v>
      </c>
      <c r="D688" s="839" t="s">
        <v>611</v>
      </c>
      <c r="E688" s="825" t="s">
        <v>3695</v>
      </c>
      <c r="F688" s="839" t="s">
        <v>3696</v>
      </c>
      <c r="G688" s="825" t="s">
        <v>4247</v>
      </c>
      <c r="H688" s="825" t="s">
        <v>4248</v>
      </c>
      <c r="I688" s="831">
        <v>9112.75</v>
      </c>
      <c r="J688" s="831">
        <v>1</v>
      </c>
      <c r="K688" s="832">
        <v>9112.75</v>
      </c>
    </row>
    <row r="689" spans="1:11" ht="14.45" customHeight="1" x14ac:dyDescent="0.2">
      <c r="A689" s="821" t="s">
        <v>586</v>
      </c>
      <c r="B689" s="822" t="s">
        <v>587</v>
      </c>
      <c r="C689" s="825" t="s">
        <v>610</v>
      </c>
      <c r="D689" s="839" t="s">
        <v>611</v>
      </c>
      <c r="E689" s="825" t="s">
        <v>3695</v>
      </c>
      <c r="F689" s="839" t="s">
        <v>3696</v>
      </c>
      <c r="G689" s="825" t="s">
        <v>4249</v>
      </c>
      <c r="H689" s="825" t="s">
        <v>4250</v>
      </c>
      <c r="I689" s="831">
        <v>4452.7998046875</v>
      </c>
      <c r="J689" s="831">
        <v>13</v>
      </c>
      <c r="K689" s="832">
        <v>57886.3974609375</v>
      </c>
    </row>
    <row r="690" spans="1:11" ht="14.45" customHeight="1" x14ac:dyDescent="0.2">
      <c r="A690" s="821" t="s">
        <v>586</v>
      </c>
      <c r="B690" s="822" t="s">
        <v>587</v>
      </c>
      <c r="C690" s="825" t="s">
        <v>610</v>
      </c>
      <c r="D690" s="839" t="s">
        <v>611</v>
      </c>
      <c r="E690" s="825" t="s">
        <v>3695</v>
      </c>
      <c r="F690" s="839" t="s">
        <v>3696</v>
      </c>
      <c r="G690" s="825" t="s">
        <v>4251</v>
      </c>
      <c r="H690" s="825" t="s">
        <v>4252</v>
      </c>
      <c r="I690" s="831">
        <v>7364.83984375</v>
      </c>
      <c r="J690" s="831">
        <v>1</v>
      </c>
      <c r="K690" s="832">
        <v>7364.83984375</v>
      </c>
    </row>
    <row r="691" spans="1:11" ht="14.45" customHeight="1" x14ac:dyDescent="0.2">
      <c r="A691" s="821" t="s">
        <v>586</v>
      </c>
      <c r="B691" s="822" t="s">
        <v>587</v>
      </c>
      <c r="C691" s="825" t="s">
        <v>610</v>
      </c>
      <c r="D691" s="839" t="s">
        <v>611</v>
      </c>
      <c r="E691" s="825" t="s">
        <v>3695</v>
      </c>
      <c r="F691" s="839" t="s">
        <v>3696</v>
      </c>
      <c r="G691" s="825" t="s">
        <v>4253</v>
      </c>
      <c r="H691" s="825" t="s">
        <v>4254</v>
      </c>
      <c r="I691" s="831">
        <v>7364.849853515625</v>
      </c>
      <c r="J691" s="831">
        <v>4</v>
      </c>
      <c r="K691" s="832">
        <v>29459.3994140625</v>
      </c>
    </row>
    <row r="692" spans="1:11" ht="14.45" customHeight="1" x14ac:dyDescent="0.2">
      <c r="A692" s="821" t="s">
        <v>586</v>
      </c>
      <c r="B692" s="822" t="s">
        <v>587</v>
      </c>
      <c r="C692" s="825" t="s">
        <v>610</v>
      </c>
      <c r="D692" s="839" t="s">
        <v>611</v>
      </c>
      <c r="E692" s="825" t="s">
        <v>3695</v>
      </c>
      <c r="F692" s="839" t="s">
        <v>3696</v>
      </c>
      <c r="G692" s="825" t="s">
        <v>4255</v>
      </c>
      <c r="H692" s="825" t="s">
        <v>4256</v>
      </c>
      <c r="I692" s="831">
        <v>7364.83984375</v>
      </c>
      <c r="J692" s="831">
        <v>1</v>
      </c>
      <c r="K692" s="832">
        <v>7364.83984375</v>
      </c>
    </row>
    <row r="693" spans="1:11" ht="14.45" customHeight="1" x14ac:dyDescent="0.2">
      <c r="A693" s="821" t="s">
        <v>586</v>
      </c>
      <c r="B693" s="822" t="s">
        <v>587</v>
      </c>
      <c r="C693" s="825" t="s">
        <v>610</v>
      </c>
      <c r="D693" s="839" t="s">
        <v>611</v>
      </c>
      <c r="E693" s="825" t="s">
        <v>3695</v>
      </c>
      <c r="F693" s="839" t="s">
        <v>3696</v>
      </c>
      <c r="G693" s="825" t="s">
        <v>4257</v>
      </c>
      <c r="H693" s="825" t="s">
        <v>4258</v>
      </c>
      <c r="I693" s="831">
        <v>7364.83984375</v>
      </c>
      <c r="J693" s="831">
        <v>3</v>
      </c>
      <c r="K693" s="832">
        <v>22094.51953125</v>
      </c>
    </row>
    <row r="694" spans="1:11" ht="14.45" customHeight="1" x14ac:dyDescent="0.2">
      <c r="A694" s="821" t="s">
        <v>586</v>
      </c>
      <c r="B694" s="822" t="s">
        <v>587</v>
      </c>
      <c r="C694" s="825" t="s">
        <v>610</v>
      </c>
      <c r="D694" s="839" t="s">
        <v>611</v>
      </c>
      <c r="E694" s="825" t="s">
        <v>3695</v>
      </c>
      <c r="F694" s="839" t="s">
        <v>3696</v>
      </c>
      <c r="G694" s="825" t="s">
        <v>4259</v>
      </c>
      <c r="H694" s="825" t="s">
        <v>4260</v>
      </c>
      <c r="I694" s="831">
        <v>10779.21484375</v>
      </c>
      <c r="J694" s="831">
        <v>2</v>
      </c>
      <c r="K694" s="832">
        <v>21558.4296875</v>
      </c>
    </row>
    <row r="695" spans="1:11" ht="14.45" customHeight="1" x14ac:dyDescent="0.2">
      <c r="A695" s="821" t="s">
        <v>586</v>
      </c>
      <c r="B695" s="822" t="s">
        <v>587</v>
      </c>
      <c r="C695" s="825" t="s">
        <v>610</v>
      </c>
      <c r="D695" s="839" t="s">
        <v>611</v>
      </c>
      <c r="E695" s="825" t="s">
        <v>3695</v>
      </c>
      <c r="F695" s="839" t="s">
        <v>3696</v>
      </c>
      <c r="G695" s="825" t="s">
        <v>4261</v>
      </c>
      <c r="H695" s="825" t="s">
        <v>4262</v>
      </c>
      <c r="I695" s="831">
        <v>10779.2099609375</v>
      </c>
      <c r="J695" s="831">
        <v>2</v>
      </c>
      <c r="K695" s="832">
        <v>21558.419921875</v>
      </c>
    </row>
    <row r="696" spans="1:11" ht="14.45" customHeight="1" x14ac:dyDescent="0.2">
      <c r="A696" s="821" t="s">
        <v>586</v>
      </c>
      <c r="B696" s="822" t="s">
        <v>587</v>
      </c>
      <c r="C696" s="825" t="s">
        <v>610</v>
      </c>
      <c r="D696" s="839" t="s">
        <v>611</v>
      </c>
      <c r="E696" s="825" t="s">
        <v>3695</v>
      </c>
      <c r="F696" s="839" t="s">
        <v>3696</v>
      </c>
      <c r="G696" s="825" t="s">
        <v>4263</v>
      </c>
      <c r="H696" s="825" t="s">
        <v>4264</v>
      </c>
      <c r="I696" s="831">
        <v>10779.2099609375</v>
      </c>
      <c r="J696" s="831">
        <v>1</v>
      </c>
      <c r="K696" s="832">
        <v>10779.2099609375</v>
      </c>
    </row>
    <row r="697" spans="1:11" ht="14.45" customHeight="1" x14ac:dyDescent="0.2">
      <c r="A697" s="821" t="s">
        <v>586</v>
      </c>
      <c r="B697" s="822" t="s">
        <v>587</v>
      </c>
      <c r="C697" s="825" t="s">
        <v>610</v>
      </c>
      <c r="D697" s="839" t="s">
        <v>611</v>
      </c>
      <c r="E697" s="825" t="s">
        <v>3695</v>
      </c>
      <c r="F697" s="839" t="s">
        <v>3696</v>
      </c>
      <c r="G697" s="825" t="s">
        <v>4265</v>
      </c>
      <c r="H697" s="825" t="s">
        <v>4266</v>
      </c>
      <c r="I697" s="831">
        <v>10779.2099609375</v>
      </c>
      <c r="J697" s="831">
        <v>1</v>
      </c>
      <c r="K697" s="832">
        <v>10779.2099609375</v>
      </c>
    </row>
    <row r="698" spans="1:11" ht="14.45" customHeight="1" x14ac:dyDescent="0.2">
      <c r="A698" s="821" t="s">
        <v>586</v>
      </c>
      <c r="B698" s="822" t="s">
        <v>587</v>
      </c>
      <c r="C698" s="825" t="s">
        <v>610</v>
      </c>
      <c r="D698" s="839" t="s">
        <v>611</v>
      </c>
      <c r="E698" s="825" t="s">
        <v>3695</v>
      </c>
      <c r="F698" s="839" t="s">
        <v>3696</v>
      </c>
      <c r="G698" s="825" t="s">
        <v>4267</v>
      </c>
      <c r="H698" s="825" t="s">
        <v>4268</v>
      </c>
      <c r="I698" s="831">
        <v>10779.2197265625</v>
      </c>
      <c r="J698" s="831">
        <v>1</v>
      </c>
      <c r="K698" s="832">
        <v>10779.2197265625</v>
      </c>
    </row>
    <row r="699" spans="1:11" ht="14.45" customHeight="1" x14ac:dyDescent="0.2">
      <c r="A699" s="821" t="s">
        <v>586</v>
      </c>
      <c r="B699" s="822" t="s">
        <v>587</v>
      </c>
      <c r="C699" s="825" t="s">
        <v>610</v>
      </c>
      <c r="D699" s="839" t="s">
        <v>611</v>
      </c>
      <c r="E699" s="825" t="s">
        <v>3695</v>
      </c>
      <c r="F699" s="839" t="s">
        <v>3696</v>
      </c>
      <c r="G699" s="825" t="s">
        <v>4269</v>
      </c>
      <c r="H699" s="825" t="s">
        <v>4270</v>
      </c>
      <c r="I699" s="831">
        <v>10779.2197265625</v>
      </c>
      <c r="J699" s="831">
        <v>1</v>
      </c>
      <c r="K699" s="832">
        <v>10779.2197265625</v>
      </c>
    </row>
    <row r="700" spans="1:11" ht="14.45" customHeight="1" x14ac:dyDescent="0.2">
      <c r="A700" s="821" t="s">
        <v>586</v>
      </c>
      <c r="B700" s="822" t="s">
        <v>587</v>
      </c>
      <c r="C700" s="825" t="s">
        <v>610</v>
      </c>
      <c r="D700" s="839" t="s">
        <v>611</v>
      </c>
      <c r="E700" s="825" t="s">
        <v>3695</v>
      </c>
      <c r="F700" s="839" t="s">
        <v>3696</v>
      </c>
      <c r="G700" s="825" t="s">
        <v>4271</v>
      </c>
      <c r="H700" s="825" t="s">
        <v>4272</v>
      </c>
      <c r="I700" s="831">
        <v>10779.213216145834</v>
      </c>
      <c r="J700" s="831">
        <v>3</v>
      </c>
      <c r="K700" s="832">
        <v>32337.6396484375</v>
      </c>
    </row>
    <row r="701" spans="1:11" ht="14.45" customHeight="1" x14ac:dyDescent="0.2">
      <c r="A701" s="821" t="s">
        <v>586</v>
      </c>
      <c r="B701" s="822" t="s">
        <v>587</v>
      </c>
      <c r="C701" s="825" t="s">
        <v>610</v>
      </c>
      <c r="D701" s="839" t="s">
        <v>611</v>
      </c>
      <c r="E701" s="825" t="s">
        <v>3695</v>
      </c>
      <c r="F701" s="839" t="s">
        <v>3696</v>
      </c>
      <c r="G701" s="825" t="s">
        <v>4273</v>
      </c>
      <c r="H701" s="825" t="s">
        <v>4274</v>
      </c>
      <c r="I701" s="831">
        <v>10779.21484375</v>
      </c>
      <c r="J701" s="831">
        <v>2</v>
      </c>
      <c r="K701" s="832">
        <v>21558.4296875</v>
      </c>
    </row>
    <row r="702" spans="1:11" ht="14.45" customHeight="1" x14ac:dyDescent="0.2">
      <c r="A702" s="821" t="s">
        <v>586</v>
      </c>
      <c r="B702" s="822" t="s">
        <v>587</v>
      </c>
      <c r="C702" s="825" t="s">
        <v>610</v>
      </c>
      <c r="D702" s="839" t="s">
        <v>611</v>
      </c>
      <c r="E702" s="825" t="s">
        <v>3695</v>
      </c>
      <c r="F702" s="839" t="s">
        <v>3696</v>
      </c>
      <c r="G702" s="825" t="s">
        <v>4275</v>
      </c>
      <c r="H702" s="825" t="s">
        <v>4276</v>
      </c>
      <c r="I702" s="831">
        <v>7284.91015625</v>
      </c>
      <c r="J702" s="831">
        <v>1</v>
      </c>
      <c r="K702" s="832">
        <v>7284.91015625</v>
      </c>
    </row>
    <row r="703" spans="1:11" ht="14.45" customHeight="1" x14ac:dyDescent="0.2">
      <c r="A703" s="821" t="s">
        <v>586</v>
      </c>
      <c r="B703" s="822" t="s">
        <v>587</v>
      </c>
      <c r="C703" s="825" t="s">
        <v>610</v>
      </c>
      <c r="D703" s="839" t="s">
        <v>611</v>
      </c>
      <c r="E703" s="825" t="s">
        <v>3695</v>
      </c>
      <c r="F703" s="839" t="s">
        <v>3696</v>
      </c>
      <c r="G703" s="825" t="s">
        <v>4277</v>
      </c>
      <c r="H703" s="825" t="s">
        <v>4278</v>
      </c>
      <c r="I703" s="831">
        <v>527.8499755859375</v>
      </c>
      <c r="J703" s="831">
        <v>5</v>
      </c>
      <c r="K703" s="832">
        <v>2639.2498779296875</v>
      </c>
    </row>
    <row r="704" spans="1:11" ht="14.45" customHeight="1" x14ac:dyDescent="0.2">
      <c r="A704" s="821" t="s">
        <v>586</v>
      </c>
      <c r="B704" s="822" t="s">
        <v>587</v>
      </c>
      <c r="C704" s="825" t="s">
        <v>610</v>
      </c>
      <c r="D704" s="839" t="s">
        <v>611</v>
      </c>
      <c r="E704" s="825" t="s">
        <v>3695</v>
      </c>
      <c r="F704" s="839" t="s">
        <v>3696</v>
      </c>
      <c r="G704" s="825" t="s">
        <v>4279</v>
      </c>
      <c r="H704" s="825" t="s">
        <v>4280</v>
      </c>
      <c r="I704" s="831">
        <v>527.8499755859375</v>
      </c>
      <c r="J704" s="831">
        <v>13</v>
      </c>
      <c r="K704" s="832">
        <v>6862.0496826171875</v>
      </c>
    </row>
    <row r="705" spans="1:11" ht="14.45" customHeight="1" x14ac:dyDescent="0.2">
      <c r="A705" s="821" t="s">
        <v>586</v>
      </c>
      <c r="B705" s="822" t="s">
        <v>587</v>
      </c>
      <c r="C705" s="825" t="s">
        <v>610</v>
      </c>
      <c r="D705" s="839" t="s">
        <v>611</v>
      </c>
      <c r="E705" s="825" t="s">
        <v>3695</v>
      </c>
      <c r="F705" s="839" t="s">
        <v>3696</v>
      </c>
      <c r="G705" s="825" t="s">
        <v>4281</v>
      </c>
      <c r="H705" s="825" t="s">
        <v>4282</v>
      </c>
      <c r="I705" s="831">
        <v>527.8499755859375</v>
      </c>
      <c r="J705" s="831">
        <v>39</v>
      </c>
      <c r="K705" s="832">
        <v>20586.149169921875</v>
      </c>
    </row>
    <row r="706" spans="1:11" ht="14.45" customHeight="1" x14ac:dyDescent="0.2">
      <c r="A706" s="821" t="s">
        <v>586</v>
      </c>
      <c r="B706" s="822" t="s">
        <v>587</v>
      </c>
      <c r="C706" s="825" t="s">
        <v>610</v>
      </c>
      <c r="D706" s="839" t="s">
        <v>611</v>
      </c>
      <c r="E706" s="825" t="s">
        <v>3695</v>
      </c>
      <c r="F706" s="839" t="s">
        <v>3696</v>
      </c>
      <c r="G706" s="825" t="s">
        <v>4283</v>
      </c>
      <c r="H706" s="825" t="s">
        <v>4284</v>
      </c>
      <c r="I706" s="831">
        <v>527.8499755859375</v>
      </c>
      <c r="J706" s="831">
        <v>64</v>
      </c>
      <c r="K706" s="832">
        <v>33782.39892578125</v>
      </c>
    </row>
    <row r="707" spans="1:11" ht="14.45" customHeight="1" x14ac:dyDescent="0.2">
      <c r="A707" s="821" t="s">
        <v>586</v>
      </c>
      <c r="B707" s="822" t="s">
        <v>587</v>
      </c>
      <c r="C707" s="825" t="s">
        <v>610</v>
      </c>
      <c r="D707" s="839" t="s">
        <v>611</v>
      </c>
      <c r="E707" s="825" t="s">
        <v>3695</v>
      </c>
      <c r="F707" s="839" t="s">
        <v>3696</v>
      </c>
      <c r="G707" s="825" t="s">
        <v>4285</v>
      </c>
      <c r="H707" s="825" t="s">
        <v>4286</v>
      </c>
      <c r="I707" s="831">
        <v>527.8499755859375</v>
      </c>
      <c r="J707" s="831">
        <v>88</v>
      </c>
      <c r="K707" s="832">
        <v>46450.79931640625</v>
      </c>
    </row>
    <row r="708" spans="1:11" ht="14.45" customHeight="1" x14ac:dyDescent="0.2">
      <c r="A708" s="821" t="s">
        <v>586</v>
      </c>
      <c r="B708" s="822" t="s">
        <v>587</v>
      </c>
      <c r="C708" s="825" t="s">
        <v>610</v>
      </c>
      <c r="D708" s="839" t="s">
        <v>611</v>
      </c>
      <c r="E708" s="825" t="s">
        <v>3695</v>
      </c>
      <c r="F708" s="839" t="s">
        <v>3696</v>
      </c>
      <c r="G708" s="825" t="s">
        <v>4287</v>
      </c>
      <c r="H708" s="825" t="s">
        <v>4288</v>
      </c>
      <c r="I708" s="831">
        <v>527.8499755859375</v>
      </c>
      <c r="J708" s="831">
        <v>57</v>
      </c>
      <c r="K708" s="832">
        <v>30087.44921875</v>
      </c>
    </row>
    <row r="709" spans="1:11" ht="14.45" customHeight="1" x14ac:dyDescent="0.2">
      <c r="A709" s="821" t="s">
        <v>586</v>
      </c>
      <c r="B709" s="822" t="s">
        <v>587</v>
      </c>
      <c r="C709" s="825" t="s">
        <v>610</v>
      </c>
      <c r="D709" s="839" t="s">
        <v>611</v>
      </c>
      <c r="E709" s="825" t="s">
        <v>3695</v>
      </c>
      <c r="F709" s="839" t="s">
        <v>3696</v>
      </c>
      <c r="G709" s="825" t="s">
        <v>4289</v>
      </c>
      <c r="H709" s="825" t="s">
        <v>4290</v>
      </c>
      <c r="I709" s="831">
        <v>527.8499755859375</v>
      </c>
      <c r="J709" s="831">
        <v>18</v>
      </c>
      <c r="K709" s="832">
        <v>9501.2998046875</v>
      </c>
    </row>
    <row r="710" spans="1:11" ht="14.45" customHeight="1" x14ac:dyDescent="0.2">
      <c r="A710" s="821" t="s">
        <v>586</v>
      </c>
      <c r="B710" s="822" t="s">
        <v>587</v>
      </c>
      <c r="C710" s="825" t="s">
        <v>610</v>
      </c>
      <c r="D710" s="839" t="s">
        <v>611</v>
      </c>
      <c r="E710" s="825" t="s">
        <v>3695</v>
      </c>
      <c r="F710" s="839" t="s">
        <v>3696</v>
      </c>
      <c r="G710" s="825" t="s">
        <v>4291</v>
      </c>
      <c r="H710" s="825" t="s">
        <v>4292</v>
      </c>
      <c r="I710" s="831">
        <v>527.8499755859375</v>
      </c>
      <c r="J710" s="831">
        <v>6</v>
      </c>
      <c r="K710" s="832">
        <v>3167.099853515625</v>
      </c>
    </row>
    <row r="711" spans="1:11" ht="14.45" customHeight="1" x14ac:dyDescent="0.2">
      <c r="A711" s="821" t="s">
        <v>586</v>
      </c>
      <c r="B711" s="822" t="s">
        <v>587</v>
      </c>
      <c r="C711" s="825" t="s">
        <v>610</v>
      </c>
      <c r="D711" s="839" t="s">
        <v>611</v>
      </c>
      <c r="E711" s="825" t="s">
        <v>3695</v>
      </c>
      <c r="F711" s="839" t="s">
        <v>3696</v>
      </c>
      <c r="G711" s="825" t="s">
        <v>4293</v>
      </c>
      <c r="H711" s="825" t="s">
        <v>4294</v>
      </c>
      <c r="I711" s="831">
        <v>527.8499755859375</v>
      </c>
      <c r="J711" s="831">
        <v>10</v>
      </c>
      <c r="K711" s="832">
        <v>5278.4998779296875</v>
      </c>
    </row>
    <row r="712" spans="1:11" ht="14.45" customHeight="1" x14ac:dyDescent="0.2">
      <c r="A712" s="821" t="s">
        <v>586</v>
      </c>
      <c r="B712" s="822" t="s">
        <v>587</v>
      </c>
      <c r="C712" s="825" t="s">
        <v>610</v>
      </c>
      <c r="D712" s="839" t="s">
        <v>611</v>
      </c>
      <c r="E712" s="825" t="s">
        <v>3695</v>
      </c>
      <c r="F712" s="839" t="s">
        <v>3696</v>
      </c>
      <c r="G712" s="825" t="s">
        <v>4295</v>
      </c>
      <c r="H712" s="825" t="s">
        <v>4296</v>
      </c>
      <c r="I712" s="831">
        <v>5442.9501953125</v>
      </c>
      <c r="J712" s="831">
        <v>3</v>
      </c>
      <c r="K712" s="832">
        <v>16328.8505859375</v>
      </c>
    </row>
    <row r="713" spans="1:11" ht="14.45" customHeight="1" x14ac:dyDescent="0.2">
      <c r="A713" s="821" t="s">
        <v>586</v>
      </c>
      <c r="B713" s="822" t="s">
        <v>587</v>
      </c>
      <c r="C713" s="825" t="s">
        <v>610</v>
      </c>
      <c r="D713" s="839" t="s">
        <v>611</v>
      </c>
      <c r="E713" s="825" t="s">
        <v>3695</v>
      </c>
      <c r="F713" s="839" t="s">
        <v>3696</v>
      </c>
      <c r="G713" s="825" t="s">
        <v>4297</v>
      </c>
      <c r="H713" s="825" t="s">
        <v>4298</v>
      </c>
      <c r="I713" s="831">
        <v>5442.9501953125</v>
      </c>
      <c r="J713" s="831">
        <v>7</v>
      </c>
      <c r="K713" s="832">
        <v>38100.6513671875</v>
      </c>
    </row>
    <row r="714" spans="1:11" ht="14.45" customHeight="1" x14ac:dyDescent="0.2">
      <c r="A714" s="821" t="s">
        <v>586</v>
      </c>
      <c r="B714" s="822" t="s">
        <v>587</v>
      </c>
      <c r="C714" s="825" t="s">
        <v>610</v>
      </c>
      <c r="D714" s="839" t="s">
        <v>611</v>
      </c>
      <c r="E714" s="825" t="s">
        <v>3695</v>
      </c>
      <c r="F714" s="839" t="s">
        <v>3696</v>
      </c>
      <c r="G714" s="825" t="s">
        <v>4299</v>
      </c>
      <c r="H714" s="825" t="s">
        <v>4300</v>
      </c>
      <c r="I714" s="831">
        <v>4452.7998046875</v>
      </c>
      <c r="J714" s="831">
        <v>19</v>
      </c>
      <c r="K714" s="832">
        <v>84603.1962890625</v>
      </c>
    </row>
    <row r="715" spans="1:11" ht="14.45" customHeight="1" x14ac:dyDescent="0.2">
      <c r="A715" s="821" t="s">
        <v>586</v>
      </c>
      <c r="B715" s="822" t="s">
        <v>587</v>
      </c>
      <c r="C715" s="825" t="s">
        <v>610</v>
      </c>
      <c r="D715" s="839" t="s">
        <v>611</v>
      </c>
      <c r="E715" s="825" t="s">
        <v>3695</v>
      </c>
      <c r="F715" s="839" t="s">
        <v>3696</v>
      </c>
      <c r="G715" s="825" t="s">
        <v>4301</v>
      </c>
      <c r="H715" s="825" t="s">
        <v>4302</v>
      </c>
      <c r="I715" s="831">
        <v>4452.7998046875</v>
      </c>
      <c r="J715" s="831">
        <v>7</v>
      </c>
      <c r="K715" s="832">
        <v>31169.5986328125</v>
      </c>
    </row>
    <row r="716" spans="1:11" ht="14.45" customHeight="1" x14ac:dyDescent="0.2">
      <c r="A716" s="821" t="s">
        <v>586</v>
      </c>
      <c r="B716" s="822" t="s">
        <v>587</v>
      </c>
      <c r="C716" s="825" t="s">
        <v>610</v>
      </c>
      <c r="D716" s="839" t="s">
        <v>611</v>
      </c>
      <c r="E716" s="825" t="s">
        <v>3695</v>
      </c>
      <c r="F716" s="839" t="s">
        <v>3696</v>
      </c>
      <c r="G716" s="825" t="s">
        <v>4303</v>
      </c>
      <c r="H716" s="825" t="s">
        <v>4304</v>
      </c>
      <c r="I716" s="831">
        <v>4452.7998046875</v>
      </c>
      <c r="J716" s="831">
        <v>35</v>
      </c>
      <c r="K716" s="832">
        <v>155847.99609375</v>
      </c>
    </row>
    <row r="717" spans="1:11" ht="14.45" customHeight="1" x14ac:dyDescent="0.2">
      <c r="A717" s="821" t="s">
        <v>586</v>
      </c>
      <c r="B717" s="822" t="s">
        <v>587</v>
      </c>
      <c r="C717" s="825" t="s">
        <v>610</v>
      </c>
      <c r="D717" s="839" t="s">
        <v>611</v>
      </c>
      <c r="E717" s="825" t="s">
        <v>3695</v>
      </c>
      <c r="F717" s="839" t="s">
        <v>3696</v>
      </c>
      <c r="G717" s="825" t="s">
        <v>4305</v>
      </c>
      <c r="H717" s="825" t="s">
        <v>4306</v>
      </c>
      <c r="I717" s="831">
        <v>4452.7998046875</v>
      </c>
      <c r="J717" s="831">
        <v>25</v>
      </c>
      <c r="K717" s="832">
        <v>111319.99609375</v>
      </c>
    </row>
    <row r="718" spans="1:11" ht="14.45" customHeight="1" x14ac:dyDescent="0.2">
      <c r="A718" s="821" t="s">
        <v>586</v>
      </c>
      <c r="B718" s="822" t="s">
        <v>587</v>
      </c>
      <c r="C718" s="825" t="s">
        <v>610</v>
      </c>
      <c r="D718" s="839" t="s">
        <v>611</v>
      </c>
      <c r="E718" s="825" t="s">
        <v>3695</v>
      </c>
      <c r="F718" s="839" t="s">
        <v>3696</v>
      </c>
      <c r="G718" s="825" t="s">
        <v>4307</v>
      </c>
      <c r="H718" s="825" t="s">
        <v>4308</v>
      </c>
      <c r="I718" s="831">
        <v>4452.7998046875</v>
      </c>
      <c r="J718" s="831">
        <v>7</v>
      </c>
      <c r="K718" s="832">
        <v>31169.5986328125</v>
      </c>
    </row>
    <row r="719" spans="1:11" ht="14.45" customHeight="1" x14ac:dyDescent="0.2">
      <c r="A719" s="821" t="s">
        <v>586</v>
      </c>
      <c r="B719" s="822" t="s">
        <v>587</v>
      </c>
      <c r="C719" s="825" t="s">
        <v>610</v>
      </c>
      <c r="D719" s="839" t="s">
        <v>611</v>
      </c>
      <c r="E719" s="825" t="s">
        <v>3695</v>
      </c>
      <c r="F719" s="839" t="s">
        <v>3696</v>
      </c>
      <c r="G719" s="825" t="s">
        <v>4309</v>
      </c>
      <c r="H719" s="825" t="s">
        <v>4310</v>
      </c>
      <c r="I719" s="831">
        <v>8717</v>
      </c>
      <c r="J719" s="831">
        <v>2</v>
      </c>
      <c r="K719" s="832">
        <v>17434</v>
      </c>
    </row>
    <row r="720" spans="1:11" ht="14.45" customHeight="1" x14ac:dyDescent="0.2">
      <c r="A720" s="821" t="s">
        <v>586</v>
      </c>
      <c r="B720" s="822" t="s">
        <v>587</v>
      </c>
      <c r="C720" s="825" t="s">
        <v>610</v>
      </c>
      <c r="D720" s="839" t="s">
        <v>611</v>
      </c>
      <c r="E720" s="825" t="s">
        <v>3695</v>
      </c>
      <c r="F720" s="839" t="s">
        <v>3696</v>
      </c>
      <c r="G720" s="825" t="s">
        <v>4311</v>
      </c>
      <c r="H720" s="825" t="s">
        <v>4312</v>
      </c>
      <c r="I720" s="831">
        <v>8717</v>
      </c>
      <c r="J720" s="831">
        <v>6</v>
      </c>
      <c r="K720" s="832">
        <v>52302</v>
      </c>
    </row>
    <row r="721" spans="1:11" ht="14.45" customHeight="1" x14ac:dyDescent="0.2">
      <c r="A721" s="821" t="s">
        <v>586</v>
      </c>
      <c r="B721" s="822" t="s">
        <v>587</v>
      </c>
      <c r="C721" s="825" t="s">
        <v>610</v>
      </c>
      <c r="D721" s="839" t="s">
        <v>611</v>
      </c>
      <c r="E721" s="825" t="s">
        <v>3695</v>
      </c>
      <c r="F721" s="839" t="s">
        <v>3696</v>
      </c>
      <c r="G721" s="825" t="s">
        <v>4313</v>
      </c>
      <c r="H721" s="825" t="s">
        <v>4314</v>
      </c>
      <c r="I721" s="831">
        <v>8717</v>
      </c>
      <c r="J721" s="831">
        <v>5</v>
      </c>
      <c r="K721" s="832">
        <v>43585</v>
      </c>
    </row>
    <row r="722" spans="1:11" ht="14.45" customHeight="1" x14ac:dyDescent="0.2">
      <c r="A722" s="821" t="s">
        <v>586</v>
      </c>
      <c r="B722" s="822" t="s">
        <v>587</v>
      </c>
      <c r="C722" s="825" t="s">
        <v>610</v>
      </c>
      <c r="D722" s="839" t="s">
        <v>611</v>
      </c>
      <c r="E722" s="825" t="s">
        <v>3695</v>
      </c>
      <c r="F722" s="839" t="s">
        <v>3696</v>
      </c>
      <c r="G722" s="825" t="s">
        <v>4315</v>
      </c>
      <c r="H722" s="825" t="s">
        <v>4316</v>
      </c>
      <c r="I722" s="831">
        <v>8717</v>
      </c>
      <c r="J722" s="831">
        <v>1</v>
      </c>
      <c r="K722" s="832">
        <v>8717</v>
      </c>
    </row>
    <row r="723" spans="1:11" ht="14.45" customHeight="1" x14ac:dyDescent="0.2">
      <c r="A723" s="821" t="s">
        <v>586</v>
      </c>
      <c r="B723" s="822" t="s">
        <v>587</v>
      </c>
      <c r="C723" s="825" t="s">
        <v>610</v>
      </c>
      <c r="D723" s="839" t="s">
        <v>611</v>
      </c>
      <c r="E723" s="825" t="s">
        <v>3695</v>
      </c>
      <c r="F723" s="839" t="s">
        <v>3696</v>
      </c>
      <c r="G723" s="825" t="s">
        <v>4317</v>
      </c>
      <c r="H723" s="825" t="s">
        <v>4318</v>
      </c>
      <c r="I723" s="831">
        <v>8717</v>
      </c>
      <c r="J723" s="831">
        <v>2</v>
      </c>
      <c r="K723" s="832">
        <v>17434</v>
      </c>
    </row>
    <row r="724" spans="1:11" ht="14.45" customHeight="1" x14ac:dyDescent="0.2">
      <c r="A724" s="821" t="s">
        <v>586</v>
      </c>
      <c r="B724" s="822" t="s">
        <v>587</v>
      </c>
      <c r="C724" s="825" t="s">
        <v>610</v>
      </c>
      <c r="D724" s="839" t="s">
        <v>611</v>
      </c>
      <c r="E724" s="825" t="s">
        <v>3695</v>
      </c>
      <c r="F724" s="839" t="s">
        <v>3696</v>
      </c>
      <c r="G724" s="825" t="s">
        <v>4319</v>
      </c>
      <c r="H724" s="825" t="s">
        <v>4320</v>
      </c>
      <c r="I724" s="831">
        <v>8717</v>
      </c>
      <c r="J724" s="831">
        <v>1</v>
      </c>
      <c r="K724" s="832">
        <v>8717</v>
      </c>
    </row>
    <row r="725" spans="1:11" ht="14.45" customHeight="1" x14ac:dyDescent="0.2">
      <c r="A725" s="821" t="s">
        <v>586</v>
      </c>
      <c r="B725" s="822" t="s">
        <v>587</v>
      </c>
      <c r="C725" s="825" t="s">
        <v>610</v>
      </c>
      <c r="D725" s="839" t="s">
        <v>611</v>
      </c>
      <c r="E725" s="825" t="s">
        <v>3695</v>
      </c>
      <c r="F725" s="839" t="s">
        <v>3696</v>
      </c>
      <c r="G725" s="825" t="s">
        <v>4321</v>
      </c>
      <c r="H725" s="825" t="s">
        <v>4322</v>
      </c>
      <c r="I725" s="831">
        <v>15525</v>
      </c>
      <c r="J725" s="831">
        <v>1</v>
      </c>
      <c r="K725" s="832">
        <v>15525</v>
      </c>
    </row>
    <row r="726" spans="1:11" ht="14.45" customHeight="1" x14ac:dyDescent="0.2">
      <c r="A726" s="821" t="s">
        <v>586</v>
      </c>
      <c r="B726" s="822" t="s">
        <v>587</v>
      </c>
      <c r="C726" s="825" t="s">
        <v>610</v>
      </c>
      <c r="D726" s="839" t="s">
        <v>611</v>
      </c>
      <c r="E726" s="825" t="s">
        <v>3695</v>
      </c>
      <c r="F726" s="839" t="s">
        <v>3696</v>
      </c>
      <c r="G726" s="825" t="s">
        <v>4323</v>
      </c>
      <c r="H726" s="825" t="s">
        <v>4324</v>
      </c>
      <c r="I726" s="831">
        <v>8454</v>
      </c>
      <c r="J726" s="831">
        <v>2</v>
      </c>
      <c r="K726" s="832">
        <v>16908</v>
      </c>
    </row>
    <row r="727" spans="1:11" ht="14.45" customHeight="1" x14ac:dyDescent="0.2">
      <c r="A727" s="821" t="s">
        <v>586</v>
      </c>
      <c r="B727" s="822" t="s">
        <v>587</v>
      </c>
      <c r="C727" s="825" t="s">
        <v>610</v>
      </c>
      <c r="D727" s="839" t="s">
        <v>611</v>
      </c>
      <c r="E727" s="825" t="s">
        <v>3695</v>
      </c>
      <c r="F727" s="839" t="s">
        <v>3696</v>
      </c>
      <c r="G727" s="825" t="s">
        <v>4325</v>
      </c>
      <c r="H727" s="825" t="s">
        <v>4326</v>
      </c>
      <c r="I727" s="831">
        <v>7732.0400390625</v>
      </c>
      <c r="J727" s="831">
        <v>1</v>
      </c>
      <c r="K727" s="832">
        <v>7732.0400390625</v>
      </c>
    </row>
    <row r="728" spans="1:11" ht="14.45" customHeight="1" x14ac:dyDescent="0.2">
      <c r="A728" s="821" t="s">
        <v>586</v>
      </c>
      <c r="B728" s="822" t="s">
        <v>587</v>
      </c>
      <c r="C728" s="825" t="s">
        <v>610</v>
      </c>
      <c r="D728" s="839" t="s">
        <v>611</v>
      </c>
      <c r="E728" s="825" t="s">
        <v>3695</v>
      </c>
      <c r="F728" s="839" t="s">
        <v>3696</v>
      </c>
      <c r="G728" s="825" t="s">
        <v>4327</v>
      </c>
      <c r="H728" s="825" t="s">
        <v>4328</v>
      </c>
      <c r="I728" s="831">
        <v>8454</v>
      </c>
      <c r="J728" s="831">
        <v>1</v>
      </c>
      <c r="K728" s="832">
        <v>8454</v>
      </c>
    </row>
    <row r="729" spans="1:11" ht="14.45" customHeight="1" x14ac:dyDescent="0.2">
      <c r="A729" s="821" t="s">
        <v>586</v>
      </c>
      <c r="B729" s="822" t="s">
        <v>587</v>
      </c>
      <c r="C729" s="825" t="s">
        <v>610</v>
      </c>
      <c r="D729" s="839" t="s">
        <v>611</v>
      </c>
      <c r="E729" s="825" t="s">
        <v>3695</v>
      </c>
      <c r="F729" s="839" t="s">
        <v>3696</v>
      </c>
      <c r="G729" s="825" t="s">
        <v>4329</v>
      </c>
      <c r="H729" s="825" t="s">
        <v>4330</v>
      </c>
      <c r="I729" s="831">
        <v>8454</v>
      </c>
      <c r="J729" s="831">
        <v>1</v>
      </c>
      <c r="K729" s="832">
        <v>8454</v>
      </c>
    </row>
    <row r="730" spans="1:11" ht="14.45" customHeight="1" x14ac:dyDescent="0.2">
      <c r="A730" s="821" t="s">
        <v>586</v>
      </c>
      <c r="B730" s="822" t="s">
        <v>587</v>
      </c>
      <c r="C730" s="825" t="s">
        <v>610</v>
      </c>
      <c r="D730" s="839" t="s">
        <v>611</v>
      </c>
      <c r="E730" s="825" t="s">
        <v>3695</v>
      </c>
      <c r="F730" s="839" t="s">
        <v>3696</v>
      </c>
      <c r="G730" s="825" t="s">
        <v>4331</v>
      </c>
      <c r="H730" s="825" t="s">
        <v>4332</v>
      </c>
      <c r="I730" s="831">
        <v>1071.800048828125</v>
      </c>
      <c r="J730" s="831">
        <v>4</v>
      </c>
      <c r="K730" s="832">
        <v>4287.199951171875</v>
      </c>
    </row>
    <row r="731" spans="1:11" ht="14.45" customHeight="1" x14ac:dyDescent="0.2">
      <c r="A731" s="821" t="s">
        <v>586</v>
      </c>
      <c r="B731" s="822" t="s">
        <v>587</v>
      </c>
      <c r="C731" s="825" t="s">
        <v>610</v>
      </c>
      <c r="D731" s="839" t="s">
        <v>611</v>
      </c>
      <c r="E731" s="825" t="s">
        <v>3695</v>
      </c>
      <c r="F731" s="839" t="s">
        <v>3696</v>
      </c>
      <c r="G731" s="825" t="s">
        <v>4333</v>
      </c>
      <c r="H731" s="825" t="s">
        <v>4334</v>
      </c>
      <c r="I731" s="831">
        <v>4600</v>
      </c>
      <c r="J731" s="831">
        <v>2</v>
      </c>
      <c r="K731" s="832">
        <v>9200</v>
      </c>
    </row>
    <row r="732" spans="1:11" ht="14.45" customHeight="1" x14ac:dyDescent="0.2">
      <c r="A732" s="821" t="s">
        <v>586</v>
      </c>
      <c r="B732" s="822" t="s">
        <v>587</v>
      </c>
      <c r="C732" s="825" t="s">
        <v>610</v>
      </c>
      <c r="D732" s="839" t="s">
        <v>611</v>
      </c>
      <c r="E732" s="825" t="s">
        <v>3695</v>
      </c>
      <c r="F732" s="839" t="s">
        <v>3696</v>
      </c>
      <c r="G732" s="825" t="s">
        <v>4335</v>
      </c>
      <c r="H732" s="825" t="s">
        <v>4336</v>
      </c>
      <c r="I732" s="831">
        <v>3784.64990234375</v>
      </c>
      <c r="J732" s="831">
        <v>1</v>
      </c>
      <c r="K732" s="832">
        <v>3784.64990234375</v>
      </c>
    </row>
    <row r="733" spans="1:11" ht="14.45" customHeight="1" x14ac:dyDescent="0.2">
      <c r="A733" s="821" t="s">
        <v>586</v>
      </c>
      <c r="B733" s="822" t="s">
        <v>587</v>
      </c>
      <c r="C733" s="825" t="s">
        <v>610</v>
      </c>
      <c r="D733" s="839" t="s">
        <v>611</v>
      </c>
      <c r="E733" s="825" t="s">
        <v>3695</v>
      </c>
      <c r="F733" s="839" t="s">
        <v>3696</v>
      </c>
      <c r="G733" s="825" t="s">
        <v>4337</v>
      </c>
      <c r="H733" s="825" t="s">
        <v>4338</v>
      </c>
      <c r="I733" s="831">
        <v>3558.53125</v>
      </c>
      <c r="J733" s="831">
        <v>23</v>
      </c>
      <c r="K733" s="832">
        <v>84893</v>
      </c>
    </row>
    <row r="734" spans="1:11" ht="14.45" customHeight="1" x14ac:dyDescent="0.2">
      <c r="A734" s="821" t="s">
        <v>586</v>
      </c>
      <c r="B734" s="822" t="s">
        <v>587</v>
      </c>
      <c r="C734" s="825" t="s">
        <v>610</v>
      </c>
      <c r="D734" s="839" t="s">
        <v>611</v>
      </c>
      <c r="E734" s="825" t="s">
        <v>3695</v>
      </c>
      <c r="F734" s="839" t="s">
        <v>3696</v>
      </c>
      <c r="G734" s="825" t="s">
        <v>4339</v>
      </c>
      <c r="H734" s="825" t="s">
        <v>4340</v>
      </c>
      <c r="I734" s="831">
        <v>4312.5</v>
      </c>
      <c r="J734" s="831">
        <v>1</v>
      </c>
      <c r="K734" s="832">
        <v>4312.5</v>
      </c>
    </row>
    <row r="735" spans="1:11" ht="14.45" customHeight="1" x14ac:dyDescent="0.2">
      <c r="A735" s="821" t="s">
        <v>586</v>
      </c>
      <c r="B735" s="822" t="s">
        <v>587</v>
      </c>
      <c r="C735" s="825" t="s">
        <v>610</v>
      </c>
      <c r="D735" s="839" t="s">
        <v>611</v>
      </c>
      <c r="E735" s="825" t="s">
        <v>3695</v>
      </c>
      <c r="F735" s="839" t="s">
        <v>3696</v>
      </c>
      <c r="G735" s="825" t="s">
        <v>4341</v>
      </c>
      <c r="H735" s="825" t="s">
        <v>4342</v>
      </c>
      <c r="I735" s="831">
        <v>4312.5</v>
      </c>
      <c r="J735" s="831">
        <v>7</v>
      </c>
      <c r="K735" s="832">
        <v>30187.5</v>
      </c>
    </row>
    <row r="736" spans="1:11" ht="14.45" customHeight="1" x14ac:dyDescent="0.2">
      <c r="A736" s="821" t="s">
        <v>586</v>
      </c>
      <c r="B736" s="822" t="s">
        <v>587</v>
      </c>
      <c r="C736" s="825" t="s">
        <v>610</v>
      </c>
      <c r="D736" s="839" t="s">
        <v>611</v>
      </c>
      <c r="E736" s="825" t="s">
        <v>3695</v>
      </c>
      <c r="F736" s="839" t="s">
        <v>3696</v>
      </c>
      <c r="G736" s="825" t="s">
        <v>4343</v>
      </c>
      <c r="H736" s="825" t="s">
        <v>4344</v>
      </c>
      <c r="I736" s="831">
        <v>4600</v>
      </c>
      <c r="J736" s="831">
        <v>1</v>
      </c>
      <c r="K736" s="832">
        <v>4600</v>
      </c>
    </row>
    <row r="737" spans="1:11" ht="14.45" customHeight="1" x14ac:dyDescent="0.2">
      <c r="A737" s="821" t="s">
        <v>586</v>
      </c>
      <c r="B737" s="822" t="s">
        <v>587</v>
      </c>
      <c r="C737" s="825" t="s">
        <v>610</v>
      </c>
      <c r="D737" s="839" t="s">
        <v>611</v>
      </c>
      <c r="E737" s="825" t="s">
        <v>3695</v>
      </c>
      <c r="F737" s="839" t="s">
        <v>3696</v>
      </c>
      <c r="G737" s="825" t="s">
        <v>4345</v>
      </c>
      <c r="H737" s="825" t="s">
        <v>4346</v>
      </c>
      <c r="I737" s="831">
        <v>5175</v>
      </c>
      <c r="J737" s="831">
        <v>10</v>
      </c>
      <c r="K737" s="832">
        <v>51750</v>
      </c>
    </row>
    <row r="738" spans="1:11" ht="14.45" customHeight="1" x14ac:dyDescent="0.2">
      <c r="A738" s="821" t="s">
        <v>586</v>
      </c>
      <c r="B738" s="822" t="s">
        <v>587</v>
      </c>
      <c r="C738" s="825" t="s">
        <v>610</v>
      </c>
      <c r="D738" s="839" t="s">
        <v>611</v>
      </c>
      <c r="E738" s="825" t="s">
        <v>3695</v>
      </c>
      <c r="F738" s="839" t="s">
        <v>3696</v>
      </c>
      <c r="G738" s="825" t="s">
        <v>4347</v>
      </c>
      <c r="H738" s="825" t="s">
        <v>4348</v>
      </c>
      <c r="I738" s="831">
        <v>1000.5</v>
      </c>
      <c r="J738" s="831">
        <v>3</v>
      </c>
      <c r="K738" s="832">
        <v>3001.5</v>
      </c>
    </row>
    <row r="739" spans="1:11" ht="14.45" customHeight="1" x14ac:dyDescent="0.2">
      <c r="A739" s="821" t="s">
        <v>586</v>
      </c>
      <c r="B739" s="822" t="s">
        <v>587</v>
      </c>
      <c r="C739" s="825" t="s">
        <v>610</v>
      </c>
      <c r="D739" s="839" t="s">
        <v>611</v>
      </c>
      <c r="E739" s="825" t="s">
        <v>3695</v>
      </c>
      <c r="F739" s="839" t="s">
        <v>3696</v>
      </c>
      <c r="G739" s="825" t="s">
        <v>4349</v>
      </c>
      <c r="H739" s="825" t="s">
        <v>4350</v>
      </c>
      <c r="I739" s="831">
        <v>1000.5</v>
      </c>
      <c r="J739" s="831">
        <v>14</v>
      </c>
      <c r="K739" s="832">
        <v>14007</v>
      </c>
    </row>
    <row r="740" spans="1:11" ht="14.45" customHeight="1" x14ac:dyDescent="0.2">
      <c r="A740" s="821" t="s">
        <v>586</v>
      </c>
      <c r="B740" s="822" t="s">
        <v>587</v>
      </c>
      <c r="C740" s="825" t="s">
        <v>610</v>
      </c>
      <c r="D740" s="839" t="s">
        <v>611</v>
      </c>
      <c r="E740" s="825" t="s">
        <v>3695</v>
      </c>
      <c r="F740" s="839" t="s">
        <v>3696</v>
      </c>
      <c r="G740" s="825" t="s">
        <v>4351</v>
      </c>
      <c r="H740" s="825" t="s">
        <v>4352</v>
      </c>
      <c r="I740" s="831">
        <v>1000.5</v>
      </c>
      <c r="J740" s="831">
        <v>21</v>
      </c>
      <c r="K740" s="832">
        <v>21010.5</v>
      </c>
    </row>
    <row r="741" spans="1:11" ht="14.45" customHeight="1" x14ac:dyDescent="0.2">
      <c r="A741" s="821" t="s">
        <v>586</v>
      </c>
      <c r="B741" s="822" t="s">
        <v>587</v>
      </c>
      <c r="C741" s="825" t="s">
        <v>610</v>
      </c>
      <c r="D741" s="839" t="s">
        <v>611</v>
      </c>
      <c r="E741" s="825" t="s">
        <v>3695</v>
      </c>
      <c r="F741" s="839" t="s">
        <v>3696</v>
      </c>
      <c r="G741" s="825" t="s">
        <v>4353</v>
      </c>
      <c r="H741" s="825" t="s">
        <v>4354</v>
      </c>
      <c r="I741" s="831">
        <v>1000.5</v>
      </c>
      <c r="J741" s="831">
        <v>37</v>
      </c>
      <c r="K741" s="832">
        <v>37018.5</v>
      </c>
    </row>
    <row r="742" spans="1:11" ht="14.45" customHeight="1" x14ac:dyDescent="0.2">
      <c r="A742" s="821" t="s">
        <v>586</v>
      </c>
      <c r="B742" s="822" t="s">
        <v>587</v>
      </c>
      <c r="C742" s="825" t="s">
        <v>610</v>
      </c>
      <c r="D742" s="839" t="s">
        <v>611</v>
      </c>
      <c r="E742" s="825" t="s">
        <v>3695</v>
      </c>
      <c r="F742" s="839" t="s">
        <v>3696</v>
      </c>
      <c r="G742" s="825" t="s">
        <v>4355</v>
      </c>
      <c r="H742" s="825" t="s">
        <v>4356</v>
      </c>
      <c r="I742" s="831">
        <v>1000.5</v>
      </c>
      <c r="J742" s="831">
        <v>26</v>
      </c>
      <c r="K742" s="832">
        <v>26013</v>
      </c>
    </row>
    <row r="743" spans="1:11" ht="14.45" customHeight="1" x14ac:dyDescent="0.2">
      <c r="A743" s="821" t="s">
        <v>586</v>
      </c>
      <c r="B743" s="822" t="s">
        <v>587</v>
      </c>
      <c r="C743" s="825" t="s">
        <v>610</v>
      </c>
      <c r="D743" s="839" t="s">
        <v>611</v>
      </c>
      <c r="E743" s="825" t="s">
        <v>3695</v>
      </c>
      <c r="F743" s="839" t="s">
        <v>3696</v>
      </c>
      <c r="G743" s="825" t="s">
        <v>4357</v>
      </c>
      <c r="H743" s="825" t="s">
        <v>4358</v>
      </c>
      <c r="I743" s="831">
        <v>1000.5</v>
      </c>
      <c r="J743" s="831">
        <v>22</v>
      </c>
      <c r="K743" s="832">
        <v>22011</v>
      </c>
    </row>
    <row r="744" spans="1:11" ht="14.45" customHeight="1" x14ac:dyDescent="0.2">
      <c r="A744" s="821" t="s">
        <v>586</v>
      </c>
      <c r="B744" s="822" t="s">
        <v>587</v>
      </c>
      <c r="C744" s="825" t="s">
        <v>610</v>
      </c>
      <c r="D744" s="839" t="s">
        <v>611</v>
      </c>
      <c r="E744" s="825" t="s">
        <v>3695</v>
      </c>
      <c r="F744" s="839" t="s">
        <v>3696</v>
      </c>
      <c r="G744" s="825" t="s">
        <v>4359</v>
      </c>
      <c r="H744" s="825" t="s">
        <v>4360</v>
      </c>
      <c r="I744" s="831">
        <v>1000.5</v>
      </c>
      <c r="J744" s="831">
        <v>8</v>
      </c>
      <c r="K744" s="832">
        <v>8004</v>
      </c>
    </row>
    <row r="745" spans="1:11" ht="14.45" customHeight="1" x14ac:dyDescent="0.2">
      <c r="A745" s="821" t="s">
        <v>586</v>
      </c>
      <c r="B745" s="822" t="s">
        <v>587</v>
      </c>
      <c r="C745" s="825" t="s">
        <v>610</v>
      </c>
      <c r="D745" s="839" t="s">
        <v>611</v>
      </c>
      <c r="E745" s="825" t="s">
        <v>3695</v>
      </c>
      <c r="F745" s="839" t="s">
        <v>3696</v>
      </c>
      <c r="G745" s="825" t="s">
        <v>4361</v>
      </c>
      <c r="H745" s="825" t="s">
        <v>4362</v>
      </c>
      <c r="I745" s="831">
        <v>1901.7249755859375</v>
      </c>
      <c r="J745" s="831">
        <v>3</v>
      </c>
      <c r="K745" s="832">
        <v>5705.169921875</v>
      </c>
    </row>
    <row r="746" spans="1:11" ht="14.45" customHeight="1" x14ac:dyDescent="0.2">
      <c r="A746" s="821" t="s">
        <v>586</v>
      </c>
      <c r="B746" s="822" t="s">
        <v>587</v>
      </c>
      <c r="C746" s="825" t="s">
        <v>610</v>
      </c>
      <c r="D746" s="839" t="s">
        <v>611</v>
      </c>
      <c r="E746" s="825" t="s">
        <v>3695</v>
      </c>
      <c r="F746" s="839" t="s">
        <v>3696</v>
      </c>
      <c r="G746" s="825" t="s">
        <v>4363</v>
      </c>
      <c r="H746" s="825" t="s">
        <v>4364</v>
      </c>
      <c r="I746" s="831">
        <v>1901.719970703125</v>
      </c>
      <c r="J746" s="831">
        <v>1</v>
      </c>
      <c r="K746" s="832">
        <v>1901.719970703125</v>
      </c>
    </row>
    <row r="747" spans="1:11" ht="14.45" customHeight="1" x14ac:dyDescent="0.2">
      <c r="A747" s="821" t="s">
        <v>586</v>
      </c>
      <c r="B747" s="822" t="s">
        <v>587</v>
      </c>
      <c r="C747" s="825" t="s">
        <v>610</v>
      </c>
      <c r="D747" s="839" t="s">
        <v>611</v>
      </c>
      <c r="E747" s="825" t="s">
        <v>3695</v>
      </c>
      <c r="F747" s="839" t="s">
        <v>3696</v>
      </c>
      <c r="G747" s="825" t="s">
        <v>4365</v>
      </c>
      <c r="H747" s="825" t="s">
        <v>4366</v>
      </c>
      <c r="I747" s="831">
        <v>1901.7239746093751</v>
      </c>
      <c r="J747" s="831">
        <v>5</v>
      </c>
      <c r="K747" s="832">
        <v>9508.619873046875</v>
      </c>
    </row>
    <row r="748" spans="1:11" ht="14.45" customHeight="1" x14ac:dyDescent="0.2">
      <c r="A748" s="821" t="s">
        <v>586</v>
      </c>
      <c r="B748" s="822" t="s">
        <v>587</v>
      </c>
      <c r="C748" s="825" t="s">
        <v>610</v>
      </c>
      <c r="D748" s="839" t="s">
        <v>611</v>
      </c>
      <c r="E748" s="825" t="s">
        <v>3695</v>
      </c>
      <c r="F748" s="839" t="s">
        <v>3696</v>
      </c>
      <c r="G748" s="825" t="s">
        <v>4367</v>
      </c>
      <c r="H748" s="825" t="s">
        <v>4368</v>
      </c>
      <c r="I748" s="831">
        <v>1901.719970703125</v>
      </c>
      <c r="J748" s="831">
        <v>6</v>
      </c>
      <c r="K748" s="832">
        <v>11410.31982421875</v>
      </c>
    </row>
    <row r="749" spans="1:11" ht="14.45" customHeight="1" x14ac:dyDescent="0.2">
      <c r="A749" s="821" t="s">
        <v>586</v>
      </c>
      <c r="B749" s="822" t="s">
        <v>587</v>
      </c>
      <c r="C749" s="825" t="s">
        <v>610</v>
      </c>
      <c r="D749" s="839" t="s">
        <v>611</v>
      </c>
      <c r="E749" s="825" t="s">
        <v>3695</v>
      </c>
      <c r="F749" s="839" t="s">
        <v>3696</v>
      </c>
      <c r="G749" s="825" t="s">
        <v>4369</v>
      </c>
      <c r="H749" s="825" t="s">
        <v>4370</v>
      </c>
      <c r="I749" s="831">
        <v>1901.719970703125</v>
      </c>
      <c r="J749" s="831">
        <v>6</v>
      </c>
      <c r="K749" s="832">
        <v>11410.31982421875</v>
      </c>
    </row>
    <row r="750" spans="1:11" ht="14.45" customHeight="1" x14ac:dyDescent="0.2">
      <c r="A750" s="821" t="s">
        <v>586</v>
      </c>
      <c r="B750" s="822" t="s">
        <v>587</v>
      </c>
      <c r="C750" s="825" t="s">
        <v>610</v>
      </c>
      <c r="D750" s="839" t="s">
        <v>611</v>
      </c>
      <c r="E750" s="825" t="s">
        <v>3695</v>
      </c>
      <c r="F750" s="839" t="s">
        <v>3696</v>
      </c>
      <c r="G750" s="825" t="s">
        <v>4371</v>
      </c>
      <c r="H750" s="825" t="s">
        <v>4372</v>
      </c>
      <c r="I750" s="831">
        <v>1901.719970703125</v>
      </c>
      <c r="J750" s="831">
        <v>5</v>
      </c>
      <c r="K750" s="832">
        <v>9508.599853515625</v>
      </c>
    </row>
    <row r="751" spans="1:11" ht="14.45" customHeight="1" x14ac:dyDescent="0.2">
      <c r="A751" s="821" t="s">
        <v>586</v>
      </c>
      <c r="B751" s="822" t="s">
        <v>587</v>
      </c>
      <c r="C751" s="825" t="s">
        <v>610</v>
      </c>
      <c r="D751" s="839" t="s">
        <v>611</v>
      </c>
      <c r="E751" s="825" t="s">
        <v>3695</v>
      </c>
      <c r="F751" s="839" t="s">
        <v>3696</v>
      </c>
      <c r="G751" s="825" t="s">
        <v>4373</v>
      </c>
      <c r="H751" s="825" t="s">
        <v>4374</v>
      </c>
      <c r="I751" s="831">
        <v>1901.719970703125</v>
      </c>
      <c r="J751" s="831">
        <v>9</v>
      </c>
      <c r="K751" s="832">
        <v>17115.479736328125</v>
      </c>
    </row>
    <row r="752" spans="1:11" ht="14.45" customHeight="1" x14ac:dyDescent="0.2">
      <c r="A752" s="821" t="s">
        <v>586</v>
      </c>
      <c r="B752" s="822" t="s">
        <v>587</v>
      </c>
      <c r="C752" s="825" t="s">
        <v>610</v>
      </c>
      <c r="D752" s="839" t="s">
        <v>611</v>
      </c>
      <c r="E752" s="825" t="s">
        <v>3695</v>
      </c>
      <c r="F752" s="839" t="s">
        <v>3696</v>
      </c>
      <c r="G752" s="825" t="s">
        <v>4375</v>
      </c>
      <c r="H752" s="825" t="s">
        <v>4376</v>
      </c>
      <c r="I752" s="831">
        <v>1901.719970703125</v>
      </c>
      <c r="J752" s="831">
        <v>9</v>
      </c>
      <c r="K752" s="832">
        <v>17115.479736328125</v>
      </c>
    </row>
    <row r="753" spans="1:11" ht="14.45" customHeight="1" x14ac:dyDescent="0.2">
      <c r="A753" s="821" t="s">
        <v>586</v>
      </c>
      <c r="B753" s="822" t="s">
        <v>587</v>
      </c>
      <c r="C753" s="825" t="s">
        <v>610</v>
      </c>
      <c r="D753" s="839" t="s">
        <v>611</v>
      </c>
      <c r="E753" s="825" t="s">
        <v>3695</v>
      </c>
      <c r="F753" s="839" t="s">
        <v>3696</v>
      </c>
      <c r="G753" s="825" t="s">
        <v>4377</v>
      </c>
      <c r="H753" s="825" t="s">
        <v>4378</v>
      </c>
      <c r="I753" s="831">
        <v>1901.719970703125</v>
      </c>
      <c r="J753" s="831">
        <v>4</v>
      </c>
      <c r="K753" s="832">
        <v>7606.8798828125</v>
      </c>
    </row>
    <row r="754" spans="1:11" ht="14.45" customHeight="1" x14ac:dyDescent="0.2">
      <c r="A754" s="821" t="s">
        <v>586</v>
      </c>
      <c r="B754" s="822" t="s">
        <v>587</v>
      </c>
      <c r="C754" s="825" t="s">
        <v>610</v>
      </c>
      <c r="D754" s="839" t="s">
        <v>611</v>
      </c>
      <c r="E754" s="825" t="s">
        <v>3695</v>
      </c>
      <c r="F754" s="839" t="s">
        <v>3696</v>
      </c>
      <c r="G754" s="825" t="s">
        <v>4379</v>
      </c>
      <c r="H754" s="825" t="s">
        <v>4380</v>
      </c>
      <c r="I754" s="831">
        <v>884.05999755859375</v>
      </c>
      <c r="J754" s="831">
        <v>1</v>
      </c>
      <c r="K754" s="832">
        <v>884.05999755859375</v>
      </c>
    </row>
    <row r="755" spans="1:11" ht="14.45" customHeight="1" x14ac:dyDescent="0.2">
      <c r="A755" s="821" t="s">
        <v>586</v>
      </c>
      <c r="B755" s="822" t="s">
        <v>587</v>
      </c>
      <c r="C755" s="825" t="s">
        <v>610</v>
      </c>
      <c r="D755" s="839" t="s">
        <v>611</v>
      </c>
      <c r="E755" s="825" t="s">
        <v>3695</v>
      </c>
      <c r="F755" s="839" t="s">
        <v>3696</v>
      </c>
      <c r="G755" s="825" t="s">
        <v>4381</v>
      </c>
      <c r="H755" s="825" t="s">
        <v>4382</v>
      </c>
      <c r="I755" s="831">
        <v>884.04998779296875</v>
      </c>
      <c r="J755" s="831">
        <v>2</v>
      </c>
      <c r="K755" s="832">
        <v>1768.0999755859375</v>
      </c>
    </row>
    <row r="756" spans="1:11" ht="14.45" customHeight="1" x14ac:dyDescent="0.2">
      <c r="A756" s="821" t="s">
        <v>586</v>
      </c>
      <c r="B756" s="822" t="s">
        <v>587</v>
      </c>
      <c r="C756" s="825" t="s">
        <v>610</v>
      </c>
      <c r="D756" s="839" t="s">
        <v>611</v>
      </c>
      <c r="E756" s="825" t="s">
        <v>3695</v>
      </c>
      <c r="F756" s="839" t="s">
        <v>3696</v>
      </c>
      <c r="G756" s="825" t="s">
        <v>4383</v>
      </c>
      <c r="H756" s="825" t="s">
        <v>4384</v>
      </c>
      <c r="I756" s="831">
        <v>884.04998779296875</v>
      </c>
      <c r="J756" s="831">
        <v>1</v>
      </c>
      <c r="K756" s="832">
        <v>884.04998779296875</v>
      </c>
    </row>
    <row r="757" spans="1:11" ht="14.45" customHeight="1" x14ac:dyDescent="0.2">
      <c r="A757" s="821" t="s">
        <v>586</v>
      </c>
      <c r="B757" s="822" t="s">
        <v>587</v>
      </c>
      <c r="C757" s="825" t="s">
        <v>610</v>
      </c>
      <c r="D757" s="839" t="s">
        <v>611</v>
      </c>
      <c r="E757" s="825" t="s">
        <v>3695</v>
      </c>
      <c r="F757" s="839" t="s">
        <v>3696</v>
      </c>
      <c r="G757" s="825" t="s">
        <v>4385</v>
      </c>
      <c r="H757" s="825" t="s">
        <v>4386</v>
      </c>
      <c r="I757" s="831">
        <v>884.05165608723962</v>
      </c>
      <c r="J757" s="831">
        <v>7</v>
      </c>
      <c r="K757" s="832">
        <v>6188.3599243164063</v>
      </c>
    </row>
    <row r="758" spans="1:11" ht="14.45" customHeight="1" x14ac:dyDescent="0.2">
      <c r="A758" s="821" t="s">
        <v>586</v>
      </c>
      <c r="B758" s="822" t="s">
        <v>587</v>
      </c>
      <c r="C758" s="825" t="s">
        <v>610</v>
      </c>
      <c r="D758" s="839" t="s">
        <v>611</v>
      </c>
      <c r="E758" s="825" t="s">
        <v>3695</v>
      </c>
      <c r="F758" s="839" t="s">
        <v>3696</v>
      </c>
      <c r="G758" s="825" t="s">
        <v>4387</v>
      </c>
      <c r="H758" s="825" t="s">
        <v>4388</v>
      </c>
      <c r="I758" s="831">
        <v>884.04998779296875</v>
      </c>
      <c r="J758" s="831">
        <v>1</v>
      </c>
      <c r="K758" s="832">
        <v>884.04998779296875</v>
      </c>
    </row>
    <row r="759" spans="1:11" ht="14.45" customHeight="1" x14ac:dyDescent="0.2">
      <c r="A759" s="821" t="s">
        <v>586</v>
      </c>
      <c r="B759" s="822" t="s">
        <v>587</v>
      </c>
      <c r="C759" s="825" t="s">
        <v>610</v>
      </c>
      <c r="D759" s="839" t="s">
        <v>611</v>
      </c>
      <c r="E759" s="825" t="s">
        <v>3695</v>
      </c>
      <c r="F759" s="839" t="s">
        <v>3696</v>
      </c>
      <c r="G759" s="825" t="s">
        <v>4389</v>
      </c>
      <c r="H759" s="825" t="s">
        <v>4390</v>
      </c>
      <c r="I759" s="831">
        <v>884.04998779296875</v>
      </c>
      <c r="J759" s="831">
        <v>1</v>
      </c>
      <c r="K759" s="832">
        <v>884.04998779296875</v>
      </c>
    </row>
    <row r="760" spans="1:11" ht="14.45" customHeight="1" x14ac:dyDescent="0.2">
      <c r="A760" s="821" t="s">
        <v>586</v>
      </c>
      <c r="B760" s="822" t="s">
        <v>587</v>
      </c>
      <c r="C760" s="825" t="s">
        <v>610</v>
      </c>
      <c r="D760" s="839" t="s">
        <v>611</v>
      </c>
      <c r="E760" s="825" t="s">
        <v>3695</v>
      </c>
      <c r="F760" s="839" t="s">
        <v>3696</v>
      </c>
      <c r="G760" s="825" t="s">
        <v>4391</v>
      </c>
      <c r="H760" s="825" t="s">
        <v>4392</v>
      </c>
      <c r="I760" s="831">
        <v>884.04998779296875</v>
      </c>
      <c r="J760" s="831">
        <v>1</v>
      </c>
      <c r="K760" s="832">
        <v>884.04998779296875</v>
      </c>
    </row>
    <row r="761" spans="1:11" ht="14.45" customHeight="1" x14ac:dyDescent="0.2">
      <c r="A761" s="821" t="s">
        <v>586</v>
      </c>
      <c r="B761" s="822" t="s">
        <v>587</v>
      </c>
      <c r="C761" s="825" t="s">
        <v>610</v>
      </c>
      <c r="D761" s="839" t="s">
        <v>611</v>
      </c>
      <c r="E761" s="825" t="s">
        <v>3695</v>
      </c>
      <c r="F761" s="839" t="s">
        <v>3696</v>
      </c>
      <c r="G761" s="825" t="s">
        <v>4393</v>
      </c>
      <c r="H761" s="825" t="s">
        <v>4394</v>
      </c>
      <c r="I761" s="831">
        <v>884.04998779296875</v>
      </c>
      <c r="J761" s="831">
        <v>1</v>
      </c>
      <c r="K761" s="832">
        <v>884.04998779296875</v>
      </c>
    </row>
    <row r="762" spans="1:11" ht="14.45" customHeight="1" x14ac:dyDescent="0.2">
      <c r="A762" s="821" t="s">
        <v>586</v>
      </c>
      <c r="B762" s="822" t="s">
        <v>587</v>
      </c>
      <c r="C762" s="825" t="s">
        <v>610</v>
      </c>
      <c r="D762" s="839" t="s">
        <v>611</v>
      </c>
      <c r="E762" s="825" t="s">
        <v>3695</v>
      </c>
      <c r="F762" s="839" t="s">
        <v>3696</v>
      </c>
      <c r="G762" s="825" t="s">
        <v>4395</v>
      </c>
      <c r="H762" s="825" t="s">
        <v>4396</v>
      </c>
      <c r="I762" s="831">
        <v>884.05499267578125</v>
      </c>
      <c r="J762" s="831">
        <v>6</v>
      </c>
      <c r="K762" s="832">
        <v>5304.329833984375</v>
      </c>
    </row>
    <row r="763" spans="1:11" ht="14.45" customHeight="1" x14ac:dyDescent="0.2">
      <c r="A763" s="821" t="s">
        <v>586</v>
      </c>
      <c r="B763" s="822" t="s">
        <v>587</v>
      </c>
      <c r="C763" s="825" t="s">
        <v>610</v>
      </c>
      <c r="D763" s="839" t="s">
        <v>611</v>
      </c>
      <c r="E763" s="825" t="s">
        <v>3695</v>
      </c>
      <c r="F763" s="839" t="s">
        <v>3696</v>
      </c>
      <c r="G763" s="825" t="s">
        <v>4397</v>
      </c>
      <c r="H763" s="825" t="s">
        <v>4398</v>
      </c>
      <c r="I763" s="831">
        <v>884.03997802734375</v>
      </c>
      <c r="J763" s="831">
        <v>1</v>
      </c>
      <c r="K763" s="832">
        <v>884.03997802734375</v>
      </c>
    </row>
    <row r="764" spans="1:11" ht="14.45" customHeight="1" x14ac:dyDescent="0.2">
      <c r="A764" s="821" t="s">
        <v>586</v>
      </c>
      <c r="B764" s="822" t="s">
        <v>587</v>
      </c>
      <c r="C764" s="825" t="s">
        <v>610</v>
      </c>
      <c r="D764" s="839" t="s">
        <v>611</v>
      </c>
      <c r="E764" s="825" t="s">
        <v>3695</v>
      </c>
      <c r="F764" s="839" t="s">
        <v>3696</v>
      </c>
      <c r="G764" s="825" t="s">
        <v>4399</v>
      </c>
      <c r="H764" s="825" t="s">
        <v>4400</v>
      </c>
      <c r="I764" s="831">
        <v>884.04998779296875</v>
      </c>
      <c r="J764" s="831">
        <v>1</v>
      </c>
      <c r="K764" s="832">
        <v>884.04998779296875</v>
      </c>
    </row>
    <row r="765" spans="1:11" ht="14.45" customHeight="1" x14ac:dyDescent="0.2">
      <c r="A765" s="821" t="s">
        <v>586</v>
      </c>
      <c r="B765" s="822" t="s">
        <v>587</v>
      </c>
      <c r="C765" s="825" t="s">
        <v>610</v>
      </c>
      <c r="D765" s="839" t="s">
        <v>611</v>
      </c>
      <c r="E765" s="825" t="s">
        <v>3695</v>
      </c>
      <c r="F765" s="839" t="s">
        <v>3696</v>
      </c>
      <c r="G765" s="825" t="s">
        <v>4401</v>
      </c>
      <c r="H765" s="825" t="s">
        <v>4402</v>
      </c>
      <c r="I765" s="831">
        <v>884.04998779296875</v>
      </c>
      <c r="J765" s="831">
        <v>1</v>
      </c>
      <c r="K765" s="832">
        <v>884.04998779296875</v>
      </c>
    </row>
    <row r="766" spans="1:11" ht="14.45" customHeight="1" x14ac:dyDescent="0.2">
      <c r="A766" s="821" t="s">
        <v>586</v>
      </c>
      <c r="B766" s="822" t="s">
        <v>587</v>
      </c>
      <c r="C766" s="825" t="s">
        <v>610</v>
      </c>
      <c r="D766" s="839" t="s">
        <v>611</v>
      </c>
      <c r="E766" s="825" t="s">
        <v>3695</v>
      </c>
      <c r="F766" s="839" t="s">
        <v>3696</v>
      </c>
      <c r="G766" s="825" t="s">
        <v>4403</v>
      </c>
      <c r="H766" s="825" t="s">
        <v>4404</v>
      </c>
      <c r="I766" s="831">
        <v>1783.5318492542613</v>
      </c>
      <c r="J766" s="831">
        <v>15</v>
      </c>
      <c r="K766" s="832">
        <v>26752.970458984375</v>
      </c>
    </row>
    <row r="767" spans="1:11" ht="14.45" customHeight="1" x14ac:dyDescent="0.2">
      <c r="A767" s="821" t="s">
        <v>586</v>
      </c>
      <c r="B767" s="822" t="s">
        <v>587</v>
      </c>
      <c r="C767" s="825" t="s">
        <v>610</v>
      </c>
      <c r="D767" s="839" t="s">
        <v>611</v>
      </c>
      <c r="E767" s="825" t="s">
        <v>3695</v>
      </c>
      <c r="F767" s="839" t="s">
        <v>3696</v>
      </c>
      <c r="G767" s="825" t="s">
        <v>4405</v>
      </c>
      <c r="H767" s="825" t="s">
        <v>4406</v>
      </c>
      <c r="I767" s="831">
        <v>1783.5392049153645</v>
      </c>
      <c r="J767" s="831">
        <v>13</v>
      </c>
      <c r="K767" s="832">
        <v>23186.00048828125</v>
      </c>
    </row>
    <row r="768" spans="1:11" ht="14.45" customHeight="1" x14ac:dyDescent="0.2">
      <c r="A768" s="821" t="s">
        <v>586</v>
      </c>
      <c r="B768" s="822" t="s">
        <v>587</v>
      </c>
      <c r="C768" s="825" t="s">
        <v>610</v>
      </c>
      <c r="D768" s="839" t="s">
        <v>611</v>
      </c>
      <c r="E768" s="825" t="s">
        <v>3695</v>
      </c>
      <c r="F768" s="839" t="s">
        <v>3696</v>
      </c>
      <c r="G768" s="825" t="s">
        <v>4407</v>
      </c>
      <c r="H768" s="825" t="s">
        <v>4408</v>
      </c>
      <c r="I768" s="831">
        <v>1783.5323845358455</v>
      </c>
      <c r="J768" s="831">
        <v>18</v>
      </c>
      <c r="K768" s="832">
        <v>32103.58056640625</v>
      </c>
    </row>
    <row r="769" spans="1:11" ht="14.45" customHeight="1" x14ac:dyDescent="0.2">
      <c r="A769" s="821" t="s">
        <v>586</v>
      </c>
      <c r="B769" s="822" t="s">
        <v>587</v>
      </c>
      <c r="C769" s="825" t="s">
        <v>610</v>
      </c>
      <c r="D769" s="839" t="s">
        <v>611</v>
      </c>
      <c r="E769" s="825" t="s">
        <v>3695</v>
      </c>
      <c r="F769" s="839" t="s">
        <v>3696</v>
      </c>
      <c r="G769" s="825" t="s">
        <v>4409</v>
      </c>
      <c r="H769" s="825" t="s">
        <v>4410</v>
      </c>
      <c r="I769" s="831">
        <v>1783.530029296875</v>
      </c>
      <c r="J769" s="831">
        <v>9</v>
      </c>
      <c r="K769" s="832">
        <v>16051.770263671875</v>
      </c>
    </row>
    <row r="770" spans="1:11" ht="14.45" customHeight="1" x14ac:dyDescent="0.2">
      <c r="A770" s="821" t="s">
        <v>586</v>
      </c>
      <c r="B770" s="822" t="s">
        <v>587</v>
      </c>
      <c r="C770" s="825" t="s">
        <v>610</v>
      </c>
      <c r="D770" s="839" t="s">
        <v>611</v>
      </c>
      <c r="E770" s="825" t="s">
        <v>3695</v>
      </c>
      <c r="F770" s="839" t="s">
        <v>3696</v>
      </c>
      <c r="G770" s="825" t="s">
        <v>4411</v>
      </c>
      <c r="H770" s="825" t="s">
        <v>4412</v>
      </c>
      <c r="I770" s="831">
        <v>1783.530029296875</v>
      </c>
      <c r="J770" s="831">
        <v>8</v>
      </c>
      <c r="K770" s="832">
        <v>14268.240234375</v>
      </c>
    </row>
    <row r="771" spans="1:11" ht="14.45" customHeight="1" x14ac:dyDescent="0.2">
      <c r="A771" s="821" t="s">
        <v>586</v>
      </c>
      <c r="B771" s="822" t="s">
        <v>587</v>
      </c>
      <c r="C771" s="825" t="s">
        <v>610</v>
      </c>
      <c r="D771" s="839" t="s">
        <v>611</v>
      </c>
      <c r="E771" s="825" t="s">
        <v>3695</v>
      </c>
      <c r="F771" s="839" t="s">
        <v>3696</v>
      </c>
      <c r="G771" s="825" t="s">
        <v>4413</v>
      </c>
      <c r="H771" s="825" t="s">
        <v>4414</v>
      </c>
      <c r="I771" s="831">
        <v>1783.5389268663193</v>
      </c>
      <c r="J771" s="831">
        <v>9</v>
      </c>
      <c r="K771" s="832">
        <v>16051.850341796875</v>
      </c>
    </row>
    <row r="772" spans="1:11" ht="14.45" customHeight="1" x14ac:dyDescent="0.2">
      <c r="A772" s="821" t="s">
        <v>586</v>
      </c>
      <c r="B772" s="822" t="s">
        <v>587</v>
      </c>
      <c r="C772" s="825" t="s">
        <v>610</v>
      </c>
      <c r="D772" s="839" t="s">
        <v>611</v>
      </c>
      <c r="E772" s="825" t="s">
        <v>3695</v>
      </c>
      <c r="F772" s="839" t="s">
        <v>3696</v>
      </c>
      <c r="G772" s="825" t="s">
        <v>4415</v>
      </c>
      <c r="H772" s="825" t="s">
        <v>4416</v>
      </c>
      <c r="I772" s="831">
        <v>1783.5400390625</v>
      </c>
      <c r="J772" s="831">
        <v>3</v>
      </c>
      <c r="K772" s="832">
        <v>5350.610107421875</v>
      </c>
    </row>
    <row r="773" spans="1:11" ht="14.45" customHeight="1" x14ac:dyDescent="0.2">
      <c r="A773" s="821" t="s">
        <v>586</v>
      </c>
      <c r="B773" s="822" t="s">
        <v>587</v>
      </c>
      <c r="C773" s="825" t="s">
        <v>610</v>
      </c>
      <c r="D773" s="839" t="s">
        <v>611</v>
      </c>
      <c r="E773" s="825" t="s">
        <v>3695</v>
      </c>
      <c r="F773" s="839" t="s">
        <v>3696</v>
      </c>
      <c r="G773" s="825" t="s">
        <v>4417</v>
      </c>
      <c r="H773" s="825" t="s">
        <v>4418</v>
      </c>
      <c r="I773" s="831">
        <v>1783.5293143136162</v>
      </c>
      <c r="J773" s="831">
        <v>17</v>
      </c>
      <c r="K773" s="832">
        <v>30320.00048828125</v>
      </c>
    </row>
    <row r="774" spans="1:11" ht="14.45" customHeight="1" x14ac:dyDescent="0.2">
      <c r="A774" s="821" t="s">
        <v>586</v>
      </c>
      <c r="B774" s="822" t="s">
        <v>587</v>
      </c>
      <c r="C774" s="825" t="s">
        <v>610</v>
      </c>
      <c r="D774" s="839" t="s">
        <v>611</v>
      </c>
      <c r="E774" s="825" t="s">
        <v>3695</v>
      </c>
      <c r="F774" s="839" t="s">
        <v>3696</v>
      </c>
      <c r="G774" s="825" t="s">
        <v>4419</v>
      </c>
      <c r="H774" s="825" t="s">
        <v>4420</v>
      </c>
      <c r="I774" s="831">
        <v>748.59002685546875</v>
      </c>
      <c r="J774" s="831">
        <v>1</v>
      </c>
      <c r="K774" s="832">
        <v>748.59002685546875</v>
      </c>
    </row>
    <row r="775" spans="1:11" ht="14.45" customHeight="1" x14ac:dyDescent="0.2">
      <c r="A775" s="821" t="s">
        <v>586</v>
      </c>
      <c r="B775" s="822" t="s">
        <v>587</v>
      </c>
      <c r="C775" s="825" t="s">
        <v>610</v>
      </c>
      <c r="D775" s="839" t="s">
        <v>611</v>
      </c>
      <c r="E775" s="825" t="s">
        <v>3695</v>
      </c>
      <c r="F775" s="839" t="s">
        <v>3696</v>
      </c>
      <c r="G775" s="825" t="s">
        <v>4421</v>
      </c>
      <c r="H775" s="825" t="s">
        <v>4422</v>
      </c>
      <c r="I775" s="831">
        <v>748.57000732421875</v>
      </c>
      <c r="J775" s="831">
        <v>1</v>
      </c>
      <c r="K775" s="832">
        <v>748.57000732421875</v>
      </c>
    </row>
    <row r="776" spans="1:11" ht="14.45" customHeight="1" x14ac:dyDescent="0.2">
      <c r="A776" s="821" t="s">
        <v>586</v>
      </c>
      <c r="B776" s="822" t="s">
        <v>587</v>
      </c>
      <c r="C776" s="825" t="s">
        <v>610</v>
      </c>
      <c r="D776" s="839" t="s">
        <v>611</v>
      </c>
      <c r="E776" s="825" t="s">
        <v>3695</v>
      </c>
      <c r="F776" s="839" t="s">
        <v>3696</v>
      </c>
      <c r="G776" s="825" t="s">
        <v>4423</v>
      </c>
      <c r="H776" s="825" t="s">
        <v>4424</v>
      </c>
      <c r="I776" s="831">
        <v>748.57000732421875</v>
      </c>
      <c r="J776" s="831">
        <v>1</v>
      </c>
      <c r="K776" s="832">
        <v>748.57000732421875</v>
      </c>
    </row>
    <row r="777" spans="1:11" ht="14.45" customHeight="1" x14ac:dyDescent="0.2">
      <c r="A777" s="821" t="s">
        <v>586</v>
      </c>
      <c r="B777" s="822" t="s">
        <v>587</v>
      </c>
      <c r="C777" s="825" t="s">
        <v>610</v>
      </c>
      <c r="D777" s="839" t="s">
        <v>611</v>
      </c>
      <c r="E777" s="825" t="s">
        <v>3695</v>
      </c>
      <c r="F777" s="839" t="s">
        <v>3696</v>
      </c>
      <c r="G777" s="825" t="s">
        <v>4425</v>
      </c>
      <c r="H777" s="825" t="s">
        <v>4426</v>
      </c>
      <c r="I777" s="831">
        <v>748.57000732421875</v>
      </c>
      <c r="J777" s="831">
        <v>1</v>
      </c>
      <c r="K777" s="832">
        <v>748.57000732421875</v>
      </c>
    </row>
    <row r="778" spans="1:11" ht="14.45" customHeight="1" x14ac:dyDescent="0.2">
      <c r="A778" s="821" t="s">
        <v>586</v>
      </c>
      <c r="B778" s="822" t="s">
        <v>587</v>
      </c>
      <c r="C778" s="825" t="s">
        <v>610</v>
      </c>
      <c r="D778" s="839" t="s">
        <v>611</v>
      </c>
      <c r="E778" s="825" t="s">
        <v>3695</v>
      </c>
      <c r="F778" s="839" t="s">
        <v>3696</v>
      </c>
      <c r="G778" s="825" t="s">
        <v>4427</v>
      </c>
      <c r="H778" s="825" t="s">
        <v>4428</v>
      </c>
      <c r="I778" s="831">
        <v>748.57000732421875</v>
      </c>
      <c r="J778" s="831">
        <v>2</v>
      </c>
      <c r="K778" s="832">
        <v>1497.1400146484375</v>
      </c>
    </row>
    <row r="779" spans="1:11" ht="14.45" customHeight="1" x14ac:dyDescent="0.2">
      <c r="A779" s="821" t="s">
        <v>586</v>
      </c>
      <c r="B779" s="822" t="s">
        <v>587</v>
      </c>
      <c r="C779" s="825" t="s">
        <v>610</v>
      </c>
      <c r="D779" s="839" t="s">
        <v>611</v>
      </c>
      <c r="E779" s="825" t="s">
        <v>3695</v>
      </c>
      <c r="F779" s="839" t="s">
        <v>3696</v>
      </c>
      <c r="G779" s="825" t="s">
        <v>4429</v>
      </c>
      <c r="H779" s="825" t="s">
        <v>4430</v>
      </c>
      <c r="I779" s="831">
        <v>748.57000732421875</v>
      </c>
      <c r="J779" s="831">
        <v>1</v>
      </c>
      <c r="K779" s="832">
        <v>748.57000732421875</v>
      </c>
    </row>
    <row r="780" spans="1:11" ht="14.45" customHeight="1" x14ac:dyDescent="0.2">
      <c r="A780" s="821" t="s">
        <v>586</v>
      </c>
      <c r="B780" s="822" t="s">
        <v>587</v>
      </c>
      <c r="C780" s="825" t="s">
        <v>610</v>
      </c>
      <c r="D780" s="839" t="s">
        <v>611</v>
      </c>
      <c r="E780" s="825" t="s">
        <v>3695</v>
      </c>
      <c r="F780" s="839" t="s">
        <v>3696</v>
      </c>
      <c r="G780" s="825" t="s">
        <v>4431</v>
      </c>
      <c r="H780" s="825" t="s">
        <v>4432</v>
      </c>
      <c r="I780" s="831">
        <v>748.57000732421875</v>
      </c>
      <c r="J780" s="831">
        <v>1</v>
      </c>
      <c r="K780" s="832">
        <v>748.57000732421875</v>
      </c>
    </row>
    <row r="781" spans="1:11" ht="14.45" customHeight="1" x14ac:dyDescent="0.2">
      <c r="A781" s="821" t="s">
        <v>586</v>
      </c>
      <c r="B781" s="822" t="s">
        <v>587</v>
      </c>
      <c r="C781" s="825" t="s">
        <v>610</v>
      </c>
      <c r="D781" s="839" t="s">
        <v>611</v>
      </c>
      <c r="E781" s="825" t="s">
        <v>3695</v>
      </c>
      <c r="F781" s="839" t="s">
        <v>3696</v>
      </c>
      <c r="G781" s="825" t="s">
        <v>4433</v>
      </c>
      <c r="H781" s="825" t="s">
        <v>4434</v>
      </c>
      <c r="I781" s="831">
        <v>748.57000732421875</v>
      </c>
      <c r="J781" s="831">
        <v>1</v>
      </c>
      <c r="K781" s="832">
        <v>748.57000732421875</v>
      </c>
    </row>
    <row r="782" spans="1:11" ht="14.45" customHeight="1" x14ac:dyDescent="0.2">
      <c r="A782" s="821" t="s">
        <v>586</v>
      </c>
      <c r="B782" s="822" t="s">
        <v>587</v>
      </c>
      <c r="C782" s="825" t="s">
        <v>610</v>
      </c>
      <c r="D782" s="839" t="s">
        <v>611</v>
      </c>
      <c r="E782" s="825" t="s">
        <v>3695</v>
      </c>
      <c r="F782" s="839" t="s">
        <v>3696</v>
      </c>
      <c r="G782" s="825" t="s">
        <v>4435</v>
      </c>
      <c r="H782" s="825" t="s">
        <v>4436</v>
      </c>
      <c r="I782" s="831">
        <v>748.57000732421875</v>
      </c>
      <c r="J782" s="831">
        <v>2</v>
      </c>
      <c r="K782" s="832">
        <v>1497.1400146484375</v>
      </c>
    </row>
    <row r="783" spans="1:11" ht="14.45" customHeight="1" x14ac:dyDescent="0.2">
      <c r="A783" s="821" t="s">
        <v>586</v>
      </c>
      <c r="B783" s="822" t="s">
        <v>587</v>
      </c>
      <c r="C783" s="825" t="s">
        <v>610</v>
      </c>
      <c r="D783" s="839" t="s">
        <v>611</v>
      </c>
      <c r="E783" s="825" t="s">
        <v>3695</v>
      </c>
      <c r="F783" s="839" t="s">
        <v>3696</v>
      </c>
      <c r="G783" s="825" t="s">
        <v>4437</v>
      </c>
      <c r="H783" s="825" t="s">
        <v>4438</v>
      </c>
      <c r="I783" s="831">
        <v>748.59002685546875</v>
      </c>
      <c r="J783" s="831">
        <v>1</v>
      </c>
      <c r="K783" s="832">
        <v>748.59002685546875</v>
      </c>
    </row>
    <row r="784" spans="1:11" ht="14.45" customHeight="1" x14ac:dyDescent="0.2">
      <c r="A784" s="821" t="s">
        <v>586</v>
      </c>
      <c r="B784" s="822" t="s">
        <v>587</v>
      </c>
      <c r="C784" s="825" t="s">
        <v>610</v>
      </c>
      <c r="D784" s="839" t="s">
        <v>611</v>
      </c>
      <c r="E784" s="825" t="s">
        <v>3695</v>
      </c>
      <c r="F784" s="839" t="s">
        <v>3696</v>
      </c>
      <c r="G784" s="825" t="s">
        <v>4439</v>
      </c>
      <c r="H784" s="825" t="s">
        <v>4440</v>
      </c>
      <c r="I784" s="831">
        <v>748.57000732421875</v>
      </c>
      <c r="J784" s="831">
        <v>1</v>
      </c>
      <c r="K784" s="832">
        <v>748.57000732421875</v>
      </c>
    </row>
    <row r="785" spans="1:11" ht="14.45" customHeight="1" x14ac:dyDescent="0.2">
      <c r="A785" s="821" t="s">
        <v>586</v>
      </c>
      <c r="B785" s="822" t="s">
        <v>587</v>
      </c>
      <c r="C785" s="825" t="s">
        <v>610</v>
      </c>
      <c r="D785" s="839" t="s">
        <v>611</v>
      </c>
      <c r="E785" s="825" t="s">
        <v>3695</v>
      </c>
      <c r="F785" s="839" t="s">
        <v>3696</v>
      </c>
      <c r="G785" s="825" t="s">
        <v>4441</v>
      </c>
      <c r="H785" s="825" t="s">
        <v>4442</v>
      </c>
      <c r="I785" s="831">
        <v>1820.75</v>
      </c>
      <c r="J785" s="831">
        <v>1</v>
      </c>
      <c r="K785" s="832">
        <v>1820.75</v>
      </c>
    </row>
    <row r="786" spans="1:11" ht="14.45" customHeight="1" x14ac:dyDescent="0.2">
      <c r="A786" s="821" t="s">
        <v>586</v>
      </c>
      <c r="B786" s="822" t="s">
        <v>587</v>
      </c>
      <c r="C786" s="825" t="s">
        <v>610</v>
      </c>
      <c r="D786" s="839" t="s">
        <v>611</v>
      </c>
      <c r="E786" s="825" t="s">
        <v>3695</v>
      </c>
      <c r="F786" s="839" t="s">
        <v>3696</v>
      </c>
      <c r="G786" s="825" t="s">
        <v>4443</v>
      </c>
      <c r="H786" s="825" t="s">
        <v>4444</v>
      </c>
      <c r="I786" s="831">
        <v>1820.739990234375</v>
      </c>
      <c r="J786" s="831">
        <v>2</v>
      </c>
      <c r="K786" s="832">
        <v>3641.47998046875</v>
      </c>
    </row>
    <row r="787" spans="1:11" ht="14.45" customHeight="1" x14ac:dyDescent="0.2">
      <c r="A787" s="821" t="s">
        <v>586</v>
      </c>
      <c r="B787" s="822" t="s">
        <v>587</v>
      </c>
      <c r="C787" s="825" t="s">
        <v>610</v>
      </c>
      <c r="D787" s="839" t="s">
        <v>611</v>
      </c>
      <c r="E787" s="825" t="s">
        <v>3695</v>
      </c>
      <c r="F787" s="839" t="s">
        <v>3696</v>
      </c>
      <c r="G787" s="825" t="s">
        <v>4445</v>
      </c>
      <c r="H787" s="825" t="s">
        <v>4446</v>
      </c>
      <c r="I787" s="831">
        <v>2002</v>
      </c>
      <c r="J787" s="831">
        <v>1</v>
      </c>
      <c r="K787" s="832">
        <v>2002</v>
      </c>
    </row>
    <row r="788" spans="1:11" ht="14.45" customHeight="1" x14ac:dyDescent="0.2">
      <c r="A788" s="821" t="s">
        <v>586</v>
      </c>
      <c r="B788" s="822" t="s">
        <v>587</v>
      </c>
      <c r="C788" s="825" t="s">
        <v>610</v>
      </c>
      <c r="D788" s="839" t="s">
        <v>611</v>
      </c>
      <c r="E788" s="825" t="s">
        <v>3695</v>
      </c>
      <c r="F788" s="839" t="s">
        <v>3696</v>
      </c>
      <c r="G788" s="825" t="s">
        <v>4447</v>
      </c>
      <c r="H788" s="825" t="s">
        <v>4448</v>
      </c>
      <c r="I788" s="831">
        <v>1820.739990234375</v>
      </c>
      <c r="J788" s="831">
        <v>2</v>
      </c>
      <c r="K788" s="832">
        <v>3641.47998046875</v>
      </c>
    </row>
    <row r="789" spans="1:11" ht="14.45" customHeight="1" x14ac:dyDescent="0.2">
      <c r="A789" s="821" t="s">
        <v>586</v>
      </c>
      <c r="B789" s="822" t="s">
        <v>587</v>
      </c>
      <c r="C789" s="825" t="s">
        <v>610</v>
      </c>
      <c r="D789" s="839" t="s">
        <v>611</v>
      </c>
      <c r="E789" s="825" t="s">
        <v>3695</v>
      </c>
      <c r="F789" s="839" t="s">
        <v>3696</v>
      </c>
      <c r="G789" s="825" t="s">
        <v>4449</v>
      </c>
      <c r="H789" s="825" t="s">
        <v>4450</v>
      </c>
      <c r="I789" s="831">
        <v>1820.739990234375</v>
      </c>
      <c r="J789" s="831">
        <v>2</v>
      </c>
      <c r="K789" s="832">
        <v>3641.47998046875</v>
      </c>
    </row>
    <row r="790" spans="1:11" ht="14.45" customHeight="1" x14ac:dyDescent="0.2">
      <c r="A790" s="821" t="s">
        <v>586</v>
      </c>
      <c r="B790" s="822" t="s">
        <v>587</v>
      </c>
      <c r="C790" s="825" t="s">
        <v>610</v>
      </c>
      <c r="D790" s="839" t="s">
        <v>611</v>
      </c>
      <c r="E790" s="825" t="s">
        <v>3695</v>
      </c>
      <c r="F790" s="839" t="s">
        <v>3696</v>
      </c>
      <c r="G790" s="825" t="s">
        <v>4451</v>
      </c>
      <c r="H790" s="825" t="s">
        <v>4452</v>
      </c>
      <c r="I790" s="831">
        <v>1820.760009765625</v>
      </c>
      <c r="J790" s="831">
        <v>1</v>
      </c>
      <c r="K790" s="832">
        <v>1820.760009765625</v>
      </c>
    </row>
    <row r="791" spans="1:11" ht="14.45" customHeight="1" x14ac:dyDescent="0.2">
      <c r="A791" s="821" t="s">
        <v>586</v>
      </c>
      <c r="B791" s="822" t="s">
        <v>587</v>
      </c>
      <c r="C791" s="825" t="s">
        <v>610</v>
      </c>
      <c r="D791" s="839" t="s">
        <v>611</v>
      </c>
      <c r="E791" s="825" t="s">
        <v>3695</v>
      </c>
      <c r="F791" s="839" t="s">
        <v>3696</v>
      </c>
      <c r="G791" s="825" t="s">
        <v>4453</v>
      </c>
      <c r="H791" s="825" t="s">
        <v>4454</v>
      </c>
      <c r="I791" s="831">
        <v>1820.739990234375</v>
      </c>
      <c r="J791" s="831">
        <v>4</v>
      </c>
      <c r="K791" s="832">
        <v>7282.9599609375</v>
      </c>
    </row>
    <row r="792" spans="1:11" ht="14.45" customHeight="1" x14ac:dyDescent="0.2">
      <c r="A792" s="821" t="s">
        <v>586</v>
      </c>
      <c r="B792" s="822" t="s">
        <v>587</v>
      </c>
      <c r="C792" s="825" t="s">
        <v>610</v>
      </c>
      <c r="D792" s="839" t="s">
        <v>611</v>
      </c>
      <c r="E792" s="825" t="s">
        <v>3695</v>
      </c>
      <c r="F792" s="839" t="s">
        <v>3696</v>
      </c>
      <c r="G792" s="825" t="s">
        <v>4455</v>
      </c>
      <c r="H792" s="825" t="s">
        <v>4456</v>
      </c>
      <c r="I792" s="831">
        <v>1820.739990234375</v>
      </c>
      <c r="J792" s="831">
        <v>1</v>
      </c>
      <c r="K792" s="832">
        <v>1820.739990234375</v>
      </c>
    </row>
    <row r="793" spans="1:11" ht="14.45" customHeight="1" x14ac:dyDescent="0.2">
      <c r="A793" s="821" t="s">
        <v>586</v>
      </c>
      <c r="B793" s="822" t="s">
        <v>587</v>
      </c>
      <c r="C793" s="825" t="s">
        <v>610</v>
      </c>
      <c r="D793" s="839" t="s">
        <v>611</v>
      </c>
      <c r="E793" s="825" t="s">
        <v>3695</v>
      </c>
      <c r="F793" s="839" t="s">
        <v>3696</v>
      </c>
      <c r="G793" s="825" t="s">
        <v>4457</v>
      </c>
      <c r="H793" s="825" t="s">
        <v>4458</v>
      </c>
      <c r="I793" s="831">
        <v>1820.7419921875</v>
      </c>
      <c r="J793" s="831">
        <v>6</v>
      </c>
      <c r="K793" s="832">
        <v>10924.449951171875</v>
      </c>
    </row>
    <row r="794" spans="1:11" ht="14.45" customHeight="1" x14ac:dyDescent="0.2">
      <c r="A794" s="821" t="s">
        <v>586</v>
      </c>
      <c r="B794" s="822" t="s">
        <v>587</v>
      </c>
      <c r="C794" s="825" t="s">
        <v>610</v>
      </c>
      <c r="D794" s="839" t="s">
        <v>611</v>
      </c>
      <c r="E794" s="825" t="s">
        <v>3695</v>
      </c>
      <c r="F794" s="839" t="s">
        <v>3696</v>
      </c>
      <c r="G794" s="825" t="s">
        <v>4459</v>
      </c>
      <c r="H794" s="825" t="s">
        <v>4460</v>
      </c>
      <c r="I794" s="831">
        <v>1820.75</v>
      </c>
      <c r="J794" s="831">
        <v>1</v>
      </c>
      <c r="K794" s="832">
        <v>1820.75</v>
      </c>
    </row>
    <row r="795" spans="1:11" ht="14.45" customHeight="1" x14ac:dyDescent="0.2">
      <c r="A795" s="821" t="s">
        <v>586</v>
      </c>
      <c r="B795" s="822" t="s">
        <v>587</v>
      </c>
      <c r="C795" s="825" t="s">
        <v>610</v>
      </c>
      <c r="D795" s="839" t="s">
        <v>611</v>
      </c>
      <c r="E795" s="825" t="s">
        <v>3695</v>
      </c>
      <c r="F795" s="839" t="s">
        <v>3696</v>
      </c>
      <c r="G795" s="825" t="s">
        <v>4461</v>
      </c>
      <c r="H795" s="825" t="s">
        <v>4462</v>
      </c>
      <c r="I795" s="831">
        <v>1820.7349853515625</v>
      </c>
      <c r="J795" s="831">
        <v>5</v>
      </c>
      <c r="K795" s="832">
        <v>9103.679931640625</v>
      </c>
    </row>
    <row r="796" spans="1:11" ht="14.45" customHeight="1" x14ac:dyDescent="0.2">
      <c r="A796" s="821" t="s">
        <v>586</v>
      </c>
      <c r="B796" s="822" t="s">
        <v>587</v>
      </c>
      <c r="C796" s="825" t="s">
        <v>610</v>
      </c>
      <c r="D796" s="839" t="s">
        <v>611</v>
      </c>
      <c r="E796" s="825" t="s">
        <v>3695</v>
      </c>
      <c r="F796" s="839" t="s">
        <v>3696</v>
      </c>
      <c r="G796" s="825" t="s">
        <v>4463</v>
      </c>
      <c r="H796" s="825" t="s">
        <v>4464</v>
      </c>
      <c r="I796" s="831">
        <v>1820.739990234375</v>
      </c>
      <c r="J796" s="831">
        <v>2</v>
      </c>
      <c r="K796" s="832">
        <v>3641.47998046875</v>
      </c>
    </row>
    <row r="797" spans="1:11" ht="14.45" customHeight="1" x14ac:dyDescent="0.2">
      <c r="A797" s="821" t="s">
        <v>586</v>
      </c>
      <c r="B797" s="822" t="s">
        <v>587</v>
      </c>
      <c r="C797" s="825" t="s">
        <v>610</v>
      </c>
      <c r="D797" s="839" t="s">
        <v>611</v>
      </c>
      <c r="E797" s="825" t="s">
        <v>3695</v>
      </c>
      <c r="F797" s="839" t="s">
        <v>3696</v>
      </c>
      <c r="G797" s="825" t="s">
        <v>4465</v>
      </c>
      <c r="H797" s="825" t="s">
        <v>4466</v>
      </c>
      <c r="I797" s="831">
        <v>1820.7433268229167</v>
      </c>
      <c r="J797" s="831">
        <v>3</v>
      </c>
      <c r="K797" s="832">
        <v>5462.22998046875</v>
      </c>
    </row>
    <row r="798" spans="1:11" ht="14.45" customHeight="1" x14ac:dyDescent="0.2">
      <c r="A798" s="821" t="s">
        <v>586</v>
      </c>
      <c r="B798" s="822" t="s">
        <v>587</v>
      </c>
      <c r="C798" s="825" t="s">
        <v>610</v>
      </c>
      <c r="D798" s="839" t="s">
        <v>611</v>
      </c>
      <c r="E798" s="825" t="s">
        <v>3695</v>
      </c>
      <c r="F798" s="839" t="s">
        <v>3696</v>
      </c>
      <c r="G798" s="825" t="s">
        <v>4467</v>
      </c>
      <c r="H798" s="825" t="s">
        <v>4468</v>
      </c>
      <c r="I798" s="831">
        <v>1820.739990234375</v>
      </c>
      <c r="J798" s="831">
        <v>4</v>
      </c>
      <c r="K798" s="832">
        <v>7282.9599609375</v>
      </c>
    </row>
    <row r="799" spans="1:11" ht="14.45" customHeight="1" x14ac:dyDescent="0.2">
      <c r="A799" s="821" t="s">
        <v>586</v>
      </c>
      <c r="B799" s="822" t="s">
        <v>587</v>
      </c>
      <c r="C799" s="825" t="s">
        <v>610</v>
      </c>
      <c r="D799" s="839" t="s">
        <v>611</v>
      </c>
      <c r="E799" s="825" t="s">
        <v>3695</v>
      </c>
      <c r="F799" s="839" t="s">
        <v>3696</v>
      </c>
      <c r="G799" s="825" t="s">
        <v>4469</v>
      </c>
      <c r="H799" s="825" t="s">
        <v>4470</v>
      </c>
      <c r="I799" s="831">
        <v>1820.739990234375</v>
      </c>
      <c r="J799" s="831">
        <v>1</v>
      </c>
      <c r="K799" s="832">
        <v>1820.739990234375</v>
      </c>
    </row>
    <row r="800" spans="1:11" ht="14.45" customHeight="1" x14ac:dyDescent="0.2">
      <c r="A800" s="821" t="s">
        <v>586</v>
      </c>
      <c r="B800" s="822" t="s">
        <v>587</v>
      </c>
      <c r="C800" s="825" t="s">
        <v>610</v>
      </c>
      <c r="D800" s="839" t="s">
        <v>611</v>
      </c>
      <c r="E800" s="825" t="s">
        <v>3695</v>
      </c>
      <c r="F800" s="839" t="s">
        <v>3696</v>
      </c>
      <c r="G800" s="825" t="s">
        <v>4471</v>
      </c>
      <c r="H800" s="825" t="s">
        <v>4472</v>
      </c>
      <c r="I800" s="831">
        <v>1820.739990234375</v>
      </c>
      <c r="J800" s="831">
        <v>2</v>
      </c>
      <c r="K800" s="832">
        <v>3641.47998046875</v>
      </c>
    </row>
    <row r="801" spans="1:11" ht="14.45" customHeight="1" x14ac:dyDescent="0.2">
      <c r="A801" s="821" t="s">
        <v>586</v>
      </c>
      <c r="B801" s="822" t="s">
        <v>587</v>
      </c>
      <c r="C801" s="825" t="s">
        <v>610</v>
      </c>
      <c r="D801" s="839" t="s">
        <v>611</v>
      </c>
      <c r="E801" s="825" t="s">
        <v>3695</v>
      </c>
      <c r="F801" s="839" t="s">
        <v>3696</v>
      </c>
      <c r="G801" s="825" t="s">
        <v>4473</v>
      </c>
      <c r="H801" s="825" t="s">
        <v>4474</v>
      </c>
      <c r="I801" s="831">
        <v>1820.7419921875</v>
      </c>
      <c r="J801" s="831">
        <v>6</v>
      </c>
      <c r="K801" s="832">
        <v>10924.449951171875</v>
      </c>
    </row>
    <row r="802" spans="1:11" ht="14.45" customHeight="1" x14ac:dyDescent="0.2">
      <c r="A802" s="821" t="s">
        <v>586</v>
      </c>
      <c r="B802" s="822" t="s">
        <v>587</v>
      </c>
      <c r="C802" s="825" t="s">
        <v>610</v>
      </c>
      <c r="D802" s="839" t="s">
        <v>611</v>
      </c>
      <c r="E802" s="825" t="s">
        <v>3695</v>
      </c>
      <c r="F802" s="839" t="s">
        <v>3696</v>
      </c>
      <c r="G802" s="825" t="s">
        <v>4475</v>
      </c>
      <c r="H802" s="825" t="s">
        <v>4476</v>
      </c>
      <c r="I802" s="831">
        <v>1820.739990234375</v>
      </c>
      <c r="J802" s="831">
        <v>2</v>
      </c>
      <c r="K802" s="832">
        <v>3641.47998046875</v>
      </c>
    </row>
    <row r="803" spans="1:11" ht="14.45" customHeight="1" x14ac:dyDescent="0.2">
      <c r="A803" s="821" t="s">
        <v>586</v>
      </c>
      <c r="B803" s="822" t="s">
        <v>587</v>
      </c>
      <c r="C803" s="825" t="s">
        <v>610</v>
      </c>
      <c r="D803" s="839" t="s">
        <v>611</v>
      </c>
      <c r="E803" s="825" t="s">
        <v>3695</v>
      </c>
      <c r="F803" s="839" t="s">
        <v>3696</v>
      </c>
      <c r="G803" s="825" t="s">
        <v>4477</v>
      </c>
      <c r="H803" s="825" t="s">
        <v>4478</v>
      </c>
      <c r="I803" s="831">
        <v>1820.7449951171875</v>
      </c>
      <c r="J803" s="831">
        <v>2</v>
      </c>
      <c r="K803" s="832">
        <v>3641.489990234375</v>
      </c>
    </row>
    <row r="804" spans="1:11" ht="14.45" customHeight="1" x14ac:dyDescent="0.2">
      <c r="A804" s="821" t="s">
        <v>586</v>
      </c>
      <c r="B804" s="822" t="s">
        <v>587</v>
      </c>
      <c r="C804" s="825" t="s">
        <v>610</v>
      </c>
      <c r="D804" s="839" t="s">
        <v>611</v>
      </c>
      <c r="E804" s="825" t="s">
        <v>3695</v>
      </c>
      <c r="F804" s="839" t="s">
        <v>3696</v>
      </c>
      <c r="G804" s="825" t="s">
        <v>4479</v>
      </c>
      <c r="H804" s="825" t="s">
        <v>4480</v>
      </c>
      <c r="I804" s="831">
        <v>1820.739990234375</v>
      </c>
      <c r="J804" s="831">
        <v>2</v>
      </c>
      <c r="K804" s="832">
        <v>3641.47998046875</v>
      </c>
    </row>
    <row r="805" spans="1:11" ht="14.45" customHeight="1" x14ac:dyDescent="0.2">
      <c r="A805" s="821" t="s">
        <v>586</v>
      </c>
      <c r="B805" s="822" t="s">
        <v>587</v>
      </c>
      <c r="C805" s="825" t="s">
        <v>610</v>
      </c>
      <c r="D805" s="839" t="s">
        <v>611</v>
      </c>
      <c r="E805" s="825" t="s">
        <v>3695</v>
      </c>
      <c r="F805" s="839" t="s">
        <v>3696</v>
      </c>
      <c r="G805" s="825" t="s">
        <v>4481</v>
      </c>
      <c r="H805" s="825" t="s">
        <v>4482</v>
      </c>
      <c r="I805" s="831">
        <v>1820.739990234375</v>
      </c>
      <c r="J805" s="831">
        <v>2</v>
      </c>
      <c r="K805" s="832">
        <v>3641.47998046875</v>
      </c>
    </row>
    <row r="806" spans="1:11" ht="14.45" customHeight="1" x14ac:dyDescent="0.2">
      <c r="A806" s="821" t="s">
        <v>586</v>
      </c>
      <c r="B806" s="822" t="s">
        <v>587</v>
      </c>
      <c r="C806" s="825" t="s">
        <v>610</v>
      </c>
      <c r="D806" s="839" t="s">
        <v>611</v>
      </c>
      <c r="E806" s="825" t="s">
        <v>3695</v>
      </c>
      <c r="F806" s="839" t="s">
        <v>3696</v>
      </c>
      <c r="G806" s="825" t="s">
        <v>4483</v>
      </c>
      <c r="H806" s="825" t="s">
        <v>4484</v>
      </c>
      <c r="I806" s="831">
        <v>1820.75</v>
      </c>
      <c r="J806" s="831">
        <v>1</v>
      </c>
      <c r="K806" s="832">
        <v>1820.75</v>
      </c>
    </row>
    <row r="807" spans="1:11" ht="14.45" customHeight="1" x14ac:dyDescent="0.2">
      <c r="A807" s="821" t="s">
        <v>586</v>
      </c>
      <c r="B807" s="822" t="s">
        <v>587</v>
      </c>
      <c r="C807" s="825" t="s">
        <v>610</v>
      </c>
      <c r="D807" s="839" t="s">
        <v>611</v>
      </c>
      <c r="E807" s="825" t="s">
        <v>3695</v>
      </c>
      <c r="F807" s="839" t="s">
        <v>3696</v>
      </c>
      <c r="G807" s="825" t="s">
        <v>4485</v>
      </c>
      <c r="H807" s="825" t="s">
        <v>4486</v>
      </c>
      <c r="I807" s="831">
        <v>1820.72998046875</v>
      </c>
      <c r="J807" s="831">
        <v>1</v>
      </c>
      <c r="K807" s="832">
        <v>1820.72998046875</v>
      </c>
    </row>
    <row r="808" spans="1:11" ht="14.45" customHeight="1" x14ac:dyDescent="0.2">
      <c r="A808" s="821" t="s">
        <v>586</v>
      </c>
      <c r="B808" s="822" t="s">
        <v>587</v>
      </c>
      <c r="C808" s="825" t="s">
        <v>610</v>
      </c>
      <c r="D808" s="839" t="s">
        <v>611</v>
      </c>
      <c r="E808" s="825" t="s">
        <v>3695</v>
      </c>
      <c r="F808" s="839" t="s">
        <v>3696</v>
      </c>
      <c r="G808" s="825" t="s">
        <v>4487</v>
      </c>
      <c r="H808" s="825" t="s">
        <v>4488</v>
      </c>
      <c r="I808" s="831">
        <v>1649.449951171875</v>
      </c>
      <c r="J808" s="831">
        <v>1</v>
      </c>
      <c r="K808" s="832">
        <v>1649.449951171875</v>
      </c>
    </row>
    <row r="809" spans="1:11" ht="14.45" customHeight="1" x14ac:dyDescent="0.2">
      <c r="A809" s="821" t="s">
        <v>586</v>
      </c>
      <c r="B809" s="822" t="s">
        <v>587</v>
      </c>
      <c r="C809" s="825" t="s">
        <v>610</v>
      </c>
      <c r="D809" s="839" t="s">
        <v>611</v>
      </c>
      <c r="E809" s="825" t="s">
        <v>3695</v>
      </c>
      <c r="F809" s="839" t="s">
        <v>3696</v>
      </c>
      <c r="G809" s="825" t="s">
        <v>4489</v>
      </c>
      <c r="H809" s="825" t="s">
        <v>4490</v>
      </c>
      <c r="I809" s="831">
        <v>1649.449951171875</v>
      </c>
      <c r="J809" s="831">
        <v>2</v>
      </c>
      <c r="K809" s="832">
        <v>3298.889892578125</v>
      </c>
    </row>
    <row r="810" spans="1:11" ht="14.45" customHeight="1" x14ac:dyDescent="0.2">
      <c r="A810" s="821" t="s">
        <v>586</v>
      </c>
      <c r="B810" s="822" t="s">
        <v>587</v>
      </c>
      <c r="C810" s="825" t="s">
        <v>610</v>
      </c>
      <c r="D810" s="839" t="s">
        <v>611</v>
      </c>
      <c r="E810" s="825" t="s">
        <v>3695</v>
      </c>
      <c r="F810" s="839" t="s">
        <v>3696</v>
      </c>
      <c r="G810" s="825" t="s">
        <v>4491</v>
      </c>
      <c r="H810" s="825" t="s">
        <v>4492</v>
      </c>
      <c r="I810" s="831">
        <v>1764.9100341796875</v>
      </c>
      <c r="J810" s="831">
        <v>3</v>
      </c>
      <c r="K810" s="832">
        <v>5294.7200927734375</v>
      </c>
    </row>
    <row r="811" spans="1:11" ht="14.45" customHeight="1" x14ac:dyDescent="0.2">
      <c r="A811" s="821" t="s">
        <v>586</v>
      </c>
      <c r="B811" s="822" t="s">
        <v>587</v>
      </c>
      <c r="C811" s="825" t="s">
        <v>610</v>
      </c>
      <c r="D811" s="839" t="s">
        <v>611</v>
      </c>
      <c r="E811" s="825" t="s">
        <v>3695</v>
      </c>
      <c r="F811" s="839" t="s">
        <v>3696</v>
      </c>
      <c r="G811" s="825" t="s">
        <v>4493</v>
      </c>
      <c r="H811" s="825" t="s">
        <v>4494</v>
      </c>
      <c r="I811" s="831">
        <v>1764.9120361328125</v>
      </c>
      <c r="J811" s="831">
        <v>8</v>
      </c>
      <c r="K811" s="832">
        <v>14119.290283203125</v>
      </c>
    </row>
    <row r="812" spans="1:11" ht="14.45" customHeight="1" x14ac:dyDescent="0.2">
      <c r="A812" s="821" t="s">
        <v>586</v>
      </c>
      <c r="B812" s="822" t="s">
        <v>587</v>
      </c>
      <c r="C812" s="825" t="s">
        <v>610</v>
      </c>
      <c r="D812" s="839" t="s">
        <v>611</v>
      </c>
      <c r="E812" s="825" t="s">
        <v>3695</v>
      </c>
      <c r="F812" s="839" t="s">
        <v>3696</v>
      </c>
      <c r="G812" s="825" t="s">
        <v>4495</v>
      </c>
      <c r="H812" s="825" t="s">
        <v>4496</v>
      </c>
      <c r="I812" s="831">
        <v>1764.9120361328125</v>
      </c>
      <c r="J812" s="831">
        <v>6</v>
      </c>
      <c r="K812" s="832">
        <v>10589.460205078125</v>
      </c>
    </row>
    <row r="813" spans="1:11" ht="14.45" customHeight="1" x14ac:dyDescent="0.2">
      <c r="A813" s="821" t="s">
        <v>586</v>
      </c>
      <c r="B813" s="822" t="s">
        <v>587</v>
      </c>
      <c r="C813" s="825" t="s">
        <v>610</v>
      </c>
      <c r="D813" s="839" t="s">
        <v>611</v>
      </c>
      <c r="E813" s="825" t="s">
        <v>3695</v>
      </c>
      <c r="F813" s="839" t="s">
        <v>3696</v>
      </c>
      <c r="G813" s="825" t="s">
        <v>4497</v>
      </c>
      <c r="H813" s="825" t="s">
        <v>4498</v>
      </c>
      <c r="I813" s="831">
        <v>1764.9112854003906</v>
      </c>
      <c r="J813" s="831">
        <v>11</v>
      </c>
      <c r="K813" s="832">
        <v>19414.020385742188</v>
      </c>
    </row>
    <row r="814" spans="1:11" ht="14.45" customHeight="1" x14ac:dyDescent="0.2">
      <c r="A814" s="821" t="s">
        <v>586</v>
      </c>
      <c r="B814" s="822" t="s">
        <v>587</v>
      </c>
      <c r="C814" s="825" t="s">
        <v>610</v>
      </c>
      <c r="D814" s="839" t="s">
        <v>611</v>
      </c>
      <c r="E814" s="825" t="s">
        <v>3695</v>
      </c>
      <c r="F814" s="839" t="s">
        <v>3696</v>
      </c>
      <c r="G814" s="825" t="s">
        <v>4499</v>
      </c>
      <c r="H814" s="825" t="s">
        <v>4500</v>
      </c>
      <c r="I814" s="831">
        <v>1764.9075317382813</v>
      </c>
      <c r="J814" s="831">
        <v>5</v>
      </c>
      <c r="K814" s="832">
        <v>8824.5301513671875</v>
      </c>
    </row>
    <row r="815" spans="1:11" ht="14.45" customHeight="1" x14ac:dyDescent="0.2">
      <c r="A815" s="821" t="s">
        <v>586</v>
      </c>
      <c r="B815" s="822" t="s">
        <v>587</v>
      </c>
      <c r="C815" s="825" t="s">
        <v>610</v>
      </c>
      <c r="D815" s="839" t="s">
        <v>611</v>
      </c>
      <c r="E815" s="825" t="s">
        <v>3695</v>
      </c>
      <c r="F815" s="839" t="s">
        <v>3696</v>
      </c>
      <c r="G815" s="825" t="s">
        <v>4501</v>
      </c>
      <c r="H815" s="825" t="s">
        <v>4502</v>
      </c>
      <c r="I815" s="831">
        <v>1764.9066975911458</v>
      </c>
      <c r="J815" s="831">
        <v>4</v>
      </c>
      <c r="K815" s="832">
        <v>7059.610107421875</v>
      </c>
    </row>
    <row r="816" spans="1:11" ht="14.45" customHeight="1" x14ac:dyDescent="0.2">
      <c r="A816" s="821" t="s">
        <v>586</v>
      </c>
      <c r="B816" s="822" t="s">
        <v>587</v>
      </c>
      <c r="C816" s="825" t="s">
        <v>610</v>
      </c>
      <c r="D816" s="839" t="s">
        <v>611</v>
      </c>
      <c r="E816" s="825" t="s">
        <v>3695</v>
      </c>
      <c r="F816" s="839" t="s">
        <v>3696</v>
      </c>
      <c r="G816" s="825" t="s">
        <v>4503</v>
      </c>
      <c r="H816" s="825" t="s">
        <v>4504</v>
      </c>
      <c r="I816" s="831">
        <v>1764.9075317382813</v>
      </c>
      <c r="J816" s="831">
        <v>4</v>
      </c>
      <c r="K816" s="832">
        <v>7059.630126953125</v>
      </c>
    </row>
    <row r="817" spans="1:11" ht="14.45" customHeight="1" x14ac:dyDescent="0.2">
      <c r="A817" s="821" t="s">
        <v>586</v>
      </c>
      <c r="B817" s="822" t="s">
        <v>587</v>
      </c>
      <c r="C817" s="825" t="s">
        <v>610</v>
      </c>
      <c r="D817" s="839" t="s">
        <v>611</v>
      </c>
      <c r="E817" s="825" t="s">
        <v>3695</v>
      </c>
      <c r="F817" s="839" t="s">
        <v>3696</v>
      </c>
      <c r="G817" s="825" t="s">
        <v>4505</v>
      </c>
      <c r="H817" s="825" t="s">
        <v>4506</v>
      </c>
      <c r="I817" s="831">
        <v>1764.9075317382813</v>
      </c>
      <c r="J817" s="831">
        <v>4</v>
      </c>
      <c r="K817" s="832">
        <v>7059.630126953125</v>
      </c>
    </row>
    <row r="818" spans="1:11" ht="14.45" customHeight="1" x14ac:dyDescent="0.2">
      <c r="A818" s="821" t="s">
        <v>586</v>
      </c>
      <c r="B818" s="822" t="s">
        <v>587</v>
      </c>
      <c r="C818" s="825" t="s">
        <v>610</v>
      </c>
      <c r="D818" s="839" t="s">
        <v>611</v>
      </c>
      <c r="E818" s="825" t="s">
        <v>3695</v>
      </c>
      <c r="F818" s="839" t="s">
        <v>3696</v>
      </c>
      <c r="G818" s="825" t="s">
        <v>4507</v>
      </c>
      <c r="H818" s="825" t="s">
        <v>4508</v>
      </c>
      <c r="I818" s="831">
        <v>1800.010009765625</v>
      </c>
      <c r="J818" s="831">
        <v>2</v>
      </c>
      <c r="K818" s="832">
        <v>3600.010009765625</v>
      </c>
    </row>
    <row r="819" spans="1:11" ht="14.45" customHeight="1" x14ac:dyDescent="0.2">
      <c r="A819" s="821" t="s">
        <v>586</v>
      </c>
      <c r="B819" s="822" t="s">
        <v>587</v>
      </c>
      <c r="C819" s="825" t="s">
        <v>610</v>
      </c>
      <c r="D819" s="839" t="s">
        <v>611</v>
      </c>
      <c r="E819" s="825" t="s">
        <v>3695</v>
      </c>
      <c r="F819" s="839" t="s">
        <v>3696</v>
      </c>
      <c r="G819" s="825" t="s">
        <v>4509</v>
      </c>
      <c r="H819" s="825" t="s">
        <v>4510</v>
      </c>
      <c r="I819" s="831">
        <v>1800.010009765625</v>
      </c>
      <c r="J819" s="831">
        <v>2</v>
      </c>
      <c r="K819" s="832">
        <v>3600.010009765625</v>
      </c>
    </row>
    <row r="820" spans="1:11" ht="14.45" customHeight="1" x14ac:dyDescent="0.2">
      <c r="A820" s="821" t="s">
        <v>586</v>
      </c>
      <c r="B820" s="822" t="s">
        <v>587</v>
      </c>
      <c r="C820" s="825" t="s">
        <v>610</v>
      </c>
      <c r="D820" s="839" t="s">
        <v>611</v>
      </c>
      <c r="E820" s="825" t="s">
        <v>3695</v>
      </c>
      <c r="F820" s="839" t="s">
        <v>3696</v>
      </c>
      <c r="G820" s="825" t="s">
        <v>4511</v>
      </c>
      <c r="H820" s="825" t="s">
        <v>4512</v>
      </c>
      <c r="I820" s="831">
        <v>1800</v>
      </c>
      <c r="J820" s="831">
        <v>1</v>
      </c>
      <c r="K820" s="832">
        <v>1800</v>
      </c>
    </row>
    <row r="821" spans="1:11" ht="14.45" customHeight="1" x14ac:dyDescent="0.2">
      <c r="A821" s="821" t="s">
        <v>586</v>
      </c>
      <c r="B821" s="822" t="s">
        <v>587</v>
      </c>
      <c r="C821" s="825" t="s">
        <v>610</v>
      </c>
      <c r="D821" s="839" t="s">
        <v>611</v>
      </c>
      <c r="E821" s="825" t="s">
        <v>3695</v>
      </c>
      <c r="F821" s="839" t="s">
        <v>3696</v>
      </c>
      <c r="G821" s="825" t="s">
        <v>4513</v>
      </c>
      <c r="H821" s="825" t="s">
        <v>4514</v>
      </c>
      <c r="I821" s="831">
        <v>1800</v>
      </c>
      <c r="J821" s="831">
        <v>1</v>
      </c>
      <c r="K821" s="832">
        <v>1800</v>
      </c>
    </row>
    <row r="822" spans="1:11" ht="14.45" customHeight="1" x14ac:dyDescent="0.2">
      <c r="A822" s="821" t="s">
        <v>586</v>
      </c>
      <c r="B822" s="822" t="s">
        <v>587</v>
      </c>
      <c r="C822" s="825" t="s">
        <v>610</v>
      </c>
      <c r="D822" s="839" t="s">
        <v>611</v>
      </c>
      <c r="E822" s="825" t="s">
        <v>3695</v>
      </c>
      <c r="F822" s="839" t="s">
        <v>3696</v>
      </c>
      <c r="G822" s="825" t="s">
        <v>4515</v>
      </c>
      <c r="H822" s="825" t="s">
        <v>4516</v>
      </c>
      <c r="I822" s="831">
        <v>1800</v>
      </c>
      <c r="J822" s="831">
        <v>1</v>
      </c>
      <c r="K822" s="832">
        <v>1800</v>
      </c>
    </row>
    <row r="823" spans="1:11" ht="14.45" customHeight="1" x14ac:dyDescent="0.2">
      <c r="A823" s="821" t="s">
        <v>586</v>
      </c>
      <c r="B823" s="822" t="s">
        <v>587</v>
      </c>
      <c r="C823" s="825" t="s">
        <v>610</v>
      </c>
      <c r="D823" s="839" t="s">
        <v>611</v>
      </c>
      <c r="E823" s="825" t="s">
        <v>3695</v>
      </c>
      <c r="F823" s="839" t="s">
        <v>3696</v>
      </c>
      <c r="G823" s="825" t="s">
        <v>4517</v>
      </c>
      <c r="H823" s="825" t="s">
        <v>4518</v>
      </c>
      <c r="I823" s="831">
        <v>3859.169921875</v>
      </c>
      <c r="J823" s="831">
        <v>3</v>
      </c>
      <c r="K823" s="832">
        <v>11577.509765625</v>
      </c>
    </row>
    <row r="824" spans="1:11" ht="14.45" customHeight="1" x14ac:dyDescent="0.2">
      <c r="A824" s="821" t="s">
        <v>586</v>
      </c>
      <c r="B824" s="822" t="s">
        <v>587</v>
      </c>
      <c r="C824" s="825" t="s">
        <v>610</v>
      </c>
      <c r="D824" s="839" t="s">
        <v>611</v>
      </c>
      <c r="E824" s="825" t="s">
        <v>3695</v>
      </c>
      <c r="F824" s="839" t="s">
        <v>3696</v>
      </c>
      <c r="G824" s="825" t="s">
        <v>4519</v>
      </c>
      <c r="H824" s="825" t="s">
        <v>4520</v>
      </c>
      <c r="I824" s="831">
        <v>3859.169921875</v>
      </c>
      <c r="J824" s="831">
        <v>1</v>
      </c>
      <c r="K824" s="832">
        <v>3859.169921875</v>
      </c>
    </row>
    <row r="825" spans="1:11" ht="14.45" customHeight="1" x14ac:dyDescent="0.2">
      <c r="A825" s="821" t="s">
        <v>586</v>
      </c>
      <c r="B825" s="822" t="s">
        <v>587</v>
      </c>
      <c r="C825" s="825" t="s">
        <v>610</v>
      </c>
      <c r="D825" s="839" t="s">
        <v>611</v>
      </c>
      <c r="E825" s="825" t="s">
        <v>3695</v>
      </c>
      <c r="F825" s="839" t="s">
        <v>3696</v>
      </c>
      <c r="G825" s="825" t="s">
        <v>4521</v>
      </c>
      <c r="H825" s="825" t="s">
        <v>4522</v>
      </c>
      <c r="I825" s="831">
        <v>3859.169921875</v>
      </c>
      <c r="J825" s="831">
        <v>1</v>
      </c>
      <c r="K825" s="832">
        <v>3859.169921875</v>
      </c>
    </row>
    <row r="826" spans="1:11" ht="14.45" customHeight="1" x14ac:dyDescent="0.2">
      <c r="A826" s="821" t="s">
        <v>586</v>
      </c>
      <c r="B826" s="822" t="s">
        <v>587</v>
      </c>
      <c r="C826" s="825" t="s">
        <v>610</v>
      </c>
      <c r="D826" s="839" t="s">
        <v>611</v>
      </c>
      <c r="E826" s="825" t="s">
        <v>3695</v>
      </c>
      <c r="F826" s="839" t="s">
        <v>3696</v>
      </c>
      <c r="G826" s="825" t="s">
        <v>4523</v>
      </c>
      <c r="H826" s="825" t="s">
        <v>4524</v>
      </c>
      <c r="I826" s="831">
        <v>3859.179931640625</v>
      </c>
      <c r="J826" s="831">
        <v>3</v>
      </c>
      <c r="K826" s="832">
        <v>11577.539794921875</v>
      </c>
    </row>
    <row r="827" spans="1:11" ht="14.45" customHeight="1" x14ac:dyDescent="0.2">
      <c r="A827" s="821" t="s">
        <v>586</v>
      </c>
      <c r="B827" s="822" t="s">
        <v>587</v>
      </c>
      <c r="C827" s="825" t="s">
        <v>610</v>
      </c>
      <c r="D827" s="839" t="s">
        <v>611</v>
      </c>
      <c r="E827" s="825" t="s">
        <v>3695</v>
      </c>
      <c r="F827" s="839" t="s">
        <v>3696</v>
      </c>
      <c r="G827" s="825" t="s">
        <v>4525</v>
      </c>
      <c r="H827" s="825" t="s">
        <v>4526</v>
      </c>
      <c r="I827" s="831">
        <v>4208.2001953125</v>
      </c>
      <c r="J827" s="831">
        <v>3</v>
      </c>
      <c r="K827" s="832">
        <v>12624.6005859375</v>
      </c>
    </row>
    <row r="828" spans="1:11" ht="14.45" customHeight="1" x14ac:dyDescent="0.2">
      <c r="A828" s="821" t="s">
        <v>586</v>
      </c>
      <c r="B828" s="822" t="s">
        <v>587</v>
      </c>
      <c r="C828" s="825" t="s">
        <v>610</v>
      </c>
      <c r="D828" s="839" t="s">
        <v>611</v>
      </c>
      <c r="E828" s="825" t="s">
        <v>3695</v>
      </c>
      <c r="F828" s="839" t="s">
        <v>3696</v>
      </c>
      <c r="G828" s="825" t="s">
        <v>4527</v>
      </c>
      <c r="H828" s="825" t="s">
        <v>4528</v>
      </c>
      <c r="I828" s="831">
        <v>3859.169921875</v>
      </c>
      <c r="J828" s="831">
        <v>2</v>
      </c>
      <c r="K828" s="832">
        <v>7718.33984375</v>
      </c>
    </row>
    <row r="829" spans="1:11" ht="14.45" customHeight="1" x14ac:dyDescent="0.2">
      <c r="A829" s="821" t="s">
        <v>586</v>
      </c>
      <c r="B829" s="822" t="s">
        <v>587</v>
      </c>
      <c r="C829" s="825" t="s">
        <v>610</v>
      </c>
      <c r="D829" s="839" t="s">
        <v>611</v>
      </c>
      <c r="E829" s="825" t="s">
        <v>3695</v>
      </c>
      <c r="F829" s="839" t="s">
        <v>3696</v>
      </c>
      <c r="G829" s="825" t="s">
        <v>4529</v>
      </c>
      <c r="H829" s="825" t="s">
        <v>4530</v>
      </c>
      <c r="I829" s="831">
        <v>3859.1659179687499</v>
      </c>
      <c r="J829" s="831">
        <v>5</v>
      </c>
      <c r="K829" s="832">
        <v>19295.82958984375</v>
      </c>
    </row>
    <row r="830" spans="1:11" ht="14.45" customHeight="1" x14ac:dyDescent="0.2">
      <c r="A830" s="821" t="s">
        <v>586</v>
      </c>
      <c r="B830" s="822" t="s">
        <v>587</v>
      </c>
      <c r="C830" s="825" t="s">
        <v>610</v>
      </c>
      <c r="D830" s="839" t="s">
        <v>611</v>
      </c>
      <c r="E830" s="825" t="s">
        <v>3695</v>
      </c>
      <c r="F830" s="839" t="s">
        <v>3696</v>
      </c>
      <c r="G830" s="825" t="s">
        <v>4531</v>
      </c>
      <c r="H830" s="825" t="s">
        <v>4532</v>
      </c>
      <c r="I830" s="831">
        <v>4208.1951904296875</v>
      </c>
      <c r="J830" s="831">
        <v>4</v>
      </c>
      <c r="K830" s="832">
        <v>16832.78076171875</v>
      </c>
    </row>
    <row r="831" spans="1:11" ht="14.45" customHeight="1" x14ac:dyDescent="0.2">
      <c r="A831" s="821" t="s">
        <v>586</v>
      </c>
      <c r="B831" s="822" t="s">
        <v>587</v>
      </c>
      <c r="C831" s="825" t="s">
        <v>610</v>
      </c>
      <c r="D831" s="839" t="s">
        <v>611</v>
      </c>
      <c r="E831" s="825" t="s">
        <v>3695</v>
      </c>
      <c r="F831" s="839" t="s">
        <v>3696</v>
      </c>
      <c r="G831" s="825" t="s">
        <v>4533</v>
      </c>
      <c r="H831" s="825" t="s">
        <v>4534</v>
      </c>
      <c r="I831" s="831">
        <v>3859.169921875</v>
      </c>
      <c r="J831" s="831">
        <v>1</v>
      </c>
      <c r="K831" s="832">
        <v>3859.169921875</v>
      </c>
    </row>
    <row r="832" spans="1:11" ht="14.45" customHeight="1" x14ac:dyDescent="0.2">
      <c r="A832" s="821" t="s">
        <v>586</v>
      </c>
      <c r="B832" s="822" t="s">
        <v>587</v>
      </c>
      <c r="C832" s="825" t="s">
        <v>610</v>
      </c>
      <c r="D832" s="839" t="s">
        <v>611</v>
      </c>
      <c r="E832" s="825" t="s">
        <v>3695</v>
      </c>
      <c r="F832" s="839" t="s">
        <v>3696</v>
      </c>
      <c r="G832" s="825" t="s">
        <v>4535</v>
      </c>
      <c r="H832" s="825" t="s">
        <v>4536</v>
      </c>
      <c r="I832" s="831">
        <v>3859.169921875</v>
      </c>
      <c r="J832" s="831">
        <v>2</v>
      </c>
      <c r="K832" s="832">
        <v>7718.33984375</v>
      </c>
    </row>
    <row r="833" spans="1:11" ht="14.45" customHeight="1" x14ac:dyDescent="0.2">
      <c r="A833" s="821" t="s">
        <v>586</v>
      </c>
      <c r="B833" s="822" t="s">
        <v>587</v>
      </c>
      <c r="C833" s="825" t="s">
        <v>610</v>
      </c>
      <c r="D833" s="839" t="s">
        <v>611</v>
      </c>
      <c r="E833" s="825" t="s">
        <v>3695</v>
      </c>
      <c r="F833" s="839" t="s">
        <v>3696</v>
      </c>
      <c r="G833" s="825" t="s">
        <v>4537</v>
      </c>
      <c r="H833" s="825" t="s">
        <v>4538</v>
      </c>
      <c r="I833" s="831">
        <v>4208.195068359375</v>
      </c>
      <c r="J833" s="831">
        <v>2</v>
      </c>
      <c r="K833" s="832">
        <v>8416.39013671875</v>
      </c>
    </row>
    <row r="834" spans="1:11" ht="14.45" customHeight="1" x14ac:dyDescent="0.2">
      <c r="A834" s="821" t="s">
        <v>586</v>
      </c>
      <c r="B834" s="822" t="s">
        <v>587</v>
      </c>
      <c r="C834" s="825" t="s">
        <v>610</v>
      </c>
      <c r="D834" s="839" t="s">
        <v>611</v>
      </c>
      <c r="E834" s="825" t="s">
        <v>3695</v>
      </c>
      <c r="F834" s="839" t="s">
        <v>3696</v>
      </c>
      <c r="G834" s="825" t="s">
        <v>4539</v>
      </c>
      <c r="H834" s="825" t="s">
        <v>4540</v>
      </c>
      <c r="I834" s="831">
        <v>3859.169921875</v>
      </c>
      <c r="J834" s="831">
        <v>1</v>
      </c>
      <c r="K834" s="832">
        <v>3859.169921875</v>
      </c>
    </row>
    <row r="835" spans="1:11" ht="14.45" customHeight="1" x14ac:dyDescent="0.2">
      <c r="A835" s="821" t="s">
        <v>586</v>
      </c>
      <c r="B835" s="822" t="s">
        <v>587</v>
      </c>
      <c r="C835" s="825" t="s">
        <v>610</v>
      </c>
      <c r="D835" s="839" t="s">
        <v>611</v>
      </c>
      <c r="E835" s="825" t="s">
        <v>3695</v>
      </c>
      <c r="F835" s="839" t="s">
        <v>3696</v>
      </c>
      <c r="G835" s="825" t="s">
        <v>4541</v>
      </c>
      <c r="H835" s="825" t="s">
        <v>4542</v>
      </c>
      <c r="I835" s="831">
        <v>3510.260009765625</v>
      </c>
      <c r="J835" s="831">
        <v>1</v>
      </c>
      <c r="K835" s="832">
        <v>3510.260009765625</v>
      </c>
    </row>
    <row r="836" spans="1:11" ht="14.45" customHeight="1" x14ac:dyDescent="0.2">
      <c r="A836" s="821" t="s">
        <v>586</v>
      </c>
      <c r="B836" s="822" t="s">
        <v>587</v>
      </c>
      <c r="C836" s="825" t="s">
        <v>610</v>
      </c>
      <c r="D836" s="839" t="s">
        <v>611</v>
      </c>
      <c r="E836" s="825" t="s">
        <v>3695</v>
      </c>
      <c r="F836" s="839" t="s">
        <v>3696</v>
      </c>
      <c r="G836" s="825" t="s">
        <v>4543</v>
      </c>
      <c r="H836" s="825" t="s">
        <v>4544</v>
      </c>
      <c r="I836" s="831">
        <v>3510.260009765625</v>
      </c>
      <c r="J836" s="831">
        <v>1</v>
      </c>
      <c r="K836" s="832">
        <v>3510.260009765625</v>
      </c>
    </row>
    <row r="837" spans="1:11" ht="14.45" customHeight="1" x14ac:dyDescent="0.2">
      <c r="A837" s="821" t="s">
        <v>586</v>
      </c>
      <c r="B837" s="822" t="s">
        <v>587</v>
      </c>
      <c r="C837" s="825" t="s">
        <v>610</v>
      </c>
      <c r="D837" s="839" t="s">
        <v>611</v>
      </c>
      <c r="E837" s="825" t="s">
        <v>3695</v>
      </c>
      <c r="F837" s="839" t="s">
        <v>3696</v>
      </c>
      <c r="G837" s="825" t="s">
        <v>4545</v>
      </c>
      <c r="H837" s="825" t="s">
        <v>4546</v>
      </c>
      <c r="I837" s="831">
        <v>3510.260009765625</v>
      </c>
      <c r="J837" s="831">
        <v>3</v>
      </c>
      <c r="K837" s="832">
        <v>10530.780029296875</v>
      </c>
    </row>
    <row r="838" spans="1:11" ht="14.45" customHeight="1" x14ac:dyDescent="0.2">
      <c r="A838" s="821" t="s">
        <v>586</v>
      </c>
      <c r="B838" s="822" t="s">
        <v>587</v>
      </c>
      <c r="C838" s="825" t="s">
        <v>610</v>
      </c>
      <c r="D838" s="839" t="s">
        <v>611</v>
      </c>
      <c r="E838" s="825" t="s">
        <v>3695</v>
      </c>
      <c r="F838" s="839" t="s">
        <v>3696</v>
      </c>
      <c r="G838" s="825" t="s">
        <v>4547</v>
      </c>
      <c r="H838" s="825" t="s">
        <v>4548</v>
      </c>
      <c r="I838" s="831">
        <v>3859.1665852864585</v>
      </c>
      <c r="J838" s="831">
        <v>3</v>
      </c>
      <c r="K838" s="832">
        <v>11577.499755859375</v>
      </c>
    </row>
    <row r="839" spans="1:11" ht="14.45" customHeight="1" x14ac:dyDescent="0.2">
      <c r="A839" s="821" t="s">
        <v>586</v>
      </c>
      <c r="B839" s="822" t="s">
        <v>587</v>
      </c>
      <c r="C839" s="825" t="s">
        <v>610</v>
      </c>
      <c r="D839" s="839" t="s">
        <v>611</v>
      </c>
      <c r="E839" s="825" t="s">
        <v>3695</v>
      </c>
      <c r="F839" s="839" t="s">
        <v>3696</v>
      </c>
      <c r="G839" s="825" t="s">
        <v>4549</v>
      </c>
      <c r="H839" s="825" t="s">
        <v>4550</v>
      </c>
      <c r="I839" s="831">
        <v>3510.2560058593749</v>
      </c>
      <c r="J839" s="831">
        <v>5</v>
      </c>
      <c r="K839" s="832">
        <v>17551.280029296875</v>
      </c>
    </row>
    <row r="840" spans="1:11" ht="14.45" customHeight="1" x14ac:dyDescent="0.2">
      <c r="A840" s="821" t="s">
        <v>586</v>
      </c>
      <c r="B840" s="822" t="s">
        <v>587</v>
      </c>
      <c r="C840" s="825" t="s">
        <v>610</v>
      </c>
      <c r="D840" s="839" t="s">
        <v>611</v>
      </c>
      <c r="E840" s="825" t="s">
        <v>3695</v>
      </c>
      <c r="F840" s="839" t="s">
        <v>3696</v>
      </c>
      <c r="G840" s="825" t="s">
        <v>4551</v>
      </c>
      <c r="H840" s="825" t="s">
        <v>4552</v>
      </c>
      <c r="I840" s="831">
        <v>3859.169921875</v>
      </c>
      <c r="J840" s="831">
        <v>2</v>
      </c>
      <c r="K840" s="832">
        <v>7718.33984375</v>
      </c>
    </row>
    <row r="841" spans="1:11" ht="14.45" customHeight="1" x14ac:dyDescent="0.2">
      <c r="A841" s="821" t="s">
        <v>586</v>
      </c>
      <c r="B841" s="822" t="s">
        <v>587</v>
      </c>
      <c r="C841" s="825" t="s">
        <v>610</v>
      </c>
      <c r="D841" s="839" t="s">
        <v>611</v>
      </c>
      <c r="E841" s="825" t="s">
        <v>3695</v>
      </c>
      <c r="F841" s="839" t="s">
        <v>3696</v>
      </c>
      <c r="G841" s="825" t="s">
        <v>4553</v>
      </c>
      <c r="H841" s="825" t="s">
        <v>4554</v>
      </c>
      <c r="I841" s="831">
        <v>3510.25</v>
      </c>
      <c r="J841" s="831">
        <v>1</v>
      </c>
      <c r="K841" s="832">
        <v>3510.25</v>
      </c>
    </row>
    <row r="842" spans="1:11" ht="14.45" customHeight="1" x14ac:dyDescent="0.2">
      <c r="A842" s="821" t="s">
        <v>586</v>
      </c>
      <c r="B842" s="822" t="s">
        <v>587</v>
      </c>
      <c r="C842" s="825" t="s">
        <v>610</v>
      </c>
      <c r="D842" s="839" t="s">
        <v>611</v>
      </c>
      <c r="E842" s="825" t="s">
        <v>3695</v>
      </c>
      <c r="F842" s="839" t="s">
        <v>3696</v>
      </c>
      <c r="G842" s="825" t="s">
        <v>4555</v>
      </c>
      <c r="H842" s="825" t="s">
        <v>4556</v>
      </c>
      <c r="I842" s="831">
        <v>3859.169921875</v>
      </c>
      <c r="J842" s="831">
        <v>3</v>
      </c>
      <c r="K842" s="832">
        <v>11577.509765625</v>
      </c>
    </row>
    <row r="843" spans="1:11" ht="14.45" customHeight="1" x14ac:dyDescent="0.2">
      <c r="A843" s="821" t="s">
        <v>586</v>
      </c>
      <c r="B843" s="822" t="s">
        <v>587</v>
      </c>
      <c r="C843" s="825" t="s">
        <v>610</v>
      </c>
      <c r="D843" s="839" t="s">
        <v>611</v>
      </c>
      <c r="E843" s="825" t="s">
        <v>3695</v>
      </c>
      <c r="F843" s="839" t="s">
        <v>3696</v>
      </c>
      <c r="G843" s="825" t="s">
        <v>4557</v>
      </c>
      <c r="H843" s="825" t="s">
        <v>4558</v>
      </c>
      <c r="I843" s="831">
        <v>3859.169921875</v>
      </c>
      <c r="J843" s="831">
        <v>1</v>
      </c>
      <c r="K843" s="832">
        <v>3859.169921875</v>
      </c>
    </row>
    <row r="844" spans="1:11" ht="14.45" customHeight="1" x14ac:dyDescent="0.2">
      <c r="A844" s="821" t="s">
        <v>586</v>
      </c>
      <c r="B844" s="822" t="s">
        <v>587</v>
      </c>
      <c r="C844" s="825" t="s">
        <v>610</v>
      </c>
      <c r="D844" s="839" t="s">
        <v>611</v>
      </c>
      <c r="E844" s="825" t="s">
        <v>3695</v>
      </c>
      <c r="F844" s="839" t="s">
        <v>3696</v>
      </c>
      <c r="G844" s="825" t="s">
        <v>4559</v>
      </c>
      <c r="H844" s="825" t="s">
        <v>4560</v>
      </c>
      <c r="I844" s="831">
        <v>4857.60009765625</v>
      </c>
      <c r="J844" s="831">
        <v>1</v>
      </c>
      <c r="K844" s="832">
        <v>4857.60009765625</v>
      </c>
    </row>
    <row r="845" spans="1:11" ht="14.45" customHeight="1" x14ac:dyDescent="0.2">
      <c r="A845" s="821" t="s">
        <v>586</v>
      </c>
      <c r="B845" s="822" t="s">
        <v>587</v>
      </c>
      <c r="C845" s="825" t="s">
        <v>610</v>
      </c>
      <c r="D845" s="839" t="s">
        <v>611</v>
      </c>
      <c r="E845" s="825" t="s">
        <v>3695</v>
      </c>
      <c r="F845" s="839" t="s">
        <v>3696</v>
      </c>
      <c r="G845" s="825" t="s">
        <v>4561</v>
      </c>
      <c r="H845" s="825" t="s">
        <v>4562</v>
      </c>
      <c r="I845" s="831">
        <v>4857.60009765625</v>
      </c>
      <c r="J845" s="831">
        <v>1</v>
      </c>
      <c r="K845" s="832">
        <v>4857.60009765625</v>
      </c>
    </row>
    <row r="846" spans="1:11" ht="14.45" customHeight="1" x14ac:dyDescent="0.2">
      <c r="A846" s="821" t="s">
        <v>586</v>
      </c>
      <c r="B846" s="822" t="s">
        <v>587</v>
      </c>
      <c r="C846" s="825" t="s">
        <v>610</v>
      </c>
      <c r="D846" s="839" t="s">
        <v>611</v>
      </c>
      <c r="E846" s="825" t="s">
        <v>3695</v>
      </c>
      <c r="F846" s="839" t="s">
        <v>3696</v>
      </c>
      <c r="G846" s="825" t="s">
        <v>4563</v>
      </c>
      <c r="H846" s="825" t="s">
        <v>4564</v>
      </c>
      <c r="I846" s="831">
        <v>4857.60009765625</v>
      </c>
      <c r="J846" s="831">
        <v>2</v>
      </c>
      <c r="K846" s="832">
        <v>9715.2001953125</v>
      </c>
    </row>
    <row r="847" spans="1:11" ht="14.45" customHeight="1" x14ac:dyDescent="0.2">
      <c r="A847" s="821" t="s">
        <v>586</v>
      </c>
      <c r="B847" s="822" t="s">
        <v>587</v>
      </c>
      <c r="C847" s="825" t="s">
        <v>610</v>
      </c>
      <c r="D847" s="839" t="s">
        <v>611</v>
      </c>
      <c r="E847" s="825" t="s">
        <v>3695</v>
      </c>
      <c r="F847" s="839" t="s">
        <v>3696</v>
      </c>
      <c r="G847" s="825" t="s">
        <v>4565</v>
      </c>
      <c r="H847" s="825" t="s">
        <v>4566</v>
      </c>
      <c r="I847" s="831">
        <v>4857.60009765625</v>
      </c>
      <c r="J847" s="831">
        <v>1</v>
      </c>
      <c r="K847" s="832">
        <v>4857.60009765625</v>
      </c>
    </row>
    <row r="848" spans="1:11" ht="14.45" customHeight="1" x14ac:dyDescent="0.2">
      <c r="A848" s="821" t="s">
        <v>586</v>
      </c>
      <c r="B848" s="822" t="s">
        <v>587</v>
      </c>
      <c r="C848" s="825" t="s">
        <v>610</v>
      </c>
      <c r="D848" s="839" t="s">
        <v>611</v>
      </c>
      <c r="E848" s="825" t="s">
        <v>3695</v>
      </c>
      <c r="F848" s="839" t="s">
        <v>3696</v>
      </c>
      <c r="G848" s="825" t="s">
        <v>4567</v>
      </c>
      <c r="H848" s="825" t="s">
        <v>4568</v>
      </c>
      <c r="I848" s="831">
        <v>4857.60009765625</v>
      </c>
      <c r="J848" s="831">
        <v>1</v>
      </c>
      <c r="K848" s="832">
        <v>4857.60009765625</v>
      </c>
    </row>
    <row r="849" spans="1:11" ht="14.45" customHeight="1" x14ac:dyDescent="0.2">
      <c r="A849" s="821" t="s">
        <v>586</v>
      </c>
      <c r="B849" s="822" t="s">
        <v>587</v>
      </c>
      <c r="C849" s="825" t="s">
        <v>610</v>
      </c>
      <c r="D849" s="839" t="s">
        <v>611</v>
      </c>
      <c r="E849" s="825" t="s">
        <v>3695</v>
      </c>
      <c r="F849" s="839" t="s">
        <v>3696</v>
      </c>
      <c r="G849" s="825" t="s">
        <v>4569</v>
      </c>
      <c r="H849" s="825" t="s">
        <v>4570</v>
      </c>
      <c r="I849" s="831">
        <v>4857.60009765625</v>
      </c>
      <c r="J849" s="831">
        <v>1</v>
      </c>
      <c r="K849" s="832">
        <v>4857.60009765625</v>
      </c>
    </row>
    <row r="850" spans="1:11" ht="14.45" customHeight="1" x14ac:dyDescent="0.2">
      <c r="A850" s="821" t="s">
        <v>586</v>
      </c>
      <c r="B850" s="822" t="s">
        <v>587</v>
      </c>
      <c r="C850" s="825" t="s">
        <v>610</v>
      </c>
      <c r="D850" s="839" t="s">
        <v>611</v>
      </c>
      <c r="E850" s="825" t="s">
        <v>3695</v>
      </c>
      <c r="F850" s="839" t="s">
        <v>3696</v>
      </c>
      <c r="G850" s="825" t="s">
        <v>4571</v>
      </c>
      <c r="H850" s="825" t="s">
        <v>4572</v>
      </c>
      <c r="I850" s="831">
        <v>3999</v>
      </c>
      <c r="J850" s="831">
        <v>1</v>
      </c>
      <c r="K850" s="832">
        <v>3999</v>
      </c>
    </row>
    <row r="851" spans="1:11" ht="14.45" customHeight="1" x14ac:dyDescent="0.2">
      <c r="A851" s="821" t="s">
        <v>586</v>
      </c>
      <c r="B851" s="822" t="s">
        <v>587</v>
      </c>
      <c r="C851" s="825" t="s">
        <v>610</v>
      </c>
      <c r="D851" s="839" t="s">
        <v>611</v>
      </c>
      <c r="E851" s="825" t="s">
        <v>3695</v>
      </c>
      <c r="F851" s="839" t="s">
        <v>3696</v>
      </c>
      <c r="G851" s="825" t="s">
        <v>4573</v>
      </c>
      <c r="H851" s="825" t="s">
        <v>4574</v>
      </c>
      <c r="I851" s="831">
        <v>1041.4224853515625</v>
      </c>
      <c r="J851" s="831">
        <v>5</v>
      </c>
      <c r="K851" s="832">
        <v>5195.68994140625</v>
      </c>
    </row>
    <row r="852" spans="1:11" ht="14.45" customHeight="1" x14ac:dyDescent="0.2">
      <c r="A852" s="821" t="s">
        <v>586</v>
      </c>
      <c r="B852" s="822" t="s">
        <v>587</v>
      </c>
      <c r="C852" s="825" t="s">
        <v>610</v>
      </c>
      <c r="D852" s="839" t="s">
        <v>611</v>
      </c>
      <c r="E852" s="825" t="s">
        <v>3695</v>
      </c>
      <c r="F852" s="839" t="s">
        <v>3696</v>
      </c>
      <c r="G852" s="825" t="s">
        <v>4575</v>
      </c>
      <c r="H852" s="825" t="s">
        <v>4576</v>
      </c>
      <c r="I852" s="831">
        <v>3999</v>
      </c>
      <c r="J852" s="831">
        <v>2</v>
      </c>
      <c r="K852" s="832">
        <v>7998</v>
      </c>
    </row>
    <row r="853" spans="1:11" ht="14.45" customHeight="1" x14ac:dyDescent="0.2">
      <c r="A853" s="821" t="s">
        <v>586</v>
      </c>
      <c r="B853" s="822" t="s">
        <v>587</v>
      </c>
      <c r="C853" s="825" t="s">
        <v>610</v>
      </c>
      <c r="D853" s="839" t="s">
        <v>611</v>
      </c>
      <c r="E853" s="825" t="s">
        <v>3695</v>
      </c>
      <c r="F853" s="839" t="s">
        <v>3696</v>
      </c>
      <c r="G853" s="825" t="s">
        <v>4577</v>
      </c>
      <c r="H853" s="825" t="s">
        <v>4578</v>
      </c>
      <c r="I853" s="831">
        <v>744.510009765625</v>
      </c>
      <c r="J853" s="831">
        <v>1</v>
      </c>
      <c r="K853" s="832">
        <v>744.510009765625</v>
      </c>
    </row>
    <row r="854" spans="1:11" ht="14.45" customHeight="1" x14ac:dyDescent="0.2">
      <c r="A854" s="821" t="s">
        <v>586</v>
      </c>
      <c r="B854" s="822" t="s">
        <v>587</v>
      </c>
      <c r="C854" s="825" t="s">
        <v>610</v>
      </c>
      <c r="D854" s="839" t="s">
        <v>611</v>
      </c>
      <c r="E854" s="825" t="s">
        <v>3695</v>
      </c>
      <c r="F854" s="839" t="s">
        <v>3696</v>
      </c>
      <c r="G854" s="825" t="s">
        <v>4579</v>
      </c>
      <c r="H854" s="825" t="s">
        <v>4580</v>
      </c>
      <c r="I854" s="831">
        <v>403.5259948730469</v>
      </c>
      <c r="J854" s="831">
        <v>10</v>
      </c>
      <c r="K854" s="832">
        <v>4035.2399291992188</v>
      </c>
    </row>
    <row r="855" spans="1:11" ht="14.45" customHeight="1" x14ac:dyDescent="0.2">
      <c r="A855" s="821" t="s">
        <v>586</v>
      </c>
      <c r="B855" s="822" t="s">
        <v>587</v>
      </c>
      <c r="C855" s="825" t="s">
        <v>610</v>
      </c>
      <c r="D855" s="839" t="s">
        <v>611</v>
      </c>
      <c r="E855" s="825" t="s">
        <v>3695</v>
      </c>
      <c r="F855" s="839" t="s">
        <v>3696</v>
      </c>
      <c r="G855" s="825" t="s">
        <v>4581</v>
      </c>
      <c r="H855" s="825" t="s">
        <v>4582</v>
      </c>
      <c r="I855" s="831">
        <v>403.52374267578125</v>
      </c>
      <c r="J855" s="831">
        <v>13</v>
      </c>
      <c r="K855" s="832">
        <v>5245.7998962402344</v>
      </c>
    </row>
    <row r="856" spans="1:11" ht="14.45" customHeight="1" x14ac:dyDescent="0.2">
      <c r="A856" s="821" t="s">
        <v>586</v>
      </c>
      <c r="B856" s="822" t="s">
        <v>587</v>
      </c>
      <c r="C856" s="825" t="s">
        <v>610</v>
      </c>
      <c r="D856" s="839" t="s">
        <v>611</v>
      </c>
      <c r="E856" s="825" t="s">
        <v>3695</v>
      </c>
      <c r="F856" s="839" t="s">
        <v>3696</v>
      </c>
      <c r="G856" s="825" t="s">
        <v>4583</v>
      </c>
      <c r="H856" s="825" t="s">
        <v>4584</v>
      </c>
      <c r="I856" s="831">
        <v>403.52399291992185</v>
      </c>
      <c r="J856" s="831">
        <v>32</v>
      </c>
      <c r="K856" s="832">
        <v>12912.739898681641</v>
      </c>
    </row>
    <row r="857" spans="1:11" ht="14.45" customHeight="1" x14ac:dyDescent="0.2">
      <c r="A857" s="821" t="s">
        <v>586</v>
      </c>
      <c r="B857" s="822" t="s">
        <v>587</v>
      </c>
      <c r="C857" s="825" t="s">
        <v>610</v>
      </c>
      <c r="D857" s="839" t="s">
        <v>611</v>
      </c>
      <c r="E857" s="825" t="s">
        <v>3695</v>
      </c>
      <c r="F857" s="839" t="s">
        <v>3696</v>
      </c>
      <c r="G857" s="825" t="s">
        <v>4585</v>
      </c>
      <c r="H857" s="825" t="s">
        <v>4586</v>
      </c>
      <c r="I857" s="831">
        <v>403.52427891322543</v>
      </c>
      <c r="J857" s="831">
        <v>11</v>
      </c>
      <c r="K857" s="832">
        <v>4438.7698974609375</v>
      </c>
    </row>
    <row r="858" spans="1:11" ht="14.45" customHeight="1" x14ac:dyDescent="0.2">
      <c r="A858" s="821" t="s">
        <v>586</v>
      </c>
      <c r="B858" s="822" t="s">
        <v>587</v>
      </c>
      <c r="C858" s="825" t="s">
        <v>610</v>
      </c>
      <c r="D858" s="839" t="s">
        <v>611</v>
      </c>
      <c r="E858" s="825" t="s">
        <v>3695</v>
      </c>
      <c r="F858" s="839" t="s">
        <v>3696</v>
      </c>
      <c r="G858" s="825" t="s">
        <v>4587</v>
      </c>
      <c r="H858" s="825" t="s">
        <v>4588</v>
      </c>
      <c r="I858" s="831">
        <v>403.52384127103363</v>
      </c>
      <c r="J858" s="831">
        <v>26</v>
      </c>
      <c r="K858" s="832">
        <v>10491.649780273438</v>
      </c>
    </row>
    <row r="859" spans="1:11" ht="14.45" customHeight="1" x14ac:dyDescent="0.2">
      <c r="A859" s="821" t="s">
        <v>586</v>
      </c>
      <c r="B859" s="822" t="s">
        <v>587</v>
      </c>
      <c r="C859" s="825" t="s">
        <v>610</v>
      </c>
      <c r="D859" s="839" t="s">
        <v>611</v>
      </c>
      <c r="E859" s="825" t="s">
        <v>3695</v>
      </c>
      <c r="F859" s="839" t="s">
        <v>3696</v>
      </c>
      <c r="G859" s="825" t="s">
        <v>4589</v>
      </c>
      <c r="H859" s="825" t="s">
        <v>4590</v>
      </c>
      <c r="I859" s="831">
        <v>403.52713448660717</v>
      </c>
      <c r="J859" s="831">
        <v>12</v>
      </c>
      <c r="K859" s="832">
        <v>4842.3298645019531</v>
      </c>
    </row>
    <row r="860" spans="1:11" ht="14.45" customHeight="1" x14ac:dyDescent="0.2">
      <c r="A860" s="821" t="s">
        <v>586</v>
      </c>
      <c r="B860" s="822" t="s">
        <v>587</v>
      </c>
      <c r="C860" s="825" t="s">
        <v>610</v>
      </c>
      <c r="D860" s="839" t="s">
        <v>611</v>
      </c>
      <c r="E860" s="825" t="s">
        <v>3695</v>
      </c>
      <c r="F860" s="839" t="s">
        <v>3696</v>
      </c>
      <c r="G860" s="825" t="s">
        <v>4591</v>
      </c>
      <c r="H860" s="825" t="s">
        <v>4592</v>
      </c>
      <c r="I860" s="831">
        <v>403.52221340603296</v>
      </c>
      <c r="J860" s="831">
        <v>13</v>
      </c>
      <c r="K860" s="832">
        <v>5245.7898559570313</v>
      </c>
    </row>
    <row r="861" spans="1:11" ht="14.45" customHeight="1" x14ac:dyDescent="0.2">
      <c r="A861" s="821" t="s">
        <v>586</v>
      </c>
      <c r="B861" s="822" t="s">
        <v>587</v>
      </c>
      <c r="C861" s="825" t="s">
        <v>610</v>
      </c>
      <c r="D861" s="839" t="s">
        <v>611</v>
      </c>
      <c r="E861" s="825" t="s">
        <v>3695</v>
      </c>
      <c r="F861" s="839" t="s">
        <v>3696</v>
      </c>
      <c r="G861" s="825" t="s">
        <v>4593</v>
      </c>
      <c r="H861" s="825" t="s">
        <v>4594</v>
      </c>
      <c r="I861" s="831">
        <v>403.52332560221356</v>
      </c>
      <c r="J861" s="831">
        <v>4</v>
      </c>
      <c r="K861" s="832">
        <v>1614.0899658203125</v>
      </c>
    </row>
    <row r="862" spans="1:11" ht="14.45" customHeight="1" x14ac:dyDescent="0.2">
      <c r="A862" s="821" t="s">
        <v>586</v>
      </c>
      <c r="B862" s="822" t="s">
        <v>587</v>
      </c>
      <c r="C862" s="825" t="s">
        <v>610</v>
      </c>
      <c r="D862" s="839" t="s">
        <v>611</v>
      </c>
      <c r="E862" s="825" t="s">
        <v>3695</v>
      </c>
      <c r="F862" s="839" t="s">
        <v>3696</v>
      </c>
      <c r="G862" s="825" t="s">
        <v>4595</v>
      </c>
      <c r="H862" s="825" t="s">
        <v>4596</v>
      </c>
      <c r="I862" s="831">
        <v>403.51998901367188</v>
      </c>
      <c r="J862" s="831">
        <v>1</v>
      </c>
      <c r="K862" s="832">
        <v>403.51998901367188</v>
      </c>
    </row>
    <row r="863" spans="1:11" ht="14.45" customHeight="1" x14ac:dyDescent="0.2">
      <c r="A863" s="821" t="s">
        <v>586</v>
      </c>
      <c r="B863" s="822" t="s">
        <v>587</v>
      </c>
      <c r="C863" s="825" t="s">
        <v>610</v>
      </c>
      <c r="D863" s="839" t="s">
        <v>611</v>
      </c>
      <c r="E863" s="825" t="s">
        <v>3695</v>
      </c>
      <c r="F863" s="839" t="s">
        <v>3696</v>
      </c>
      <c r="G863" s="825" t="s">
        <v>4597</v>
      </c>
      <c r="H863" s="825" t="s">
        <v>4598</v>
      </c>
      <c r="I863" s="831">
        <v>398.64999389648438</v>
      </c>
      <c r="J863" s="831">
        <v>1</v>
      </c>
      <c r="K863" s="832">
        <v>398.64999389648438</v>
      </c>
    </row>
    <row r="864" spans="1:11" ht="14.45" customHeight="1" x14ac:dyDescent="0.2">
      <c r="A864" s="821" t="s">
        <v>586</v>
      </c>
      <c r="B864" s="822" t="s">
        <v>587</v>
      </c>
      <c r="C864" s="825" t="s">
        <v>610</v>
      </c>
      <c r="D864" s="839" t="s">
        <v>611</v>
      </c>
      <c r="E864" s="825" t="s">
        <v>3695</v>
      </c>
      <c r="F864" s="839" t="s">
        <v>3696</v>
      </c>
      <c r="G864" s="825" t="s">
        <v>4599</v>
      </c>
      <c r="H864" s="825" t="s">
        <v>4600</v>
      </c>
      <c r="I864" s="831">
        <v>597</v>
      </c>
      <c r="J864" s="831">
        <v>3</v>
      </c>
      <c r="K864" s="832">
        <v>1791.9099731445313</v>
      </c>
    </row>
    <row r="865" spans="1:11" ht="14.45" customHeight="1" x14ac:dyDescent="0.2">
      <c r="A865" s="821" t="s">
        <v>586</v>
      </c>
      <c r="B865" s="822" t="s">
        <v>587</v>
      </c>
      <c r="C865" s="825" t="s">
        <v>610</v>
      </c>
      <c r="D865" s="839" t="s">
        <v>611</v>
      </c>
      <c r="E865" s="825" t="s">
        <v>3695</v>
      </c>
      <c r="F865" s="839" t="s">
        <v>3696</v>
      </c>
      <c r="G865" s="825" t="s">
        <v>4601</v>
      </c>
      <c r="H865" s="825" t="s">
        <v>4602</v>
      </c>
      <c r="I865" s="831">
        <v>589.70332845052087</v>
      </c>
      <c r="J865" s="831">
        <v>9</v>
      </c>
      <c r="K865" s="832">
        <v>5309.659912109375</v>
      </c>
    </row>
    <row r="866" spans="1:11" ht="14.45" customHeight="1" x14ac:dyDescent="0.2">
      <c r="A866" s="821" t="s">
        <v>586</v>
      </c>
      <c r="B866" s="822" t="s">
        <v>587</v>
      </c>
      <c r="C866" s="825" t="s">
        <v>610</v>
      </c>
      <c r="D866" s="839" t="s">
        <v>611</v>
      </c>
      <c r="E866" s="825" t="s">
        <v>3695</v>
      </c>
      <c r="F866" s="839" t="s">
        <v>3696</v>
      </c>
      <c r="G866" s="825" t="s">
        <v>4603</v>
      </c>
      <c r="H866" s="825" t="s">
        <v>4604</v>
      </c>
      <c r="I866" s="831">
        <v>596.0999755859375</v>
      </c>
      <c r="J866" s="831">
        <v>2</v>
      </c>
      <c r="K866" s="832">
        <v>1192.18994140625</v>
      </c>
    </row>
    <row r="867" spans="1:11" ht="14.45" customHeight="1" x14ac:dyDescent="0.2">
      <c r="A867" s="821" t="s">
        <v>586</v>
      </c>
      <c r="B867" s="822" t="s">
        <v>587</v>
      </c>
      <c r="C867" s="825" t="s">
        <v>610</v>
      </c>
      <c r="D867" s="839" t="s">
        <v>611</v>
      </c>
      <c r="E867" s="825" t="s">
        <v>3695</v>
      </c>
      <c r="F867" s="839" t="s">
        <v>3696</v>
      </c>
      <c r="G867" s="825" t="s">
        <v>4605</v>
      </c>
      <c r="H867" s="825" t="s">
        <v>4606</v>
      </c>
      <c r="I867" s="831">
        <v>597</v>
      </c>
      <c r="J867" s="831">
        <v>3</v>
      </c>
      <c r="K867" s="832">
        <v>1791.9099731445313</v>
      </c>
    </row>
    <row r="868" spans="1:11" ht="14.45" customHeight="1" x14ac:dyDescent="0.2">
      <c r="A868" s="821" t="s">
        <v>586</v>
      </c>
      <c r="B868" s="822" t="s">
        <v>587</v>
      </c>
      <c r="C868" s="825" t="s">
        <v>610</v>
      </c>
      <c r="D868" s="839" t="s">
        <v>611</v>
      </c>
      <c r="E868" s="825" t="s">
        <v>3695</v>
      </c>
      <c r="F868" s="839" t="s">
        <v>3696</v>
      </c>
      <c r="G868" s="825" t="s">
        <v>4607</v>
      </c>
      <c r="H868" s="825" t="s">
        <v>4608</v>
      </c>
      <c r="I868" s="831">
        <v>596.09002685546875</v>
      </c>
      <c r="J868" s="831">
        <v>1</v>
      </c>
      <c r="K868" s="832">
        <v>596.09002685546875</v>
      </c>
    </row>
    <row r="869" spans="1:11" ht="14.45" customHeight="1" x14ac:dyDescent="0.2">
      <c r="A869" s="821" t="s">
        <v>586</v>
      </c>
      <c r="B869" s="822" t="s">
        <v>587</v>
      </c>
      <c r="C869" s="825" t="s">
        <v>610</v>
      </c>
      <c r="D869" s="839" t="s">
        <v>611</v>
      </c>
      <c r="E869" s="825" t="s">
        <v>3695</v>
      </c>
      <c r="F869" s="839" t="s">
        <v>3696</v>
      </c>
      <c r="G869" s="825" t="s">
        <v>4609</v>
      </c>
      <c r="H869" s="825" t="s">
        <v>4610</v>
      </c>
      <c r="I869" s="831">
        <v>631.239990234375</v>
      </c>
      <c r="J869" s="831">
        <v>1</v>
      </c>
      <c r="K869" s="832">
        <v>631.239990234375</v>
      </c>
    </row>
    <row r="870" spans="1:11" ht="14.45" customHeight="1" x14ac:dyDescent="0.2">
      <c r="A870" s="821" t="s">
        <v>586</v>
      </c>
      <c r="B870" s="822" t="s">
        <v>587</v>
      </c>
      <c r="C870" s="825" t="s">
        <v>610</v>
      </c>
      <c r="D870" s="839" t="s">
        <v>611</v>
      </c>
      <c r="E870" s="825" t="s">
        <v>3695</v>
      </c>
      <c r="F870" s="839" t="s">
        <v>3696</v>
      </c>
      <c r="G870" s="825" t="s">
        <v>4611</v>
      </c>
      <c r="H870" s="825" t="s">
        <v>4612</v>
      </c>
      <c r="I870" s="831">
        <v>684.5999755859375</v>
      </c>
      <c r="J870" s="831">
        <v>1</v>
      </c>
      <c r="K870" s="832">
        <v>684.5999755859375</v>
      </c>
    </row>
    <row r="871" spans="1:11" ht="14.45" customHeight="1" x14ac:dyDescent="0.2">
      <c r="A871" s="821" t="s">
        <v>586</v>
      </c>
      <c r="B871" s="822" t="s">
        <v>587</v>
      </c>
      <c r="C871" s="825" t="s">
        <v>610</v>
      </c>
      <c r="D871" s="839" t="s">
        <v>611</v>
      </c>
      <c r="E871" s="825" t="s">
        <v>3695</v>
      </c>
      <c r="F871" s="839" t="s">
        <v>3696</v>
      </c>
      <c r="G871" s="825" t="s">
        <v>4613</v>
      </c>
      <c r="H871" s="825" t="s">
        <v>4614</v>
      </c>
      <c r="I871" s="831">
        <v>801.2080200195312</v>
      </c>
      <c r="J871" s="831">
        <v>9</v>
      </c>
      <c r="K871" s="832">
        <v>7210.8501586914063</v>
      </c>
    </row>
    <row r="872" spans="1:11" ht="14.45" customHeight="1" x14ac:dyDescent="0.2">
      <c r="A872" s="821" t="s">
        <v>586</v>
      </c>
      <c r="B872" s="822" t="s">
        <v>587</v>
      </c>
      <c r="C872" s="825" t="s">
        <v>610</v>
      </c>
      <c r="D872" s="839" t="s">
        <v>611</v>
      </c>
      <c r="E872" s="825" t="s">
        <v>3695</v>
      </c>
      <c r="F872" s="839" t="s">
        <v>3696</v>
      </c>
      <c r="G872" s="825" t="s">
        <v>4615</v>
      </c>
      <c r="H872" s="825" t="s">
        <v>4616</v>
      </c>
      <c r="I872" s="831">
        <v>801.20501708984375</v>
      </c>
      <c r="J872" s="831">
        <v>9</v>
      </c>
      <c r="K872" s="832">
        <v>7210.8501586914063</v>
      </c>
    </row>
    <row r="873" spans="1:11" ht="14.45" customHeight="1" x14ac:dyDescent="0.2">
      <c r="A873" s="821" t="s">
        <v>586</v>
      </c>
      <c r="B873" s="822" t="s">
        <v>587</v>
      </c>
      <c r="C873" s="825" t="s">
        <v>610</v>
      </c>
      <c r="D873" s="839" t="s">
        <v>611</v>
      </c>
      <c r="E873" s="825" t="s">
        <v>3695</v>
      </c>
      <c r="F873" s="839" t="s">
        <v>3696</v>
      </c>
      <c r="G873" s="825" t="s">
        <v>4617</v>
      </c>
      <c r="H873" s="825" t="s">
        <v>4618</v>
      </c>
      <c r="I873" s="831">
        <v>1000.0399780273438</v>
      </c>
      <c r="J873" s="831">
        <v>2</v>
      </c>
      <c r="K873" s="832">
        <v>2000.0799560546875</v>
      </c>
    </row>
    <row r="874" spans="1:11" ht="14.45" customHeight="1" x14ac:dyDescent="0.2">
      <c r="A874" s="821" t="s">
        <v>586</v>
      </c>
      <c r="B874" s="822" t="s">
        <v>587</v>
      </c>
      <c r="C874" s="825" t="s">
        <v>610</v>
      </c>
      <c r="D874" s="839" t="s">
        <v>611</v>
      </c>
      <c r="E874" s="825" t="s">
        <v>3695</v>
      </c>
      <c r="F874" s="839" t="s">
        <v>3696</v>
      </c>
      <c r="G874" s="825" t="s">
        <v>4619</v>
      </c>
      <c r="H874" s="825" t="s">
        <v>4620</v>
      </c>
      <c r="I874" s="831">
        <v>1000.0399780273438</v>
      </c>
      <c r="J874" s="831">
        <v>1</v>
      </c>
      <c r="K874" s="832">
        <v>1000.0399780273438</v>
      </c>
    </row>
    <row r="875" spans="1:11" ht="14.45" customHeight="1" x14ac:dyDescent="0.2">
      <c r="A875" s="821" t="s">
        <v>586</v>
      </c>
      <c r="B875" s="822" t="s">
        <v>587</v>
      </c>
      <c r="C875" s="825" t="s">
        <v>610</v>
      </c>
      <c r="D875" s="839" t="s">
        <v>611</v>
      </c>
      <c r="E875" s="825" t="s">
        <v>3695</v>
      </c>
      <c r="F875" s="839" t="s">
        <v>3696</v>
      </c>
      <c r="G875" s="825" t="s">
        <v>4621</v>
      </c>
      <c r="H875" s="825" t="s">
        <v>4622</v>
      </c>
      <c r="I875" s="831">
        <v>404.5</v>
      </c>
      <c r="J875" s="831">
        <v>1</v>
      </c>
      <c r="K875" s="832">
        <v>404.5</v>
      </c>
    </row>
    <row r="876" spans="1:11" ht="14.45" customHeight="1" x14ac:dyDescent="0.2">
      <c r="A876" s="821" t="s">
        <v>586</v>
      </c>
      <c r="B876" s="822" t="s">
        <v>587</v>
      </c>
      <c r="C876" s="825" t="s">
        <v>610</v>
      </c>
      <c r="D876" s="839" t="s">
        <v>611</v>
      </c>
      <c r="E876" s="825" t="s">
        <v>3695</v>
      </c>
      <c r="F876" s="839" t="s">
        <v>3696</v>
      </c>
      <c r="G876" s="825" t="s">
        <v>4623</v>
      </c>
      <c r="H876" s="825" t="s">
        <v>4624</v>
      </c>
      <c r="I876" s="831">
        <v>801.21002197265625</v>
      </c>
      <c r="J876" s="831">
        <v>2</v>
      </c>
      <c r="K876" s="832">
        <v>1602.4200439453125</v>
      </c>
    </row>
    <row r="877" spans="1:11" ht="14.45" customHeight="1" x14ac:dyDescent="0.2">
      <c r="A877" s="821" t="s">
        <v>586</v>
      </c>
      <c r="B877" s="822" t="s">
        <v>587</v>
      </c>
      <c r="C877" s="825" t="s">
        <v>610</v>
      </c>
      <c r="D877" s="839" t="s">
        <v>611</v>
      </c>
      <c r="E877" s="825" t="s">
        <v>3695</v>
      </c>
      <c r="F877" s="839" t="s">
        <v>3696</v>
      </c>
      <c r="G877" s="825" t="s">
        <v>4625</v>
      </c>
      <c r="H877" s="825" t="s">
        <v>4626</v>
      </c>
      <c r="I877" s="831">
        <v>801.21002197265625</v>
      </c>
      <c r="J877" s="831">
        <v>1</v>
      </c>
      <c r="K877" s="832">
        <v>801.21002197265625</v>
      </c>
    </row>
    <row r="878" spans="1:11" ht="14.45" customHeight="1" x14ac:dyDescent="0.2">
      <c r="A878" s="821" t="s">
        <v>586</v>
      </c>
      <c r="B878" s="822" t="s">
        <v>587</v>
      </c>
      <c r="C878" s="825" t="s">
        <v>610</v>
      </c>
      <c r="D878" s="839" t="s">
        <v>611</v>
      </c>
      <c r="E878" s="825" t="s">
        <v>3695</v>
      </c>
      <c r="F878" s="839" t="s">
        <v>3696</v>
      </c>
      <c r="G878" s="825" t="s">
        <v>4627</v>
      </c>
      <c r="H878" s="825" t="s">
        <v>4628</v>
      </c>
      <c r="I878" s="831">
        <v>527.8499755859375</v>
      </c>
      <c r="J878" s="831">
        <v>6</v>
      </c>
      <c r="K878" s="832">
        <v>3167.099853515625</v>
      </c>
    </row>
    <row r="879" spans="1:11" ht="14.45" customHeight="1" x14ac:dyDescent="0.2">
      <c r="A879" s="821" t="s">
        <v>586</v>
      </c>
      <c r="B879" s="822" t="s">
        <v>587</v>
      </c>
      <c r="C879" s="825" t="s">
        <v>610</v>
      </c>
      <c r="D879" s="839" t="s">
        <v>611</v>
      </c>
      <c r="E879" s="825" t="s">
        <v>3695</v>
      </c>
      <c r="F879" s="839" t="s">
        <v>3696</v>
      </c>
      <c r="G879" s="825" t="s">
        <v>4629</v>
      </c>
      <c r="H879" s="825" t="s">
        <v>4630</v>
      </c>
      <c r="I879" s="831">
        <v>527.8499755859375</v>
      </c>
      <c r="J879" s="831">
        <v>74</v>
      </c>
      <c r="K879" s="832">
        <v>39060.899291992188</v>
      </c>
    </row>
    <row r="880" spans="1:11" ht="14.45" customHeight="1" x14ac:dyDescent="0.2">
      <c r="A880" s="821" t="s">
        <v>586</v>
      </c>
      <c r="B880" s="822" t="s">
        <v>587</v>
      </c>
      <c r="C880" s="825" t="s">
        <v>610</v>
      </c>
      <c r="D880" s="839" t="s">
        <v>611</v>
      </c>
      <c r="E880" s="825" t="s">
        <v>3695</v>
      </c>
      <c r="F880" s="839" t="s">
        <v>3696</v>
      </c>
      <c r="G880" s="825" t="s">
        <v>4631</v>
      </c>
      <c r="H880" s="825" t="s">
        <v>4632</v>
      </c>
      <c r="I880" s="831">
        <v>527.85026999080878</v>
      </c>
      <c r="J880" s="831">
        <v>71</v>
      </c>
      <c r="K880" s="832">
        <v>37477.349487304688</v>
      </c>
    </row>
    <row r="881" spans="1:11" ht="14.45" customHeight="1" x14ac:dyDescent="0.2">
      <c r="A881" s="821" t="s">
        <v>586</v>
      </c>
      <c r="B881" s="822" t="s">
        <v>587</v>
      </c>
      <c r="C881" s="825" t="s">
        <v>610</v>
      </c>
      <c r="D881" s="839" t="s">
        <v>611</v>
      </c>
      <c r="E881" s="825" t="s">
        <v>3695</v>
      </c>
      <c r="F881" s="839" t="s">
        <v>3696</v>
      </c>
      <c r="G881" s="825" t="s">
        <v>4633</v>
      </c>
      <c r="H881" s="825" t="s">
        <v>4634</v>
      </c>
      <c r="I881" s="831">
        <v>527.8499755859375</v>
      </c>
      <c r="J881" s="831">
        <v>25</v>
      </c>
      <c r="K881" s="832">
        <v>13196.249389648438</v>
      </c>
    </row>
    <row r="882" spans="1:11" ht="14.45" customHeight="1" x14ac:dyDescent="0.2">
      <c r="A882" s="821" t="s">
        <v>586</v>
      </c>
      <c r="B882" s="822" t="s">
        <v>587</v>
      </c>
      <c r="C882" s="825" t="s">
        <v>610</v>
      </c>
      <c r="D882" s="839" t="s">
        <v>611</v>
      </c>
      <c r="E882" s="825" t="s">
        <v>3695</v>
      </c>
      <c r="F882" s="839" t="s">
        <v>3696</v>
      </c>
      <c r="G882" s="825" t="s">
        <v>4635</v>
      </c>
      <c r="H882" s="825" t="s">
        <v>4636</v>
      </c>
      <c r="I882" s="831">
        <v>527.8499755859375</v>
      </c>
      <c r="J882" s="831">
        <v>4</v>
      </c>
      <c r="K882" s="832">
        <v>2111.39990234375</v>
      </c>
    </row>
    <row r="883" spans="1:11" ht="14.45" customHeight="1" x14ac:dyDescent="0.2">
      <c r="A883" s="821" t="s">
        <v>586</v>
      </c>
      <c r="B883" s="822" t="s">
        <v>587</v>
      </c>
      <c r="C883" s="825" t="s">
        <v>610</v>
      </c>
      <c r="D883" s="839" t="s">
        <v>611</v>
      </c>
      <c r="E883" s="825" t="s">
        <v>3695</v>
      </c>
      <c r="F883" s="839" t="s">
        <v>3696</v>
      </c>
      <c r="G883" s="825" t="s">
        <v>4637</v>
      </c>
      <c r="H883" s="825" t="s">
        <v>4638</v>
      </c>
      <c r="I883" s="831">
        <v>588.92999267578125</v>
      </c>
      <c r="J883" s="831">
        <v>6</v>
      </c>
      <c r="K883" s="832">
        <v>3533.1299438476563</v>
      </c>
    </row>
    <row r="884" spans="1:11" ht="14.45" customHeight="1" x14ac:dyDescent="0.2">
      <c r="A884" s="821" t="s">
        <v>586</v>
      </c>
      <c r="B884" s="822" t="s">
        <v>587</v>
      </c>
      <c r="C884" s="825" t="s">
        <v>610</v>
      </c>
      <c r="D884" s="839" t="s">
        <v>611</v>
      </c>
      <c r="E884" s="825" t="s">
        <v>3695</v>
      </c>
      <c r="F884" s="839" t="s">
        <v>3696</v>
      </c>
      <c r="G884" s="825" t="s">
        <v>4639</v>
      </c>
      <c r="H884" s="825" t="s">
        <v>4640</v>
      </c>
      <c r="I884" s="831">
        <v>640.94000244140625</v>
      </c>
      <c r="J884" s="831">
        <v>1</v>
      </c>
      <c r="K884" s="832">
        <v>640.94000244140625</v>
      </c>
    </row>
    <row r="885" spans="1:11" ht="14.45" customHeight="1" x14ac:dyDescent="0.2">
      <c r="A885" s="821" t="s">
        <v>586</v>
      </c>
      <c r="B885" s="822" t="s">
        <v>587</v>
      </c>
      <c r="C885" s="825" t="s">
        <v>610</v>
      </c>
      <c r="D885" s="839" t="s">
        <v>611</v>
      </c>
      <c r="E885" s="825" t="s">
        <v>3695</v>
      </c>
      <c r="F885" s="839" t="s">
        <v>3696</v>
      </c>
      <c r="G885" s="825" t="s">
        <v>4641</v>
      </c>
      <c r="H885" s="825" t="s">
        <v>4642</v>
      </c>
      <c r="I885" s="831">
        <v>281.69500732421875</v>
      </c>
      <c r="J885" s="831">
        <v>6</v>
      </c>
      <c r="K885" s="832">
        <v>1690.1600341796875</v>
      </c>
    </row>
    <row r="886" spans="1:11" ht="14.45" customHeight="1" x14ac:dyDescent="0.2">
      <c r="A886" s="821" t="s">
        <v>586</v>
      </c>
      <c r="B886" s="822" t="s">
        <v>587</v>
      </c>
      <c r="C886" s="825" t="s">
        <v>610</v>
      </c>
      <c r="D886" s="839" t="s">
        <v>611</v>
      </c>
      <c r="E886" s="825" t="s">
        <v>3695</v>
      </c>
      <c r="F886" s="839" t="s">
        <v>3696</v>
      </c>
      <c r="G886" s="825" t="s">
        <v>4643</v>
      </c>
      <c r="H886" s="825" t="s">
        <v>4644</v>
      </c>
      <c r="I886" s="831">
        <v>281.69346736027643</v>
      </c>
      <c r="J886" s="831">
        <v>43</v>
      </c>
      <c r="K886" s="832">
        <v>12112.800231933594</v>
      </c>
    </row>
    <row r="887" spans="1:11" ht="14.45" customHeight="1" x14ac:dyDescent="0.2">
      <c r="A887" s="821" t="s">
        <v>586</v>
      </c>
      <c r="B887" s="822" t="s">
        <v>587</v>
      </c>
      <c r="C887" s="825" t="s">
        <v>610</v>
      </c>
      <c r="D887" s="839" t="s">
        <v>611</v>
      </c>
      <c r="E887" s="825" t="s">
        <v>3695</v>
      </c>
      <c r="F887" s="839" t="s">
        <v>3696</v>
      </c>
      <c r="G887" s="825" t="s">
        <v>4645</v>
      </c>
      <c r="H887" s="825" t="s">
        <v>4646</v>
      </c>
      <c r="I887" s="831">
        <v>281.6933371225993</v>
      </c>
      <c r="J887" s="831">
        <v>156</v>
      </c>
      <c r="K887" s="832">
        <v>43944.260284423828</v>
      </c>
    </row>
    <row r="888" spans="1:11" ht="14.45" customHeight="1" x14ac:dyDescent="0.2">
      <c r="A888" s="821" t="s">
        <v>586</v>
      </c>
      <c r="B888" s="822" t="s">
        <v>587</v>
      </c>
      <c r="C888" s="825" t="s">
        <v>610</v>
      </c>
      <c r="D888" s="839" t="s">
        <v>611</v>
      </c>
      <c r="E888" s="825" t="s">
        <v>3695</v>
      </c>
      <c r="F888" s="839" t="s">
        <v>3696</v>
      </c>
      <c r="G888" s="825" t="s">
        <v>4647</v>
      </c>
      <c r="H888" s="825" t="s">
        <v>4648</v>
      </c>
      <c r="I888" s="831">
        <v>281.69367218017578</v>
      </c>
      <c r="J888" s="831">
        <v>226</v>
      </c>
      <c r="K888" s="832">
        <v>63662.590637207031</v>
      </c>
    </row>
    <row r="889" spans="1:11" ht="14.45" customHeight="1" x14ac:dyDescent="0.2">
      <c r="A889" s="821" t="s">
        <v>586</v>
      </c>
      <c r="B889" s="822" t="s">
        <v>587</v>
      </c>
      <c r="C889" s="825" t="s">
        <v>610</v>
      </c>
      <c r="D889" s="839" t="s">
        <v>611</v>
      </c>
      <c r="E889" s="825" t="s">
        <v>3695</v>
      </c>
      <c r="F889" s="839" t="s">
        <v>3696</v>
      </c>
      <c r="G889" s="825" t="s">
        <v>4649</v>
      </c>
      <c r="H889" s="825" t="s">
        <v>4650</v>
      </c>
      <c r="I889" s="831">
        <v>281.69321932111467</v>
      </c>
      <c r="J889" s="831">
        <v>168</v>
      </c>
      <c r="K889" s="832">
        <v>47324.510314941406</v>
      </c>
    </row>
    <row r="890" spans="1:11" ht="14.45" customHeight="1" x14ac:dyDescent="0.2">
      <c r="A890" s="821" t="s">
        <v>586</v>
      </c>
      <c r="B890" s="822" t="s">
        <v>587</v>
      </c>
      <c r="C890" s="825" t="s">
        <v>610</v>
      </c>
      <c r="D890" s="839" t="s">
        <v>611</v>
      </c>
      <c r="E890" s="825" t="s">
        <v>3695</v>
      </c>
      <c r="F890" s="839" t="s">
        <v>3696</v>
      </c>
      <c r="G890" s="825" t="s">
        <v>4651</v>
      </c>
      <c r="H890" s="825" t="s">
        <v>4652</v>
      </c>
      <c r="I890" s="831">
        <v>281.69239608101225</v>
      </c>
      <c r="J890" s="831">
        <v>103</v>
      </c>
      <c r="K890" s="832">
        <v>29014.320495605469</v>
      </c>
    </row>
    <row r="891" spans="1:11" ht="14.45" customHeight="1" x14ac:dyDescent="0.2">
      <c r="A891" s="821" t="s">
        <v>586</v>
      </c>
      <c r="B891" s="822" t="s">
        <v>587</v>
      </c>
      <c r="C891" s="825" t="s">
        <v>610</v>
      </c>
      <c r="D891" s="839" t="s">
        <v>611</v>
      </c>
      <c r="E891" s="825" t="s">
        <v>3695</v>
      </c>
      <c r="F891" s="839" t="s">
        <v>3696</v>
      </c>
      <c r="G891" s="825" t="s">
        <v>4653</v>
      </c>
      <c r="H891" s="825" t="s">
        <v>4654</v>
      </c>
      <c r="I891" s="831">
        <v>281.69167073567706</v>
      </c>
      <c r="J891" s="831">
        <v>38</v>
      </c>
      <c r="K891" s="832">
        <v>10704.290100097656</v>
      </c>
    </row>
    <row r="892" spans="1:11" ht="14.45" customHeight="1" x14ac:dyDescent="0.2">
      <c r="A892" s="821" t="s">
        <v>586</v>
      </c>
      <c r="B892" s="822" t="s">
        <v>587</v>
      </c>
      <c r="C892" s="825" t="s">
        <v>610</v>
      </c>
      <c r="D892" s="839" t="s">
        <v>611</v>
      </c>
      <c r="E892" s="825" t="s">
        <v>3695</v>
      </c>
      <c r="F892" s="839" t="s">
        <v>3696</v>
      </c>
      <c r="G892" s="825" t="s">
        <v>4655</v>
      </c>
      <c r="H892" s="825" t="s">
        <v>4656</v>
      </c>
      <c r="I892" s="831">
        <v>281.69150390624998</v>
      </c>
      <c r="J892" s="831">
        <v>35</v>
      </c>
      <c r="K892" s="832">
        <v>9859.2201538085938</v>
      </c>
    </row>
    <row r="893" spans="1:11" ht="14.45" customHeight="1" x14ac:dyDescent="0.2">
      <c r="A893" s="821" t="s">
        <v>586</v>
      </c>
      <c r="B893" s="822" t="s">
        <v>587</v>
      </c>
      <c r="C893" s="825" t="s">
        <v>610</v>
      </c>
      <c r="D893" s="839" t="s">
        <v>611</v>
      </c>
      <c r="E893" s="825" t="s">
        <v>3695</v>
      </c>
      <c r="F893" s="839" t="s">
        <v>3696</v>
      </c>
      <c r="G893" s="825" t="s">
        <v>4657</v>
      </c>
      <c r="H893" s="825" t="s">
        <v>4658</v>
      </c>
      <c r="I893" s="831">
        <v>281.69077242337738</v>
      </c>
      <c r="J893" s="831">
        <v>19</v>
      </c>
      <c r="K893" s="832">
        <v>5352.1300659179688</v>
      </c>
    </row>
    <row r="894" spans="1:11" ht="14.45" customHeight="1" x14ac:dyDescent="0.2">
      <c r="A894" s="821" t="s">
        <v>586</v>
      </c>
      <c r="B894" s="822" t="s">
        <v>587</v>
      </c>
      <c r="C894" s="825" t="s">
        <v>610</v>
      </c>
      <c r="D894" s="839" t="s">
        <v>611</v>
      </c>
      <c r="E894" s="825" t="s">
        <v>3695</v>
      </c>
      <c r="F894" s="839" t="s">
        <v>3696</v>
      </c>
      <c r="G894" s="825" t="s">
        <v>4659</v>
      </c>
      <c r="H894" s="825" t="s">
        <v>4660</v>
      </c>
      <c r="I894" s="831">
        <v>281.69143240792408</v>
      </c>
      <c r="J894" s="831">
        <v>13</v>
      </c>
      <c r="K894" s="832">
        <v>3661.9500732421875</v>
      </c>
    </row>
    <row r="895" spans="1:11" ht="14.45" customHeight="1" x14ac:dyDescent="0.2">
      <c r="A895" s="821" t="s">
        <v>586</v>
      </c>
      <c r="B895" s="822" t="s">
        <v>587</v>
      </c>
      <c r="C895" s="825" t="s">
        <v>610</v>
      </c>
      <c r="D895" s="839" t="s">
        <v>611</v>
      </c>
      <c r="E895" s="825" t="s">
        <v>3695</v>
      </c>
      <c r="F895" s="839" t="s">
        <v>3696</v>
      </c>
      <c r="G895" s="825" t="s">
        <v>4661</v>
      </c>
      <c r="H895" s="825" t="s">
        <v>4662</v>
      </c>
      <c r="I895" s="831">
        <v>281.6923123873197</v>
      </c>
      <c r="J895" s="831">
        <v>20</v>
      </c>
      <c r="K895" s="832">
        <v>5633.85009765625</v>
      </c>
    </row>
    <row r="896" spans="1:11" ht="14.45" customHeight="1" x14ac:dyDescent="0.2">
      <c r="A896" s="821" t="s">
        <v>586</v>
      </c>
      <c r="B896" s="822" t="s">
        <v>587</v>
      </c>
      <c r="C896" s="825" t="s">
        <v>610</v>
      </c>
      <c r="D896" s="839" t="s">
        <v>611</v>
      </c>
      <c r="E896" s="825" t="s">
        <v>3695</v>
      </c>
      <c r="F896" s="839" t="s">
        <v>3696</v>
      </c>
      <c r="G896" s="825" t="s">
        <v>4663</v>
      </c>
      <c r="H896" s="825" t="s">
        <v>4664</v>
      </c>
      <c r="I896" s="831">
        <v>281.69333902994794</v>
      </c>
      <c r="J896" s="831">
        <v>8</v>
      </c>
      <c r="K896" s="832">
        <v>2253.5400390625</v>
      </c>
    </row>
    <row r="897" spans="1:11" ht="14.45" customHeight="1" x14ac:dyDescent="0.2">
      <c r="A897" s="821" t="s">
        <v>586</v>
      </c>
      <c r="B897" s="822" t="s">
        <v>587</v>
      </c>
      <c r="C897" s="825" t="s">
        <v>610</v>
      </c>
      <c r="D897" s="839" t="s">
        <v>611</v>
      </c>
      <c r="E897" s="825" t="s">
        <v>3695</v>
      </c>
      <c r="F897" s="839" t="s">
        <v>3696</v>
      </c>
      <c r="G897" s="825" t="s">
        <v>4665</v>
      </c>
      <c r="H897" s="825" t="s">
        <v>4666</v>
      </c>
      <c r="I897" s="831">
        <v>281.69200439453124</v>
      </c>
      <c r="J897" s="831">
        <v>8</v>
      </c>
      <c r="K897" s="832">
        <v>2253.5400390625</v>
      </c>
    </row>
    <row r="898" spans="1:11" ht="14.45" customHeight="1" x14ac:dyDescent="0.2">
      <c r="A898" s="821" t="s">
        <v>586</v>
      </c>
      <c r="B898" s="822" t="s">
        <v>587</v>
      </c>
      <c r="C898" s="825" t="s">
        <v>610</v>
      </c>
      <c r="D898" s="839" t="s">
        <v>611</v>
      </c>
      <c r="E898" s="825" t="s">
        <v>3695</v>
      </c>
      <c r="F898" s="839" t="s">
        <v>3696</v>
      </c>
      <c r="G898" s="825" t="s">
        <v>4667</v>
      </c>
      <c r="H898" s="825" t="s">
        <v>4668</v>
      </c>
      <c r="I898" s="831">
        <v>281.6925048828125</v>
      </c>
      <c r="J898" s="831">
        <v>10</v>
      </c>
      <c r="K898" s="832">
        <v>2816.9200439453125</v>
      </c>
    </row>
    <row r="899" spans="1:11" ht="14.45" customHeight="1" x14ac:dyDescent="0.2">
      <c r="A899" s="821" t="s">
        <v>586</v>
      </c>
      <c r="B899" s="822" t="s">
        <v>587</v>
      </c>
      <c r="C899" s="825" t="s">
        <v>610</v>
      </c>
      <c r="D899" s="839" t="s">
        <v>611</v>
      </c>
      <c r="E899" s="825" t="s">
        <v>3695</v>
      </c>
      <c r="F899" s="839" t="s">
        <v>3696</v>
      </c>
      <c r="G899" s="825" t="s">
        <v>4669</v>
      </c>
      <c r="H899" s="825" t="s">
        <v>4670</v>
      </c>
      <c r="I899" s="831">
        <v>281.69000244140625</v>
      </c>
      <c r="J899" s="831">
        <v>5</v>
      </c>
      <c r="K899" s="832">
        <v>1408.4500122070313</v>
      </c>
    </row>
    <row r="900" spans="1:11" ht="14.45" customHeight="1" x14ac:dyDescent="0.2">
      <c r="A900" s="821" t="s">
        <v>586</v>
      </c>
      <c r="B900" s="822" t="s">
        <v>587</v>
      </c>
      <c r="C900" s="825" t="s">
        <v>610</v>
      </c>
      <c r="D900" s="839" t="s">
        <v>611</v>
      </c>
      <c r="E900" s="825" t="s">
        <v>3695</v>
      </c>
      <c r="F900" s="839" t="s">
        <v>3696</v>
      </c>
      <c r="G900" s="825" t="s">
        <v>4671</v>
      </c>
      <c r="H900" s="825" t="s">
        <v>4672</v>
      </c>
      <c r="I900" s="831">
        <v>281.69214739118303</v>
      </c>
      <c r="J900" s="831">
        <v>21</v>
      </c>
      <c r="K900" s="832">
        <v>5915.550048828125</v>
      </c>
    </row>
    <row r="901" spans="1:11" ht="14.45" customHeight="1" x14ac:dyDescent="0.2">
      <c r="A901" s="821" t="s">
        <v>586</v>
      </c>
      <c r="B901" s="822" t="s">
        <v>587</v>
      </c>
      <c r="C901" s="825" t="s">
        <v>610</v>
      </c>
      <c r="D901" s="839" t="s">
        <v>611</v>
      </c>
      <c r="E901" s="825" t="s">
        <v>3695</v>
      </c>
      <c r="F901" s="839" t="s">
        <v>3696</v>
      </c>
      <c r="G901" s="825" t="s">
        <v>4673</v>
      </c>
      <c r="H901" s="825" t="s">
        <v>4674</v>
      </c>
      <c r="I901" s="831">
        <v>370.3900146484375</v>
      </c>
      <c r="J901" s="831">
        <v>9</v>
      </c>
      <c r="K901" s="832">
        <v>3333.5201416015625</v>
      </c>
    </row>
    <row r="902" spans="1:11" ht="14.45" customHeight="1" x14ac:dyDescent="0.2">
      <c r="A902" s="821" t="s">
        <v>586</v>
      </c>
      <c r="B902" s="822" t="s">
        <v>587</v>
      </c>
      <c r="C902" s="825" t="s">
        <v>610</v>
      </c>
      <c r="D902" s="839" t="s">
        <v>611</v>
      </c>
      <c r="E902" s="825" t="s">
        <v>3695</v>
      </c>
      <c r="F902" s="839" t="s">
        <v>3696</v>
      </c>
      <c r="G902" s="825" t="s">
        <v>4675</v>
      </c>
      <c r="H902" s="825" t="s">
        <v>4676</v>
      </c>
      <c r="I902" s="831">
        <v>370.38938903808594</v>
      </c>
      <c r="J902" s="831">
        <v>22</v>
      </c>
      <c r="K902" s="832">
        <v>8148.580322265625</v>
      </c>
    </row>
    <row r="903" spans="1:11" ht="14.45" customHeight="1" x14ac:dyDescent="0.2">
      <c r="A903" s="821" t="s">
        <v>586</v>
      </c>
      <c r="B903" s="822" t="s">
        <v>587</v>
      </c>
      <c r="C903" s="825" t="s">
        <v>610</v>
      </c>
      <c r="D903" s="839" t="s">
        <v>611</v>
      </c>
      <c r="E903" s="825" t="s">
        <v>3695</v>
      </c>
      <c r="F903" s="839" t="s">
        <v>3696</v>
      </c>
      <c r="G903" s="825" t="s">
        <v>4677</v>
      </c>
      <c r="H903" s="825" t="s">
        <v>4678</v>
      </c>
      <c r="I903" s="831">
        <v>370.385009765625</v>
      </c>
      <c r="J903" s="831">
        <v>2</v>
      </c>
      <c r="K903" s="832">
        <v>740.77001953125</v>
      </c>
    </row>
    <row r="904" spans="1:11" ht="14.45" customHeight="1" x14ac:dyDescent="0.2">
      <c r="A904" s="821" t="s">
        <v>586</v>
      </c>
      <c r="B904" s="822" t="s">
        <v>587</v>
      </c>
      <c r="C904" s="825" t="s">
        <v>610</v>
      </c>
      <c r="D904" s="839" t="s">
        <v>611</v>
      </c>
      <c r="E904" s="825" t="s">
        <v>3695</v>
      </c>
      <c r="F904" s="839" t="s">
        <v>3696</v>
      </c>
      <c r="G904" s="825" t="s">
        <v>4679</v>
      </c>
      <c r="H904" s="825" t="s">
        <v>4680</v>
      </c>
      <c r="I904" s="831">
        <v>370.38934733072915</v>
      </c>
      <c r="J904" s="831">
        <v>25</v>
      </c>
      <c r="K904" s="832">
        <v>9259.7501220703125</v>
      </c>
    </row>
    <row r="905" spans="1:11" ht="14.45" customHeight="1" x14ac:dyDescent="0.2">
      <c r="A905" s="821" t="s">
        <v>586</v>
      </c>
      <c r="B905" s="822" t="s">
        <v>587</v>
      </c>
      <c r="C905" s="825" t="s">
        <v>610</v>
      </c>
      <c r="D905" s="839" t="s">
        <v>611</v>
      </c>
      <c r="E905" s="825" t="s">
        <v>3695</v>
      </c>
      <c r="F905" s="839" t="s">
        <v>3696</v>
      </c>
      <c r="G905" s="825" t="s">
        <v>4681</v>
      </c>
      <c r="H905" s="825" t="s">
        <v>4682</v>
      </c>
      <c r="I905" s="831">
        <v>370.3900146484375</v>
      </c>
      <c r="J905" s="831">
        <v>12</v>
      </c>
      <c r="K905" s="832">
        <v>4444.7001953125</v>
      </c>
    </row>
    <row r="906" spans="1:11" ht="14.45" customHeight="1" x14ac:dyDescent="0.2">
      <c r="A906" s="821" t="s">
        <v>586</v>
      </c>
      <c r="B906" s="822" t="s">
        <v>587</v>
      </c>
      <c r="C906" s="825" t="s">
        <v>610</v>
      </c>
      <c r="D906" s="839" t="s">
        <v>611</v>
      </c>
      <c r="E906" s="825" t="s">
        <v>3695</v>
      </c>
      <c r="F906" s="839" t="s">
        <v>3696</v>
      </c>
      <c r="G906" s="825" t="s">
        <v>4683</v>
      </c>
      <c r="H906" s="825" t="s">
        <v>4684</v>
      </c>
      <c r="I906" s="831">
        <v>370.3900146484375</v>
      </c>
      <c r="J906" s="831">
        <v>4</v>
      </c>
      <c r="K906" s="832">
        <v>1481.56005859375</v>
      </c>
    </row>
    <row r="907" spans="1:11" ht="14.45" customHeight="1" x14ac:dyDescent="0.2">
      <c r="A907" s="821" t="s">
        <v>586</v>
      </c>
      <c r="B907" s="822" t="s">
        <v>587</v>
      </c>
      <c r="C907" s="825" t="s">
        <v>610</v>
      </c>
      <c r="D907" s="839" t="s">
        <v>611</v>
      </c>
      <c r="E907" s="825" t="s">
        <v>3695</v>
      </c>
      <c r="F907" s="839" t="s">
        <v>3696</v>
      </c>
      <c r="G907" s="825" t="s">
        <v>4685</v>
      </c>
      <c r="H907" s="825" t="s">
        <v>4686</v>
      </c>
      <c r="I907" s="831">
        <v>370.3900146484375</v>
      </c>
      <c r="J907" s="831">
        <v>1</v>
      </c>
      <c r="K907" s="832">
        <v>370.3900146484375</v>
      </c>
    </row>
    <row r="908" spans="1:11" ht="14.45" customHeight="1" x14ac:dyDescent="0.2">
      <c r="A908" s="821" t="s">
        <v>586</v>
      </c>
      <c r="B908" s="822" t="s">
        <v>587</v>
      </c>
      <c r="C908" s="825" t="s">
        <v>610</v>
      </c>
      <c r="D908" s="839" t="s">
        <v>611</v>
      </c>
      <c r="E908" s="825" t="s">
        <v>3695</v>
      </c>
      <c r="F908" s="839" t="s">
        <v>3696</v>
      </c>
      <c r="G908" s="825" t="s">
        <v>4687</v>
      </c>
      <c r="H908" s="825" t="s">
        <v>4688</v>
      </c>
      <c r="I908" s="831">
        <v>294.35111490885419</v>
      </c>
      <c r="J908" s="831">
        <v>12</v>
      </c>
      <c r="K908" s="832">
        <v>3532.2200317382813</v>
      </c>
    </row>
    <row r="909" spans="1:11" ht="14.45" customHeight="1" x14ac:dyDescent="0.2">
      <c r="A909" s="821" t="s">
        <v>586</v>
      </c>
      <c r="B909" s="822" t="s">
        <v>587</v>
      </c>
      <c r="C909" s="825" t="s">
        <v>610</v>
      </c>
      <c r="D909" s="839" t="s">
        <v>611</v>
      </c>
      <c r="E909" s="825" t="s">
        <v>3695</v>
      </c>
      <c r="F909" s="839" t="s">
        <v>3696</v>
      </c>
      <c r="G909" s="825" t="s">
        <v>4689</v>
      </c>
      <c r="H909" s="825" t="s">
        <v>4690</v>
      </c>
      <c r="I909" s="831">
        <v>294.35071890694752</v>
      </c>
      <c r="J909" s="831">
        <v>21</v>
      </c>
      <c r="K909" s="832">
        <v>6181.4000854492188</v>
      </c>
    </row>
    <row r="910" spans="1:11" ht="14.45" customHeight="1" x14ac:dyDescent="0.2">
      <c r="A910" s="821" t="s">
        <v>586</v>
      </c>
      <c r="B910" s="822" t="s">
        <v>587</v>
      </c>
      <c r="C910" s="825" t="s">
        <v>610</v>
      </c>
      <c r="D910" s="839" t="s">
        <v>611</v>
      </c>
      <c r="E910" s="825" t="s">
        <v>3695</v>
      </c>
      <c r="F910" s="839" t="s">
        <v>3696</v>
      </c>
      <c r="G910" s="825" t="s">
        <v>4691</v>
      </c>
      <c r="H910" s="825" t="s">
        <v>4692</v>
      </c>
      <c r="I910" s="831">
        <v>294.35428728376115</v>
      </c>
      <c r="J910" s="831">
        <v>14</v>
      </c>
      <c r="K910" s="832">
        <v>4120.9201049804688</v>
      </c>
    </row>
    <row r="911" spans="1:11" ht="14.45" customHeight="1" x14ac:dyDescent="0.2">
      <c r="A911" s="821" t="s">
        <v>586</v>
      </c>
      <c r="B911" s="822" t="s">
        <v>587</v>
      </c>
      <c r="C911" s="825" t="s">
        <v>610</v>
      </c>
      <c r="D911" s="839" t="s">
        <v>611</v>
      </c>
      <c r="E911" s="825" t="s">
        <v>3695</v>
      </c>
      <c r="F911" s="839" t="s">
        <v>3696</v>
      </c>
      <c r="G911" s="825" t="s">
        <v>4693</v>
      </c>
      <c r="H911" s="825" t="s">
        <v>4694</v>
      </c>
      <c r="I911" s="831">
        <v>294.36399536132814</v>
      </c>
      <c r="J911" s="831">
        <v>9</v>
      </c>
      <c r="K911" s="832">
        <v>2649.300048828125</v>
      </c>
    </row>
    <row r="912" spans="1:11" ht="14.45" customHeight="1" x14ac:dyDescent="0.2">
      <c r="A912" s="821" t="s">
        <v>586</v>
      </c>
      <c r="B912" s="822" t="s">
        <v>587</v>
      </c>
      <c r="C912" s="825" t="s">
        <v>610</v>
      </c>
      <c r="D912" s="839" t="s">
        <v>611</v>
      </c>
      <c r="E912" s="825" t="s">
        <v>3695</v>
      </c>
      <c r="F912" s="839" t="s">
        <v>3696</v>
      </c>
      <c r="G912" s="825" t="s">
        <v>4695</v>
      </c>
      <c r="H912" s="825" t="s">
        <v>4696</v>
      </c>
      <c r="I912" s="831">
        <v>294.3599853515625</v>
      </c>
      <c r="J912" s="831">
        <v>2</v>
      </c>
      <c r="K912" s="832">
        <v>588.71002197265625</v>
      </c>
    </row>
    <row r="913" spans="1:11" ht="14.45" customHeight="1" x14ac:dyDescent="0.2">
      <c r="A913" s="821" t="s">
        <v>586</v>
      </c>
      <c r="B913" s="822" t="s">
        <v>587</v>
      </c>
      <c r="C913" s="825" t="s">
        <v>610</v>
      </c>
      <c r="D913" s="839" t="s">
        <v>611</v>
      </c>
      <c r="E913" s="825" t="s">
        <v>3695</v>
      </c>
      <c r="F913" s="839" t="s">
        <v>3696</v>
      </c>
      <c r="G913" s="825" t="s">
        <v>4697</v>
      </c>
      <c r="H913" s="825" t="s">
        <v>4698</v>
      </c>
      <c r="I913" s="831">
        <v>185.19999694824219</v>
      </c>
      <c r="J913" s="831">
        <v>5</v>
      </c>
      <c r="K913" s="832">
        <v>925.99998474121094</v>
      </c>
    </row>
    <row r="914" spans="1:11" ht="14.45" customHeight="1" x14ac:dyDescent="0.2">
      <c r="A914" s="821" t="s">
        <v>586</v>
      </c>
      <c r="B914" s="822" t="s">
        <v>587</v>
      </c>
      <c r="C914" s="825" t="s">
        <v>610</v>
      </c>
      <c r="D914" s="839" t="s">
        <v>611</v>
      </c>
      <c r="E914" s="825" t="s">
        <v>3695</v>
      </c>
      <c r="F914" s="839" t="s">
        <v>3696</v>
      </c>
      <c r="G914" s="825" t="s">
        <v>4699</v>
      </c>
      <c r="H914" s="825" t="s">
        <v>4700</v>
      </c>
      <c r="I914" s="831">
        <v>185.19999694824219</v>
      </c>
      <c r="J914" s="831">
        <v>4</v>
      </c>
      <c r="K914" s="832">
        <v>740.780029296875</v>
      </c>
    </row>
    <row r="915" spans="1:11" ht="14.45" customHeight="1" x14ac:dyDescent="0.2">
      <c r="A915" s="821" t="s">
        <v>586</v>
      </c>
      <c r="B915" s="822" t="s">
        <v>587</v>
      </c>
      <c r="C915" s="825" t="s">
        <v>610</v>
      </c>
      <c r="D915" s="839" t="s">
        <v>611</v>
      </c>
      <c r="E915" s="825" t="s">
        <v>3695</v>
      </c>
      <c r="F915" s="839" t="s">
        <v>3696</v>
      </c>
      <c r="G915" s="825" t="s">
        <v>4701</v>
      </c>
      <c r="H915" s="825" t="s">
        <v>4702</v>
      </c>
      <c r="I915" s="831">
        <v>185.19999694824219</v>
      </c>
      <c r="J915" s="831">
        <v>3</v>
      </c>
      <c r="K915" s="832">
        <v>555.59001159667969</v>
      </c>
    </row>
    <row r="916" spans="1:11" ht="14.45" customHeight="1" x14ac:dyDescent="0.2">
      <c r="A916" s="821" t="s">
        <v>586</v>
      </c>
      <c r="B916" s="822" t="s">
        <v>587</v>
      </c>
      <c r="C916" s="825" t="s">
        <v>610</v>
      </c>
      <c r="D916" s="839" t="s">
        <v>611</v>
      </c>
      <c r="E916" s="825" t="s">
        <v>3695</v>
      </c>
      <c r="F916" s="839" t="s">
        <v>3696</v>
      </c>
      <c r="G916" s="825" t="s">
        <v>4703</v>
      </c>
      <c r="H916" s="825" t="s">
        <v>4704</v>
      </c>
      <c r="I916" s="831">
        <v>185.19999694824219</v>
      </c>
      <c r="J916" s="831">
        <v>2</v>
      </c>
      <c r="K916" s="832">
        <v>370.39999389648438</v>
      </c>
    </row>
    <row r="917" spans="1:11" ht="14.45" customHeight="1" x14ac:dyDescent="0.2">
      <c r="A917" s="821" t="s">
        <v>586</v>
      </c>
      <c r="B917" s="822" t="s">
        <v>587</v>
      </c>
      <c r="C917" s="825" t="s">
        <v>610</v>
      </c>
      <c r="D917" s="839" t="s">
        <v>611</v>
      </c>
      <c r="E917" s="825" t="s">
        <v>3695</v>
      </c>
      <c r="F917" s="839" t="s">
        <v>3696</v>
      </c>
      <c r="G917" s="825" t="s">
        <v>4705</v>
      </c>
      <c r="H917" s="825" t="s">
        <v>4706</v>
      </c>
      <c r="I917" s="831">
        <v>185.19999694824219</v>
      </c>
      <c r="J917" s="831">
        <v>3</v>
      </c>
      <c r="K917" s="832">
        <v>555.59999084472656</v>
      </c>
    </row>
    <row r="918" spans="1:11" ht="14.45" customHeight="1" x14ac:dyDescent="0.2">
      <c r="A918" s="821" t="s">
        <v>586</v>
      </c>
      <c r="B918" s="822" t="s">
        <v>587</v>
      </c>
      <c r="C918" s="825" t="s">
        <v>610</v>
      </c>
      <c r="D918" s="839" t="s">
        <v>611</v>
      </c>
      <c r="E918" s="825" t="s">
        <v>3695</v>
      </c>
      <c r="F918" s="839" t="s">
        <v>3696</v>
      </c>
      <c r="G918" s="825" t="s">
        <v>4707</v>
      </c>
      <c r="H918" s="825" t="s">
        <v>4708</v>
      </c>
      <c r="I918" s="831">
        <v>185.19999694824219</v>
      </c>
      <c r="J918" s="831">
        <v>2</v>
      </c>
      <c r="K918" s="832">
        <v>370.39999389648438</v>
      </c>
    </row>
    <row r="919" spans="1:11" ht="14.45" customHeight="1" x14ac:dyDescent="0.2">
      <c r="A919" s="821" t="s">
        <v>586</v>
      </c>
      <c r="B919" s="822" t="s">
        <v>587</v>
      </c>
      <c r="C919" s="825" t="s">
        <v>610</v>
      </c>
      <c r="D919" s="839" t="s">
        <v>611</v>
      </c>
      <c r="E919" s="825" t="s">
        <v>3695</v>
      </c>
      <c r="F919" s="839" t="s">
        <v>3696</v>
      </c>
      <c r="G919" s="825" t="s">
        <v>4709</v>
      </c>
      <c r="H919" s="825" t="s">
        <v>4710</v>
      </c>
      <c r="I919" s="831">
        <v>185.19999694824219</v>
      </c>
      <c r="J919" s="831">
        <v>3</v>
      </c>
      <c r="K919" s="832">
        <v>555.59999084472656</v>
      </c>
    </row>
    <row r="920" spans="1:11" ht="14.45" customHeight="1" x14ac:dyDescent="0.2">
      <c r="A920" s="821" t="s">
        <v>586</v>
      </c>
      <c r="B920" s="822" t="s">
        <v>587</v>
      </c>
      <c r="C920" s="825" t="s">
        <v>610</v>
      </c>
      <c r="D920" s="839" t="s">
        <v>611</v>
      </c>
      <c r="E920" s="825" t="s">
        <v>3695</v>
      </c>
      <c r="F920" s="839" t="s">
        <v>3696</v>
      </c>
      <c r="G920" s="825" t="s">
        <v>4711</v>
      </c>
      <c r="H920" s="825" t="s">
        <v>4712</v>
      </c>
      <c r="I920" s="831">
        <v>226.1199951171875</v>
      </c>
      <c r="J920" s="831">
        <v>1</v>
      </c>
      <c r="K920" s="832">
        <v>226.1199951171875</v>
      </c>
    </row>
    <row r="921" spans="1:11" ht="14.45" customHeight="1" x14ac:dyDescent="0.2">
      <c r="A921" s="821" t="s">
        <v>586</v>
      </c>
      <c r="B921" s="822" t="s">
        <v>587</v>
      </c>
      <c r="C921" s="825" t="s">
        <v>610</v>
      </c>
      <c r="D921" s="839" t="s">
        <v>611</v>
      </c>
      <c r="E921" s="825" t="s">
        <v>3695</v>
      </c>
      <c r="F921" s="839" t="s">
        <v>3696</v>
      </c>
      <c r="G921" s="825" t="s">
        <v>4713</v>
      </c>
      <c r="H921" s="825" t="s">
        <v>4714</v>
      </c>
      <c r="I921" s="831">
        <v>226.1199951171875</v>
      </c>
      <c r="J921" s="831">
        <v>2</v>
      </c>
      <c r="K921" s="832">
        <v>452.239990234375</v>
      </c>
    </row>
    <row r="922" spans="1:11" ht="14.45" customHeight="1" x14ac:dyDescent="0.2">
      <c r="A922" s="821" t="s">
        <v>586</v>
      </c>
      <c r="B922" s="822" t="s">
        <v>587</v>
      </c>
      <c r="C922" s="825" t="s">
        <v>610</v>
      </c>
      <c r="D922" s="839" t="s">
        <v>611</v>
      </c>
      <c r="E922" s="825" t="s">
        <v>3695</v>
      </c>
      <c r="F922" s="839" t="s">
        <v>3696</v>
      </c>
      <c r="G922" s="825" t="s">
        <v>4715</v>
      </c>
      <c r="H922" s="825" t="s">
        <v>4716</v>
      </c>
      <c r="I922" s="831">
        <v>226.12499618530273</v>
      </c>
      <c r="J922" s="831">
        <v>4</v>
      </c>
      <c r="K922" s="832">
        <v>904.49998474121094</v>
      </c>
    </row>
    <row r="923" spans="1:11" ht="14.45" customHeight="1" x14ac:dyDescent="0.2">
      <c r="A923" s="821" t="s">
        <v>586</v>
      </c>
      <c r="B923" s="822" t="s">
        <v>587</v>
      </c>
      <c r="C923" s="825" t="s">
        <v>610</v>
      </c>
      <c r="D923" s="839" t="s">
        <v>611</v>
      </c>
      <c r="E923" s="825" t="s">
        <v>3695</v>
      </c>
      <c r="F923" s="839" t="s">
        <v>3696</v>
      </c>
      <c r="G923" s="825" t="s">
        <v>4717</v>
      </c>
      <c r="H923" s="825" t="s">
        <v>4718</v>
      </c>
      <c r="I923" s="831">
        <v>226.1199951171875</v>
      </c>
      <c r="J923" s="831">
        <v>3</v>
      </c>
      <c r="K923" s="832">
        <v>678.3599853515625</v>
      </c>
    </row>
    <row r="924" spans="1:11" ht="14.45" customHeight="1" x14ac:dyDescent="0.2">
      <c r="A924" s="821" t="s">
        <v>586</v>
      </c>
      <c r="B924" s="822" t="s">
        <v>587</v>
      </c>
      <c r="C924" s="825" t="s">
        <v>610</v>
      </c>
      <c r="D924" s="839" t="s">
        <v>611</v>
      </c>
      <c r="E924" s="825" t="s">
        <v>3695</v>
      </c>
      <c r="F924" s="839" t="s">
        <v>3696</v>
      </c>
      <c r="G924" s="825" t="s">
        <v>4719</v>
      </c>
      <c r="H924" s="825" t="s">
        <v>4720</v>
      </c>
      <c r="I924" s="831">
        <v>226.1199951171875</v>
      </c>
      <c r="J924" s="831">
        <v>1</v>
      </c>
      <c r="K924" s="832">
        <v>226.1199951171875</v>
      </c>
    </row>
    <row r="925" spans="1:11" ht="14.45" customHeight="1" x14ac:dyDescent="0.2">
      <c r="A925" s="821" t="s">
        <v>586</v>
      </c>
      <c r="B925" s="822" t="s">
        <v>587</v>
      </c>
      <c r="C925" s="825" t="s">
        <v>610</v>
      </c>
      <c r="D925" s="839" t="s">
        <v>611</v>
      </c>
      <c r="E925" s="825" t="s">
        <v>3695</v>
      </c>
      <c r="F925" s="839" t="s">
        <v>3696</v>
      </c>
      <c r="G925" s="825" t="s">
        <v>4721</v>
      </c>
      <c r="H925" s="825" t="s">
        <v>4722</v>
      </c>
      <c r="I925" s="831">
        <v>226.1199951171875</v>
      </c>
      <c r="J925" s="831">
        <v>1</v>
      </c>
      <c r="K925" s="832">
        <v>226.1199951171875</v>
      </c>
    </row>
    <row r="926" spans="1:11" ht="14.45" customHeight="1" x14ac:dyDescent="0.2">
      <c r="A926" s="821" t="s">
        <v>586</v>
      </c>
      <c r="B926" s="822" t="s">
        <v>587</v>
      </c>
      <c r="C926" s="825" t="s">
        <v>610</v>
      </c>
      <c r="D926" s="839" t="s">
        <v>611</v>
      </c>
      <c r="E926" s="825" t="s">
        <v>3695</v>
      </c>
      <c r="F926" s="839" t="s">
        <v>3696</v>
      </c>
      <c r="G926" s="825" t="s">
        <v>4723</v>
      </c>
      <c r="H926" s="825" t="s">
        <v>4724</v>
      </c>
      <c r="I926" s="831">
        <v>603.75</v>
      </c>
      <c r="J926" s="831">
        <v>4</v>
      </c>
      <c r="K926" s="832">
        <v>2415</v>
      </c>
    </row>
    <row r="927" spans="1:11" ht="14.45" customHeight="1" x14ac:dyDescent="0.2">
      <c r="A927" s="821" t="s">
        <v>586</v>
      </c>
      <c r="B927" s="822" t="s">
        <v>587</v>
      </c>
      <c r="C927" s="825" t="s">
        <v>610</v>
      </c>
      <c r="D927" s="839" t="s">
        <v>611</v>
      </c>
      <c r="E927" s="825" t="s">
        <v>3695</v>
      </c>
      <c r="F927" s="839" t="s">
        <v>3696</v>
      </c>
      <c r="G927" s="825" t="s">
        <v>4725</v>
      </c>
      <c r="H927" s="825" t="s">
        <v>4726</v>
      </c>
      <c r="I927" s="831">
        <v>561.20001220703125</v>
      </c>
      <c r="J927" s="831">
        <v>1</v>
      </c>
      <c r="K927" s="832">
        <v>561.20001220703125</v>
      </c>
    </row>
    <row r="928" spans="1:11" ht="14.45" customHeight="1" x14ac:dyDescent="0.2">
      <c r="A928" s="821" t="s">
        <v>586</v>
      </c>
      <c r="B928" s="822" t="s">
        <v>587</v>
      </c>
      <c r="C928" s="825" t="s">
        <v>610</v>
      </c>
      <c r="D928" s="839" t="s">
        <v>611</v>
      </c>
      <c r="E928" s="825" t="s">
        <v>3695</v>
      </c>
      <c r="F928" s="839" t="s">
        <v>3696</v>
      </c>
      <c r="G928" s="825" t="s">
        <v>4727</v>
      </c>
      <c r="H928" s="825" t="s">
        <v>4728</v>
      </c>
      <c r="I928" s="831">
        <v>561.20001220703125</v>
      </c>
      <c r="J928" s="831">
        <v>12</v>
      </c>
      <c r="K928" s="832">
        <v>6734.4000244140625</v>
      </c>
    </row>
    <row r="929" spans="1:11" ht="14.45" customHeight="1" x14ac:dyDescent="0.2">
      <c r="A929" s="821" t="s">
        <v>586</v>
      </c>
      <c r="B929" s="822" t="s">
        <v>587</v>
      </c>
      <c r="C929" s="825" t="s">
        <v>610</v>
      </c>
      <c r="D929" s="839" t="s">
        <v>611</v>
      </c>
      <c r="E929" s="825" t="s">
        <v>3695</v>
      </c>
      <c r="F929" s="839" t="s">
        <v>3696</v>
      </c>
      <c r="G929" s="825" t="s">
        <v>4729</v>
      </c>
      <c r="H929" s="825" t="s">
        <v>4730</v>
      </c>
      <c r="I929" s="831">
        <v>580.75</v>
      </c>
      <c r="J929" s="831">
        <v>14</v>
      </c>
      <c r="K929" s="832">
        <v>8130.5</v>
      </c>
    </row>
    <row r="930" spans="1:11" ht="14.45" customHeight="1" x14ac:dyDescent="0.2">
      <c r="A930" s="821" t="s">
        <v>586</v>
      </c>
      <c r="B930" s="822" t="s">
        <v>587</v>
      </c>
      <c r="C930" s="825" t="s">
        <v>610</v>
      </c>
      <c r="D930" s="839" t="s">
        <v>611</v>
      </c>
      <c r="E930" s="825" t="s">
        <v>3695</v>
      </c>
      <c r="F930" s="839" t="s">
        <v>3696</v>
      </c>
      <c r="G930" s="825" t="s">
        <v>4731</v>
      </c>
      <c r="H930" s="825" t="s">
        <v>4732</v>
      </c>
      <c r="I930" s="831">
        <v>580.75</v>
      </c>
      <c r="J930" s="831">
        <v>15</v>
      </c>
      <c r="K930" s="832">
        <v>8711.25</v>
      </c>
    </row>
    <row r="931" spans="1:11" ht="14.45" customHeight="1" x14ac:dyDescent="0.2">
      <c r="A931" s="821" t="s">
        <v>586</v>
      </c>
      <c r="B931" s="822" t="s">
        <v>587</v>
      </c>
      <c r="C931" s="825" t="s">
        <v>610</v>
      </c>
      <c r="D931" s="839" t="s">
        <v>611</v>
      </c>
      <c r="E931" s="825" t="s">
        <v>3695</v>
      </c>
      <c r="F931" s="839" t="s">
        <v>3696</v>
      </c>
      <c r="G931" s="825" t="s">
        <v>4733</v>
      </c>
      <c r="H931" s="825" t="s">
        <v>4734</v>
      </c>
      <c r="I931" s="831">
        <v>601.45001220703125</v>
      </c>
      <c r="J931" s="831">
        <v>3</v>
      </c>
      <c r="K931" s="832">
        <v>1804.3500366210938</v>
      </c>
    </row>
    <row r="932" spans="1:11" ht="14.45" customHeight="1" x14ac:dyDescent="0.2">
      <c r="A932" s="821" t="s">
        <v>586</v>
      </c>
      <c r="B932" s="822" t="s">
        <v>587</v>
      </c>
      <c r="C932" s="825" t="s">
        <v>610</v>
      </c>
      <c r="D932" s="839" t="s">
        <v>611</v>
      </c>
      <c r="E932" s="825" t="s">
        <v>3695</v>
      </c>
      <c r="F932" s="839" t="s">
        <v>3696</v>
      </c>
      <c r="G932" s="825" t="s">
        <v>4735</v>
      </c>
      <c r="H932" s="825" t="s">
        <v>4736</v>
      </c>
      <c r="I932" s="831">
        <v>621</v>
      </c>
      <c r="J932" s="831">
        <v>1</v>
      </c>
      <c r="K932" s="832">
        <v>621</v>
      </c>
    </row>
    <row r="933" spans="1:11" ht="14.45" customHeight="1" x14ac:dyDescent="0.2">
      <c r="A933" s="821" t="s">
        <v>586</v>
      </c>
      <c r="B933" s="822" t="s">
        <v>587</v>
      </c>
      <c r="C933" s="825" t="s">
        <v>610</v>
      </c>
      <c r="D933" s="839" t="s">
        <v>611</v>
      </c>
      <c r="E933" s="825" t="s">
        <v>3695</v>
      </c>
      <c r="F933" s="839" t="s">
        <v>3696</v>
      </c>
      <c r="G933" s="825" t="s">
        <v>4737</v>
      </c>
      <c r="H933" s="825" t="s">
        <v>4738</v>
      </c>
      <c r="I933" s="831">
        <v>2012.5</v>
      </c>
      <c r="J933" s="831">
        <v>4</v>
      </c>
      <c r="K933" s="832">
        <v>8050</v>
      </c>
    </row>
    <row r="934" spans="1:11" ht="14.45" customHeight="1" x14ac:dyDescent="0.2">
      <c r="A934" s="821" t="s">
        <v>586</v>
      </c>
      <c r="B934" s="822" t="s">
        <v>587</v>
      </c>
      <c r="C934" s="825" t="s">
        <v>610</v>
      </c>
      <c r="D934" s="839" t="s">
        <v>611</v>
      </c>
      <c r="E934" s="825" t="s">
        <v>3695</v>
      </c>
      <c r="F934" s="839" t="s">
        <v>3696</v>
      </c>
      <c r="G934" s="825" t="s">
        <v>4739</v>
      </c>
      <c r="H934" s="825" t="s">
        <v>4740</v>
      </c>
      <c r="I934" s="831">
        <v>2012.5</v>
      </c>
      <c r="J934" s="831">
        <v>6</v>
      </c>
      <c r="K934" s="832">
        <v>12075</v>
      </c>
    </row>
    <row r="935" spans="1:11" ht="14.45" customHeight="1" x14ac:dyDescent="0.2">
      <c r="A935" s="821" t="s">
        <v>586</v>
      </c>
      <c r="B935" s="822" t="s">
        <v>587</v>
      </c>
      <c r="C935" s="825" t="s">
        <v>610</v>
      </c>
      <c r="D935" s="839" t="s">
        <v>611</v>
      </c>
      <c r="E935" s="825" t="s">
        <v>3695</v>
      </c>
      <c r="F935" s="839" t="s">
        <v>3696</v>
      </c>
      <c r="G935" s="825" t="s">
        <v>4741</v>
      </c>
      <c r="H935" s="825" t="s">
        <v>4742</v>
      </c>
      <c r="I935" s="831">
        <v>158.6199951171875</v>
      </c>
      <c r="J935" s="831">
        <v>1</v>
      </c>
      <c r="K935" s="832">
        <v>158.6199951171875</v>
      </c>
    </row>
    <row r="936" spans="1:11" ht="14.45" customHeight="1" x14ac:dyDescent="0.2">
      <c r="A936" s="821" t="s">
        <v>586</v>
      </c>
      <c r="B936" s="822" t="s">
        <v>587</v>
      </c>
      <c r="C936" s="825" t="s">
        <v>610</v>
      </c>
      <c r="D936" s="839" t="s">
        <v>611</v>
      </c>
      <c r="E936" s="825" t="s">
        <v>3695</v>
      </c>
      <c r="F936" s="839" t="s">
        <v>3696</v>
      </c>
      <c r="G936" s="825" t="s">
        <v>4743</v>
      </c>
      <c r="H936" s="825" t="s">
        <v>4744</v>
      </c>
      <c r="I936" s="831">
        <v>158.6199951171875</v>
      </c>
      <c r="J936" s="831">
        <v>1</v>
      </c>
      <c r="K936" s="832">
        <v>158.6199951171875</v>
      </c>
    </row>
    <row r="937" spans="1:11" ht="14.45" customHeight="1" x14ac:dyDescent="0.2">
      <c r="A937" s="821" t="s">
        <v>586</v>
      </c>
      <c r="B937" s="822" t="s">
        <v>587</v>
      </c>
      <c r="C937" s="825" t="s">
        <v>610</v>
      </c>
      <c r="D937" s="839" t="s">
        <v>611</v>
      </c>
      <c r="E937" s="825" t="s">
        <v>3695</v>
      </c>
      <c r="F937" s="839" t="s">
        <v>3696</v>
      </c>
      <c r="G937" s="825" t="s">
        <v>4745</v>
      </c>
      <c r="H937" s="825" t="s">
        <v>4746</v>
      </c>
      <c r="I937" s="831">
        <v>158.6199951171875</v>
      </c>
      <c r="J937" s="831">
        <v>2</v>
      </c>
      <c r="K937" s="832">
        <v>317.239990234375</v>
      </c>
    </row>
    <row r="938" spans="1:11" ht="14.45" customHeight="1" x14ac:dyDescent="0.2">
      <c r="A938" s="821" t="s">
        <v>586</v>
      </c>
      <c r="B938" s="822" t="s">
        <v>587</v>
      </c>
      <c r="C938" s="825" t="s">
        <v>610</v>
      </c>
      <c r="D938" s="839" t="s">
        <v>611</v>
      </c>
      <c r="E938" s="825" t="s">
        <v>3695</v>
      </c>
      <c r="F938" s="839" t="s">
        <v>3696</v>
      </c>
      <c r="G938" s="825" t="s">
        <v>4747</v>
      </c>
      <c r="H938" s="825" t="s">
        <v>4748</v>
      </c>
      <c r="I938" s="831">
        <v>158.6199951171875</v>
      </c>
      <c r="J938" s="831">
        <v>2</v>
      </c>
      <c r="K938" s="832">
        <v>317.239990234375</v>
      </c>
    </row>
    <row r="939" spans="1:11" ht="14.45" customHeight="1" x14ac:dyDescent="0.2">
      <c r="A939" s="821" t="s">
        <v>586</v>
      </c>
      <c r="B939" s="822" t="s">
        <v>587</v>
      </c>
      <c r="C939" s="825" t="s">
        <v>610</v>
      </c>
      <c r="D939" s="839" t="s">
        <v>611</v>
      </c>
      <c r="E939" s="825" t="s">
        <v>3695</v>
      </c>
      <c r="F939" s="839" t="s">
        <v>3696</v>
      </c>
      <c r="G939" s="825" t="s">
        <v>4749</v>
      </c>
      <c r="H939" s="825" t="s">
        <v>4750</v>
      </c>
      <c r="I939" s="831">
        <v>158.6199951171875</v>
      </c>
      <c r="J939" s="831">
        <v>4</v>
      </c>
      <c r="K939" s="832">
        <v>634.47998046875</v>
      </c>
    </row>
    <row r="940" spans="1:11" ht="14.45" customHeight="1" x14ac:dyDescent="0.2">
      <c r="A940" s="821" t="s">
        <v>586</v>
      </c>
      <c r="B940" s="822" t="s">
        <v>587</v>
      </c>
      <c r="C940" s="825" t="s">
        <v>610</v>
      </c>
      <c r="D940" s="839" t="s">
        <v>611</v>
      </c>
      <c r="E940" s="825" t="s">
        <v>3695</v>
      </c>
      <c r="F940" s="839" t="s">
        <v>3696</v>
      </c>
      <c r="G940" s="825" t="s">
        <v>4751</v>
      </c>
      <c r="H940" s="825" t="s">
        <v>4752</v>
      </c>
      <c r="I940" s="831">
        <v>158.6199951171875</v>
      </c>
      <c r="J940" s="831">
        <v>3</v>
      </c>
      <c r="K940" s="832">
        <v>475.8599853515625</v>
      </c>
    </row>
    <row r="941" spans="1:11" ht="14.45" customHeight="1" x14ac:dyDescent="0.2">
      <c r="A941" s="821" t="s">
        <v>586</v>
      </c>
      <c r="B941" s="822" t="s">
        <v>587</v>
      </c>
      <c r="C941" s="825" t="s">
        <v>610</v>
      </c>
      <c r="D941" s="839" t="s">
        <v>611</v>
      </c>
      <c r="E941" s="825" t="s">
        <v>3695</v>
      </c>
      <c r="F941" s="839" t="s">
        <v>3696</v>
      </c>
      <c r="G941" s="825" t="s">
        <v>4753</v>
      </c>
      <c r="H941" s="825" t="s">
        <v>4754</v>
      </c>
      <c r="I941" s="831">
        <v>158.6199951171875</v>
      </c>
      <c r="J941" s="831">
        <v>1</v>
      </c>
      <c r="K941" s="832">
        <v>158.6199951171875</v>
      </c>
    </row>
    <row r="942" spans="1:11" ht="14.45" customHeight="1" x14ac:dyDescent="0.2">
      <c r="A942" s="821" t="s">
        <v>586</v>
      </c>
      <c r="B942" s="822" t="s">
        <v>587</v>
      </c>
      <c r="C942" s="825" t="s">
        <v>610</v>
      </c>
      <c r="D942" s="839" t="s">
        <v>611</v>
      </c>
      <c r="E942" s="825" t="s">
        <v>3695</v>
      </c>
      <c r="F942" s="839" t="s">
        <v>3696</v>
      </c>
      <c r="G942" s="825" t="s">
        <v>4755</v>
      </c>
      <c r="H942" s="825" t="s">
        <v>4756</v>
      </c>
      <c r="I942" s="831">
        <v>158.6199951171875</v>
      </c>
      <c r="J942" s="831">
        <v>2</v>
      </c>
      <c r="K942" s="832">
        <v>317.239990234375</v>
      </c>
    </row>
    <row r="943" spans="1:11" ht="14.45" customHeight="1" x14ac:dyDescent="0.2">
      <c r="A943" s="821" t="s">
        <v>586</v>
      </c>
      <c r="B943" s="822" t="s">
        <v>587</v>
      </c>
      <c r="C943" s="825" t="s">
        <v>610</v>
      </c>
      <c r="D943" s="839" t="s">
        <v>611</v>
      </c>
      <c r="E943" s="825" t="s">
        <v>3695</v>
      </c>
      <c r="F943" s="839" t="s">
        <v>3696</v>
      </c>
      <c r="G943" s="825" t="s">
        <v>4757</v>
      </c>
      <c r="H943" s="825" t="s">
        <v>4758</v>
      </c>
      <c r="I943" s="831">
        <v>2012.5</v>
      </c>
      <c r="J943" s="831">
        <v>2</v>
      </c>
      <c r="K943" s="832">
        <v>4025</v>
      </c>
    </row>
    <row r="944" spans="1:11" ht="14.45" customHeight="1" x14ac:dyDescent="0.2">
      <c r="A944" s="821" t="s">
        <v>586</v>
      </c>
      <c r="B944" s="822" t="s">
        <v>587</v>
      </c>
      <c r="C944" s="825" t="s">
        <v>610</v>
      </c>
      <c r="D944" s="839" t="s">
        <v>611</v>
      </c>
      <c r="E944" s="825" t="s">
        <v>3695</v>
      </c>
      <c r="F944" s="839" t="s">
        <v>3696</v>
      </c>
      <c r="G944" s="825" t="s">
        <v>4759</v>
      </c>
      <c r="H944" s="825" t="s">
        <v>4760</v>
      </c>
      <c r="I944" s="831">
        <v>1849.3466796875</v>
      </c>
      <c r="J944" s="831">
        <v>8</v>
      </c>
      <c r="K944" s="832">
        <v>15121.070068359375</v>
      </c>
    </row>
    <row r="945" spans="1:11" ht="14.45" customHeight="1" x14ac:dyDescent="0.2">
      <c r="A945" s="821" t="s">
        <v>586</v>
      </c>
      <c r="B945" s="822" t="s">
        <v>587</v>
      </c>
      <c r="C945" s="825" t="s">
        <v>610</v>
      </c>
      <c r="D945" s="839" t="s">
        <v>611</v>
      </c>
      <c r="E945" s="825" t="s">
        <v>3695</v>
      </c>
      <c r="F945" s="839" t="s">
        <v>3696</v>
      </c>
      <c r="G945" s="825" t="s">
        <v>4761</v>
      </c>
      <c r="H945" s="825" t="s">
        <v>4762</v>
      </c>
      <c r="I945" s="831">
        <v>1767.77001953125</v>
      </c>
      <c r="J945" s="831">
        <v>10</v>
      </c>
      <c r="K945" s="832">
        <v>17188.219970703125</v>
      </c>
    </row>
    <row r="946" spans="1:11" ht="14.45" customHeight="1" x14ac:dyDescent="0.2">
      <c r="A946" s="821" t="s">
        <v>586</v>
      </c>
      <c r="B946" s="822" t="s">
        <v>587</v>
      </c>
      <c r="C946" s="825" t="s">
        <v>610</v>
      </c>
      <c r="D946" s="839" t="s">
        <v>611</v>
      </c>
      <c r="E946" s="825" t="s">
        <v>3695</v>
      </c>
      <c r="F946" s="839" t="s">
        <v>3696</v>
      </c>
      <c r="G946" s="825" t="s">
        <v>4763</v>
      </c>
      <c r="H946" s="825" t="s">
        <v>4764</v>
      </c>
      <c r="I946" s="831">
        <v>680.69000244140625</v>
      </c>
      <c r="J946" s="831">
        <v>4</v>
      </c>
      <c r="K946" s="832">
        <v>2722.739990234375</v>
      </c>
    </row>
    <row r="947" spans="1:11" ht="14.45" customHeight="1" x14ac:dyDescent="0.2">
      <c r="A947" s="821" t="s">
        <v>586</v>
      </c>
      <c r="B947" s="822" t="s">
        <v>587</v>
      </c>
      <c r="C947" s="825" t="s">
        <v>610</v>
      </c>
      <c r="D947" s="839" t="s">
        <v>611</v>
      </c>
      <c r="E947" s="825" t="s">
        <v>3695</v>
      </c>
      <c r="F947" s="839" t="s">
        <v>3696</v>
      </c>
      <c r="G947" s="825" t="s">
        <v>4765</v>
      </c>
      <c r="H947" s="825" t="s">
        <v>4766</v>
      </c>
      <c r="I947" s="831">
        <v>680.69000244140625</v>
      </c>
      <c r="J947" s="831">
        <v>1</v>
      </c>
      <c r="K947" s="832">
        <v>680.69000244140625</v>
      </c>
    </row>
    <row r="948" spans="1:11" ht="14.45" customHeight="1" x14ac:dyDescent="0.2">
      <c r="A948" s="821" t="s">
        <v>586</v>
      </c>
      <c r="B948" s="822" t="s">
        <v>587</v>
      </c>
      <c r="C948" s="825" t="s">
        <v>610</v>
      </c>
      <c r="D948" s="839" t="s">
        <v>611</v>
      </c>
      <c r="E948" s="825" t="s">
        <v>3695</v>
      </c>
      <c r="F948" s="839" t="s">
        <v>3696</v>
      </c>
      <c r="G948" s="825" t="s">
        <v>4767</v>
      </c>
      <c r="H948" s="825" t="s">
        <v>4768</v>
      </c>
      <c r="I948" s="831">
        <v>680.6880004882812</v>
      </c>
      <c r="J948" s="831">
        <v>6</v>
      </c>
      <c r="K948" s="832">
        <v>4084.1099853515625</v>
      </c>
    </row>
    <row r="949" spans="1:11" ht="14.45" customHeight="1" x14ac:dyDescent="0.2">
      <c r="A949" s="821" t="s">
        <v>586</v>
      </c>
      <c r="B949" s="822" t="s">
        <v>587</v>
      </c>
      <c r="C949" s="825" t="s">
        <v>610</v>
      </c>
      <c r="D949" s="839" t="s">
        <v>611</v>
      </c>
      <c r="E949" s="825" t="s">
        <v>3695</v>
      </c>
      <c r="F949" s="839" t="s">
        <v>3696</v>
      </c>
      <c r="G949" s="825" t="s">
        <v>4769</v>
      </c>
      <c r="H949" s="825" t="s">
        <v>4770</v>
      </c>
      <c r="I949" s="831">
        <v>680.69000244140625</v>
      </c>
      <c r="J949" s="831">
        <v>1</v>
      </c>
      <c r="K949" s="832">
        <v>680.69000244140625</v>
      </c>
    </row>
    <row r="950" spans="1:11" ht="14.45" customHeight="1" x14ac:dyDescent="0.2">
      <c r="A950" s="821" t="s">
        <v>586</v>
      </c>
      <c r="B950" s="822" t="s">
        <v>587</v>
      </c>
      <c r="C950" s="825" t="s">
        <v>610</v>
      </c>
      <c r="D950" s="839" t="s">
        <v>611</v>
      </c>
      <c r="E950" s="825" t="s">
        <v>3695</v>
      </c>
      <c r="F950" s="839" t="s">
        <v>3696</v>
      </c>
      <c r="G950" s="825" t="s">
        <v>4771</v>
      </c>
      <c r="H950" s="825" t="s">
        <v>4772</v>
      </c>
      <c r="I950" s="831">
        <v>680.69000244140625</v>
      </c>
      <c r="J950" s="831">
        <v>5</v>
      </c>
      <c r="K950" s="832">
        <v>3403.4400024414063</v>
      </c>
    </row>
    <row r="951" spans="1:11" ht="14.45" customHeight="1" x14ac:dyDescent="0.2">
      <c r="A951" s="821" t="s">
        <v>586</v>
      </c>
      <c r="B951" s="822" t="s">
        <v>587</v>
      </c>
      <c r="C951" s="825" t="s">
        <v>610</v>
      </c>
      <c r="D951" s="839" t="s">
        <v>611</v>
      </c>
      <c r="E951" s="825" t="s">
        <v>3695</v>
      </c>
      <c r="F951" s="839" t="s">
        <v>3696</v>
      </c>
      <c r="G951" s="825" t="s">
        <v>4773</v>
      </c>
      <c r="H951" s="825" t="s">
        <v>4774</v>
      </c>
      <c r="I951" s="831">
        <v>680.69000244140625</v>
      </c>
      <c r="J951" s="831">
        <v>1</v>
      </c>
      <c r="K951" s="832">
        <v>680.69000244140625</v>
      </c>
    </row>
    <row r="952" spans="1:11" ht="14.45" customHeight="1" x14ac:dyDescent="0.2">
      <c r="A952" s="821" t="s">
        <v>586</v>
      </c>
      <c r="B952" s="822" t="s">
        <v>587</v>
      </c>
      <c r="C952" s="825" t="s">
        <v>610</v>
      </c>
      <c r="D952" s="839" t="s">
        <v>611</v>
      </c>
      <c r="E952" s="825" t="s">
        <v>3695</v>
      </c>
      <c r="F952" s="839" t="s">
        <v>3696</v>
      </c>
      <c r="G952" s="825" t="s">
        <v>4775</v>
      </c>
      <c r="H952" s="825" t="s">
        <v>4776</v>
      </c>
      <c r="I952" s="831">
        <v>878.719970703125</v>
      </c>
      <c r="J952" s="831">
        <v>1</v>
      </c>
      <c r="K952" s="832">
        <v>878.719970703125</v>
      </c>
    </row>
    <row r="953" spans="1:11" ht="14.45" customHeight="1" x14ac:dyDescent="0.2">
      <c r="A953" s="821" t="s">
        <v>586</v>
      </c>
      <c r="B953" s="822" t="s">
        <v>587</v>
      </c>
      <c r="C953" s="825" t="s">
        <v>610</v>
      </c>
      <c r="D953" s="839" t="s">
        <v>611</v>
      </c>
      <c r="E953" s="825" t="s">
        <v>3695</v>
      </c>
      <c r="F953" s="839" t="s">
        <v>3696</v>
      </c>
      <c r="G953" s="825" t="s">
        <v>4777</v>
      </c>
      <c r="H953" s="825" t="s">
        <v>4778</v>
      </c>
      <c r="I953" s="831">
        <v>878.719970703125</v>
      </c>
      <c r="J953" s="831">
        <v>4</v>
      </c>
      <c r="K953" s="832">
        <v>3514.8798828125</v>
      </c>
    </row>
    <row r="954" spans="1:11" ht="14.45" customHeight="1" x14ac:dyDescent="0.2">
      <c r="A954" s="821" t="s">
        <v>586</v>
      </c>
      <c r="B954" s="822" t="s">
        <v>587</v>
      </c>
      <c r="C954" s="825" t="s">
        <v>610</v>
      </c>
      <c r="D954" s="839" t="s">
        <v>611</v>
      </c>
      <c r="E954" s="825" t="s">
        <v>3695</v>
      </c>
      <c r="F954" s="839" t="s">
        <v>3696</v>
      </c>
      <c r="G954" s="825" t="s">
        <v>4779</v>
      </c>
      <c r="H954" s="825" t="s">
        <v>4780</v>
      </c>
      <c r="I954" s="831">
        <v>878.719970703125</v>
      </c>
      <c r="J954" s="831">
        <v>1</v>
      </c>
      <c r="K954" s="832">
        <v>878.719970703125</v>
      </c>
    </row>
    <row r="955" spans="1:11" ht="14.45" customHeight="1" x14ac:dyDescent="0.2">
      <c r="A955" s="821" t="s">
        <v>586</v>
      </c>
      <c r="B955" s="822" t="s">
        <v>587</v>
      </c>
      <c r="C955" s="825" t="s">
        <v>610</v>
      </c>
      <c r="D955" s="839" t="s">
        <v>611</v>
      </c>
      <c r="E955" s="825" t="s">
        <v>3695</v>
      </c>
      <c r="F955" s="839" t="s">
        <v>3696</v>
      </c>
      <c r="G955" s="825" t="s">
        <v>4781</v>
      </c>
      <c r="H955" s="825" t="s">
        <v>4782</v>
      </c>
      <c r="I955" s="831">
        <v>878.719970703125</v>
      </c>
      <c r="J955" s="831">
        <v>2</v>
      </c>
      <c r="K955" s="832">
        <v>1757.43994140625</v>
      </c>
    </row>
    <row r="956" spans="1:11" ht="14.45" customHeight="1" x14ac:dyDescent="0.2">
      <c r="A956" s="821" t="s">
        <v>586</v>
      </c>
      <c r="B956" s="822" t="s">
        <v>587</v>
      </c>
      <c r="C956" s="825" t="s">
        <v>610</v>
      </c>
      <c r="D956" s="839" t="s">
        <v>611</v>
      </c>
      <c r="E956" s="825" t="s">
        <v>3695</v>
      </c>
      <c r="F956" s="839" t="s">
        <v>3696</v>
      </c>
      <c r="G956" s="825" t="s">
        <v>4783</v>
      </c>
      <c r="H956" s="825" t="s">
        <v>4784</v>
      </c>
      <c r="I956" s="831">
        <v>878.719970703125</v>
      </c>
      <c r="J956" s="831">
        <v>9</v>
      </c>
      <c r="K956" s="832">
        <v>7908.449951171875</v>
      </c>
    </row>
    <row r="957" spans="1:11" ht="14.45" customHeight="1" x14ac:dyDescent="0.2">
      <c r="A957" s="821" t="s">
        <v>586</v>
      </c>
      <c r="B957" s="822" t="s">
        <v>587</v>
      </c>
      <c r="C957" s="825" t="s">
        <v>610</v>
      </c>
      <c r="D957" s="839" t="s">
        <v>611</v>
      </c>
      <c r="E957" s="825" t="s">
        <v>3695</v>
      </c>
      <c r="F957" s="839" t="s">
        <v>3696</v>
      </c>
      <c r="G957" s="825" t="s">
        <v>4785</v>
      </c>
      <c r="H957" s="825" t="s">
        <v>4786</v>
      </c>
      <c r="I957" s="831">
        <v>878.719970703125</v>
      </c>
      <c r="J957" s="831">
        <v>2</v>
      </c>
      <c r="K957" s="832">
        <v>1757.4300537109375</v>
      </c>
    </row>
    <row r="958" spans="1:11" ht="14.45" customHeight="1" x14ac:dyDescent="0.2">
      <c r="A958" s="821" t="s">
        <v>586</v>
      </c>
      <c r="B958" s="822" t="s">
        <v>587</v>
      </c>
      <c r="C958" s="825" t="s">
        <v>610</v>
      </c>
      <c r="D958" s="839" t="s">
        <v>611</v>
      </c>
      <c r="E958" s="825" t="s">
        <v>3695</v>
      </c>
      <c r="F958" s="839" t="s">
        <v>3696</v>
      </c>
      <c r="G958" s="825" t="s">
        <v>4787</v>
      </c>
      <c r="H958" s="825" t="s">
        <v>4788</v>
      </c>
      <c r="I958" s="831">
        <v>878.71002197265625</v>
      </c>
      <c r="J958" s="831">
        <v>4</v>
      </c>
      <c r="K958" s="832">
        <v>3514.830078125</v>
      </c>
    </row>
    <row r="959" spans="1:11" ht="14.45" customHeight="1" x14ac:dyDescent="0.2">
      <c r="A959" s="821" t="s">
        <v>586</v>
      </c>
      <c r="B959" s="822" t="s">
        <v>587</v>
      </c>
      <c r="C959" s="825" t="s">
        <v>610</v>
      </c>
      <c r="D959" s="839" t="s">
        <v>611</v>
      </c>
      <c r="E959" s="825" t="s">
        <v>3695</v>
      </c>
      <c r="F959" s="839" t="s">
        <v>3696</v>
      </c>
      <c r="G959" s="825" t="s">
        <v>4789</v>
      </c>
      <c r="H959" s="825" t="s">
        <v>4790</v>
      </c>
      <c r="I959" s="831">
        <v>342.13666788736981</v>
      </c>
      <c r="J959" s="831">
        <v>4</v>
      </c>
      <c r="K959" s="832">
        <v>1368.5599975585938</v>
      </c>
    </row>
    <row r="960" spans="1:11" ht="14.45" customHeight="1" x14ac:dyDescent="0.2">
      <c r="A960" s="821" t="s">
        <v>586</v>
      </c>
      <c r="B960" s="822" t="s">
        <v>587</v>
      </c>
      <c r="C960" s="825" t="s">
        <v>610</v>
      </c>
      <c r="D960" s="839" t="s">
        <v>611</v>
      </c>
      <c r="E960" s="825" t="s">
        <v>3695</v>
      </c>
      <c r="F960" s="839" t="s">
        <v>3696</v>
      </c>
      <c r="G960" s="825" t="s">
        <v>4791</v>
      </c>
      <c r="H960" s="825" t="s">
        <v>4792</v>
      </c>
      <c r="I960" s="831">
        <v>342.1300048828125</v>
      </c>
      <c r="J960" s="831">
        <v>3</v>
      </c>
      <c r="K960" s="832">
        <v>1026.3800048828125</v>
      </c>
    </row>
    <row r="961" spans="1:11" ht="14.45" customHeight="1" x14ac:dyDescent="0.2">
      <c r="A961" s="821" t="s">
        <v>586</v>
      </c>
      <c r="B961" s="822" t="s">
        <v>587</v>
      </c>
      <c r="C961" s="825" t="s">
        <v>610</v>
      </c>
      <c r="D961" s="839" t="s">
        <v>611</v>
      </c>
      <c r="E961" s="825" t="s">
        <v>3695</v>
      </c>
      <c r="F961" s="839" t="s">
        <v>3696</v>
      </c>
      <c r="G961" s="825" t="s">
        <v>4793</v>
      </c>
      <c r="H961" s="825" t="s">
        <v>4794</v>
      </c>
      <c r="I961" s="831">
        <v>342.1300048828125</v>
      </c>
      <c r="J961" s="831">
        <v>1</v>
      </c>
      <c r="K961" s="832">
        <v>342.1300048828125</v>
      </c>
    </row>
    <row r="962" spans="1:11" ht="14.45" customHeight="1" x14ac:dyDescent="0.2">
      <c r="A962" s="821" t="s">
        <v>586</v>
      </c>
      <c r="B962" s="822" t="s">
        <v>587</v>
      </c>
      <c r="C962" s="825" t="s">
        <v>610</v>
      </c>
      <c r="D962" s="839" t="s">
        <v>611</v>
      </c>
      <c r="E962" s="825" t="s">
        <v>3695</v>
      </c>
      <c r="F962" s="839" t="s">
        <v>3696</v>
      </c>
      <c r="G962" s="825" t="s">
        <v>4795</v>
      </c>
      <c r="H962" s="825" t="s">
        <v>4796</v>
      </c>
      <c r="I962" s="831">
        <v>342.1300048828125</v>
      </c>
      <c r="J962" s="831">
        <v>1</v>
      </c>
      <c r="K962" s="832">
        <v>342.1300048828125</v>
      </c>
    </row>
    <row r="963" spans="1:11" ht="14.45" customHeight="1" x14ac:dyDescent="0.2">
      <c r="A963" s="821" t="s">
        <v>586</v>
      </c>
      <c r="B963" s="822" t="s">
        <v>587</v>
      </c>
      <c r="C963" s="825" t="s">
        <v>610</v>
      </c>
      <c r="D963" s="839" t="s">
        <v>611</v>
      </c>
      <c r="E963" s="825" t="s">
        <v>3695</v>
      </c>
      <c r="F963" s="839" t="s">
        <v>3696</v>
      </c>
      <c r="G963" s="825" t="s">
        <v>4797</v>
      </c>
      <c r="H963" s="825" t="s">
        <v>4798</v>
      </c>
      <c r="I963" s="831">
        <v>342.1300048828125</v>
      </c>
      <c r="J963" s="831">
        <v>2</v>
      </c>
      <c r="K963" s="832">
        <v>684.260009765625</v>
      </c>
    </row>
    <row r="964" spans="1:11" ht="14.45" customHeight="1" x14ac:dyDescent="0.2">
      <c r="A964" s="821" t="s">
        <v>586</v>
      </c>
      <c r="B964" s="822" t="s">
        <v>587</v>
      </c>
      <c r="C964" s="825" t="s">
        <v>610</v>
      </c>
      <c r="D964" s="839" t="s">
        <v>611</v>
      </c>
      <c r="E964" s="825" t="s">
        <v>3695</v>
      </c>
      <c r="F964" s="839" t="s">
        <v>3696</v>
      </c>
      <c r="G964" s="825" t="s">
        <v>4799</v>
      </c>
      <c r="H964" s="825" t="s">
        <v>4800</v>
      </c>
      <c r="I964" s="831">
        <v>342.1300048828125</v>
      </c>
      <c r="J964" s="831">
        <v>1</v>
      </c>
      <c r="K964" s="832">
        <v>342.1300048828125</v>
      </c>
    </row>
    <row r="965" spans="1:11" ht="14.45" customHeight="1" x14ac:dyDescent="0.2">
      <c r="A965" s="821" t="s">
        <v>586</v>
      </c>
      <c r="B965" s="822" t="s">
        <v>587</v>
      </c>
      <c r="C965" s="825" t="s">
        <v>610</v>
      </c>
      <c r="D965" s="839" t="s">
        <v>611</v>
      </c>
      <c r="E965" s="825" t="s">
        <v>3695</v>
      </c>
      <c r="F965" s="839" t="s">
        <v>3696</v>
      </c>
      <c r="G965" s="825" t="s">
        <v>4801</v>
      </c>
      <c r="H965" s="825" t="s">
        <v>4802</v>
      </c>
      <c r="I965" s="831">
        <v>398.64999389648438</v>
      </c>
      <c r="J965" s="831">
        <v>7</v>
      </c>
      <c r="K965" s="832">
        <v>2790.5398864746094</v>
      </c>
    </row>
    <row r="966" spans="1:11" ht="14.45" customHeight="1" x14ac:dyDescent="0.2">
      <c r="A966" s="821" t="s">
        <v>586</v>
      </c>
      <c r="B966" s="822" t="s">
        <v>587</v>
      </c>
      <c r="C966" s="825" t="s">
        <v>610</v>
      </c>
      <c r="D966" s="839" t="s">
        <v>611</v>
      </c>
      <c r="E966" s="825" t="s">
        <v>3695</v>
      </c>
      <c r="F966" s="839" t="s">
        <v>3696</v>
      </c>
      <c r="G966" s="825" t="s">
        <v>4803</v>
      </c>
      <c r="H966" s="825" t="s">
        <v>4804</v>
      </c>
      <c r="I966" s="831">
        <v>398.64999389648438</v>
      </c>
      <c r="J966" s="831">
        <v>7</v>
      </c>
      <c r="K966" s="832">
        <v>2790.5399169921875</v>
      </c>
    </row>
    <row r="967" spans="1:11" ht="14.45" customHeight="1" x14ac:dyDescent="0.2">
      <c r="A967" s="821" t="s">
        <v>586</v>
      </c>
      <c r="B967" s="822" t="s">
        <v>587</v>
      </c>
      <c r="C967" s="825" t="s">
        <v>610</v>
      </c>
      <c r="D967" s="839" t="s">
        <v>611</v>
      </c>
      <c r="E967" s="825" t="s">
        <v>3695</v>
      </c>
      <c r="F967" s="839" t="s">
        <v>3696</v>
      </c>
      <c r="G967" s="825" t="s">
        <v>4805</v>
      </c>
      <c r="H967" s="825" t="s">
        <v>4806</v>
      </c>
      <c r="I967" s="831">
        <v>398.64999389648438</v>
      </c>
      <c r="J967" s="831">
        <v>3</v>
      </c>
      <c r="K967" s="832">
        <v>1195.9499816894531</v>
      </c>
    </row>
    <row r="968" spans="1:11" ht="14.45" customHeight="1" x14ac:dyDescent="0.2">
      <c r="A968" s="821" t="s">
        <v>586</v>
      </c>
      <c r="B968" s="822" t="s">
        <v>587</v>
      </c>
      <c r="C968" s="825" t="s">
        <v>610</v>
      </c>
      <c r="D968" s="839" t="s">
        <v>611</v>
      </c>
      <c r="E968" s="825" t="s">
        <v>3695</v>
      </c>
      <c r="F968" s="839" t="s">
        <v>3696</v>
      </c>
      <c r="G968" s="825" t="s">
        <v>4807</v>
      </c>
      <c r="H968" s="825" t="s">
        <v>4808</v>
      </c>
      <c r="I968" s="831">
        <v>518.53997802734375</v>
      </c>
      <c r="J968" s="831">
        <v>1</v>
      </c>
      <c r="K968" s="832">
        <v>518.53997802734375</v>
      </c>
    </row>
    <row r="969" spans="1:11" ht="14.45" customHeight="1" x14ac:dyDescent="0.2">
      <c r="A969" s="821" t="s">
        <v>586</v>
      </c>
      <c r="B969" s="822" t="s">
        <v>587</v>
      </c>
      <c r="C969" s="825" t="s">
        <v>610</v>
      </c>
      <c r="D969" s="839" t="s">
        <v>611</v>
      </c>
      <c r="E969" s="825" t="s">
        <v>3695</v>
      </c>
      <c r="F969" s="839" t="s">
        <v>3696</v>
      </c>
      <c r="G969" s="825" t="s">
        <v>4809</v>
      </c>
      <c r="H969" s="825" t="s">
        <v>4810</v>
      </c>
      <c r="I969" s="831">
        <v>518.53997802734375</v>
      </c>
      <c r="J969" s="831">
        <v>1</v>
      </c>
      <c r="K969" s="832">
        <v>518.53997802734375</v>
      </c>
    </row>
    <row r="970" spans="1:11" ht="14.45" customHeight="1" x14ac:dyDescent="0.2">
      <c r="A970" s="821" t="s">
        <v>586</v>
      </c>
      <c r="B970" s="822" t="s">
        <v>587</v>
      </c>
      <c r="C970" s="825" t="s">
        <v>610</v>
      </c>
      <c r="D970" s="839" t="s">
        <v>611</v>
      </c>
      <c r="E970" s="825" t="s">
        <v>3695</v>
      </c>
      <c r="F970" s="839" t="s">
        <v>3696</v>
      </c>
      <c r="G970" s="825" t="s">
        <v>4811</v>
      </c>
      <c r="H970" s="825" t="s">
        <v>4812</v>
      </c>
      <c r="I970" s="831">
        <v>401.57998657226563</v>
      </c>
      <c r="J970" s="831">
        <v>4</v>
      </c>
      <c r="K970" s="832">
        <v>1606.3199462890625</v>
      </c>
    </row>
    <row r="971" spans="1:11" ht="14.45" customHeight="1" x14ac:dyDescent="0.2">
      <c r="A971" s="821" t="s">
        <v>586</v>
      </c>
      <c r="B971" s="822" t="s">
        <v>587</v>
      </c>
      <c r="C971" s="825" t="s">
        <v>610</v>
      </c>
      <c r="D971" s="839" t="s">
        <v>611</v>
      </c>
      <c r="E971" s="825" t="s">
        <v>3695</v>
      </c>
      <c r="F971" s="839" t="s">
        <v>3696</v>
      </c>
      <c r="G971" s="825" t="s">
        <v>4813</v>
      </c>
      <c r="H971" s="825" t="s">
        <v>4814</v>
      </c>
      <c r="I971" s="831">
        <v>401.57998657226563</v>
      </c>
      <c r="J971" s="831">
        <v>1</v>
      </c>
      <c r="K971" s="832">
        <v>401.57998657226563</v>
      </c>
    </row>
    <row r="972" spans="1:11" ht="14.45" customHeight="1" x14ac:dyDescent="0.2">
      <c r="A972" s="821" t="s">
        <v>586</v>
      </c>
      <c r="B972" s="822" t="s">
        <v>587</v>
      </c>
      <c r="C972" s="825" t="s">
        <v>610</v>
      </c>
      <c r="D972" s="839" t="s">
        <v>611</v>
      </c>
      <c r="E972" s="825" t="s">
        <v>3695</v>
      </c>
      <c r="F972" s="839" t="s">
        <v>3696</v>
      </c>
      <c r="G972" s="825" t="s">
        <v>4815</v>
      </c>
      <c r="H972" s="825" t="s">
        <v>4816</v>
      </c>
      <c r="I972" s="831">
        <v>401.57998657226563</v>
      </c>
      <c r="J972" s="831">
        <v>1</v>
      </c>
      <c r="K972" s="832">
        <v>401.57998657226563</v>
      </c>
    </row>
    <row r="973" spans="1:11" ht="14.45" customHeight="1" x14ac:dyDescent="0.2">
      <c r="A973" s="821" t="s">
        <v>586</v>
      </c>
      <c r="B973" s="822" t="s">
        <v>587</v>
      </c>
      <c r="C973" s="825" t="s">
        <v>610</v>
      </c>
      <c r="D973" s="839" t="s">
        <v>611</v>
      </c>
      <c r="E973" s="825" t="s">
        <v>3695</v>
      </c>
      <c r="F973" s="839" t="s">
        <v>3696</v>
      </c>
      <c r="G973" s="825" t="s">
        <v>4817</v>
      </c>
      <c r="H973" s="825" t="s">
        <v>4818</v>
      </c>
      <c r="I973" s="831">
        <v>401.57998657226563</v>
      </c>
      <c r="J973" s="831">
        <v>2</v>
      </c>
      <c r="K973" s="832">
        <v>803.15997314453125</v>
      </c>
    </row>
    <row r="974" spans="1:11" ht="14.45" customHeight="1" x14ac:dyDescent="0.2">
      <c r="A974" s="821" t="s">
        <v>586</v>
      </c>
      <c r="B974" s="822" t="s">
        <v>587</v>
      </c>
      <c r="C974" s="825" t="s">
        <v>610</v>
      </c>
      <c r="D974" s="839" t="s">
        <v>611</v>
      </c>
      <c r="E974" s="825" t="s">
        <v>3695</v>
      </c>
      <c r="F974" s="839" t="s">
        <v>3696</v>
      </c>
      <c r="G974" s="825" t="s">
        <v>4819</v>
      </c>
      <c r="H974" s="825" t="s">
        <v>4820</v>
      </c>
      <c r="I974" s="831">
        <v>430.77999877929688</v>
      </c>
      <c r="J974" s="831">
        <v>1</v>
      </c>
      <c r="K974" s="832">
        <v>430.77999877929688</v>
      </c>
    </row>
    <row r="975" spans="1:11" ht="14.45" customHeight="1" x14ac:dyDescent="0.2">
      <c r="A975" s="821" t="s">
        <v>586</v>
      </c>
      <c r="B975" s="822" t="s">
        <v>587</v>
      </c>
      <c r="C975" s="825" t="s">
        <v>610</v>
      </c>
      <c r="D975" s="839" t="s">
        <v>611</v>
      </c>
      <c r="E975" s="825" t="s">
        <v>3695</v>
      </c>
      <c r="F975" s="839" t="s">
        <v>3696</v>
      </c>
      <c r="G975" s="825" t="s">
        <v>4821</v>
      </c>
      <c r="H975" s="825" t="s">
        <v>4822</v>
      </c>
      <c r="I975" s="831">
        <v>401.57998657226563</v>
      </c>
      <c r="J975" s="831">
        <v>3</v>
      </c>
      <c r="K975" s="832">
        <v>1204.7399597167969</v>
      </c>
    </row>
    <row r="976" spans="1:11" ht="14.45" customHeight="1" x14ac:dyDescent="0.2">
      <c r="A976" s="821" t="s">
        <v>586</v>
      </c>
      <c r="B976" s="822" t="s">
        <v>587</v>
      </c>
      <c r="C976" s="825" t="s">
        <v>610</v>
      </c>
      <c r="D976" s="839" t="s">
        <v>611</v>
      </c>
      <c r="E976" s="825" t="s">
        <v>3695</v>
      </c>
      <c r="F976" s="839" t="s">
        <v>3696</v>
      </c>
      <c r="G976" s="825" t="s">
        <v>4823</v>
      </c>
      <c r="H976" s="825" t="s">
        <v>4824</v>
      </c>
      <c r="I976" s="831">
        <v>401.57998657226563</v>
      </c>
      <c r="J976" s="831">
        <v>1</v>
      </c>
      <c r="K976" s="832">
        <v>401.57998657226563</v>
      </c>
    </row>
    <row r="977" spans="1:11" ht="14.45" customHeight="1" x14ac:dyDescent="0.2">
      <c r="A977" s="821" t="s">
        <v>586</v>
      </c>
      <c r="B977" s="822" t="s">
        <v>587</v>
      </c>
      <c r="C977" s="825" t="s">
        <v>610</v>
      </c>
      <c r="D977" s="839" t="s">
        <v>611</v>
      </c>
      <c r="E977" s="825" t="s">
        <v>3695</v>
      </c>
      <c r="F977" s="839" t="s">
        <v>3696</v>
      </c>
      <c r="G977" s="825" t="s">
        <v>4825</v>
      </c>
      <c r="H977" s="825" t="s">
        <v>4826</v>
      </c>
      <c r="I977" s="831">
        <v>401.57998657226563</v>
      </c>
      <c r="J977" s="831">
        <v>4</v>
      </c>
      <c r="K977" s="832">
        <v>1606.3199462890625</v>
      </c>
    </row>
    <row r="978" spans="1:11" ht="14.45" customHeight="1" x14ac:dyDescent="0.2">
      <c r="A978" s="821" t="s">
        <v>586</v>
      </c>
      <c r="B978" s="822" t="s">
        <v>587</v>
      </c>
      <c r="C978" s="825" t="s">
        <v>610</v>
      </c>
      <c r="D978" s="839" t="s">
        <v>611</v>
      </c>
      <c r="E978" s="825" t="s">
        <v>3695</v>
      </c>
      <c r="F978" s="839" t="s">
        <v>3696</v>
      </c>
      <c r="G978" s="825" t="s">
        <v>4827</v>
      </c>
      <c r="H978" s="825" t="s">
        <v>4828</v>
      </c>
      <c r="I978" s="831">
        <v>401.57998657226563</v>
      </c>
      <c r="J978" s="831">
        <v>5</v>
      </c>
      <c r="K978" s="832">
        <v>2007.8999328613281</v>
      </c>
    </row>
    <row r="979" spans="1:11" ht="14.45" customHeight="1" x14ac:dyDescent="0.2">
      <c r="A979" s="821" t="s">
        <v>586</v>
      </c>
      <c r="B979" s="822" t="s">
        <v>587</v>
      </c>
      <c r="C979" s="825" t="s">
        <v>610</v>
      </c>
      <c r="D979" s="839" t="s">
        <v>611</v>
      </c>
      <c r="E979" s="825" t="s">
        <v>3695</v>
      </c>
      <c r="F979" s="839" t="s">
        <v>3696</v>
      </c>
      <c r="G979" s="825" t="s">
        <v>4829</v>
      </c>
      <c r="H979" s="825" t="s">
        <v>4830</v>
      </c>
      <c r="I979" s="831">
        <v>591.90997314453125</v>
      </c>
      <c r="J979" s="831">
        <v>3</v>
      </c>
      <c r="K979" s="832">
        <v>1775.719970703125</v>
      </c>
    </row>
    <row r="980" spans="1:11" ht="14.45" customHeight="1" x14ac:dyDescent="0.2">
      <c r="A980" s="821" t="s">
        <v>586</v>
      </c>
      <c r="B980" s="822" t="s">
        <v>587</v>
      </c>
      <c r="C980" s="825" t="s">
        <v>610</v>
      </c>
      <c r="D980" s="839" t="s">
        <v>611</v>
      </c>
      <c r="E980" s="825" t="s">
        <v>3695</v>
      </c>
      <c r="F980" s="839" t="s">
        <v>3696</v>
      </c>
      <c r="G980" s="825" t="s">
        <v>4831</v>
      </c>
      <c r="H980" s="825" t="s">
        <v>4832</v>
      </c>
      <c r="I980" s="831">
        <v>591.90997314453125</v>
      </c>
      <c r="J980" s="831">
        <v>2</v>
      </c>
      <c r="K980" s="832">
        <v>1183.81005859375</v>
      </c>
    </row>
    <row r="981" spans="1:11" ht="14.45" customHeight="1" x14ac:dyDescent="0.2">
      <c r="A981" s="821" t="s">
        <v>586</v>
      </c>
      <c r="B981" s="822" t="s">
        <v>587</v>
      </c>
      <c r="C981" s="825" t="s">
        <v>610</v>
      </c>
      <c r="D981" s="839" t="s">
        <v>611</v>
      </c>
      <c r="E981" s="825" t="s">
        <v>3695</v>
      </c>
      <c r="F981" s="839" t="s">
        <v>3696</v>
      </c>
      <c r="G981" s="825" t="s">
        <v>4833</v>
      </c>
      <c r="H981" s="825" t="s">
        <v>4834</v>
      </c>
      <c r="I981" s="831">
        <v>591.90997314453125</v>
      </c>
      <c r="J981" s="831">
        <v>1</v>
      </c>
      <c r="K981" s="832">
        <v>591.90997314453125</v>
      </c>
    </row>
    <row r="982" spans="1:11" ht="14.45" customHeight="1" x14ac:dyDescent="0.2">
      <c r="A982" s="821" t="s">
        <v>586</v>
      </c>
      <c r="B982" s="822" t="s">
        <v>587</v>
      </c>
      <c r="C982" s="825" t="s">
        <v>610</v>
      </c>
      <c r="D982" s="839" t="s">
        <v>611</v>
      </c>
      <c r="E982" s="825" t="s">
        <v>3695</v>
      </c>
      <c r="F982" s="839" t="s">
        <v>3696</v>
      </c>
      <c r="G982" s="825" t="s">
        <v>4835</v>
      </c>
      <c r="H982" s="825" t="s">
        <v>4836</v>
      </c>
      <c r="I982" s="831">
        <v>591.90997314453125</v>
      </c>
      <c r="J982" s="831">
        <v>2</v>
      </c>
      <c r="K982" s="832">
        <v>1183.81005859375</v>
      </c>
    </row>
    <row r="983" spans="1:11" ht="14.45" customHeight="1" x14ac:dyDescent="0.2">
      <c r="A983" s="821" t="s">
        <v>586</v>
      </c>
      <c r="B983" s="822" t="s">
        <v>587</v>
      </c>
      <c r="C983" s="825" t="s">
        <v>610</v>
      </c>
      <c r="D983" s="839" t="s">
        <v>611</v>
      </c>
      <c r="E983" s="825" t="s">
        <v>3695</v>
      </c>
      <c r="F983" s="839" t="s">
        <v>3696</v>
      </c>
      <c r="G983" s="825" t="s">
        <v>4837</v>
      </c>
      <c r="H983" s="825" t="s">
        <v>4838</v>
      </c>
      <c r="I983" s="831">
        <v>591.90997314453125</v>
      </c>
      <c r="J983" s="831">
        <v>1</v>
      </c>
      <c r="K983" s="832">
        <v>591.90997314453125</v>
      </c>
    </row>
    <row r="984" spans="1:11" ht="14.45" customHeight="1" x14ac:dyDescent="0.2">
      <c r="A984" s="821" t="s">
        <v>586</v>
      </c>
      <c r="B984" s="822" t="s">
        <v>587</v>
      </c>
      <c r="C984" s="825" t="s">
        <v>610</v>
      </c>
      <c r="D984" s="839" t="s">
        <v>611</v>
      </c>
      <c r="E984" s="825" t="s">
        <v>3695</v>
      </c>
      <c r="F984" s="839" t="s">
        <v>3696</v>
      </c>
      <c r="G984" s="825" t="s">
        <v>4839</v>
      </c>
      <c r="H984" s="825" t="s">
        <v>4840</v>
      </c>
      <c r="I984" s="831">
        <v>591.90997314453125</v>
      </c>
      <c r="J984" s="831">
        <v>1</v>
      </c>
      <c r="K984" s="832">
        <v>591.90997314453125</v>
      </c>
    </row>
    <row r="985" spans="1:11" ht="14.45" customHeight="1" x14ac:dyDescent="0.2">
      <c r="A985" s="821" t="s">
        <v>586</v>
      </c>
      <c r="B985" s="822" t="s">
        <v>587</v>
      </c>
      <c r="C985" s="825" t="s">
        <v>610</v>
      </c>
      <c r="D985" s="839" t="s">
        <v>611</v>
      </c>
      <c r="E985" s="825" t="s">
        <v>3695</v>
      </c>
      <c r="F985" s="839" t="s">
        <v>3696</v>
      </c>
      <c r="G985" s="825" t="s">
        <v>4841</v>
      </c>
      <c r="H985" s="825" t="s">
        <v>4842</v>
      </c>
      <c r="I985" s="831">
        <v>878.719970703125</v>
      </c>
      <c r="J985" s="831">
        <v>2</v>
      </c>
      <c r="K985" s="832">
        <v>1757.4300537109375</v>
      </c>
    </row>
    <row r="986" spans="1:11" ht="14.45" customHeight="1" x14ac:dyDescent="0.2">
      <c r="A986" s="821" t="s">
        <v>586</v>
      </c>
      <c r="B986" s="822" t="s">
        <v>587</v>
      </c>
      <c r="C986" s="825" t="s">
        <v>610</v>
      </c>
      <c r="D986" s="839" t="s">
        <v>611</v>
      </c>
      <c r="E986" s="825" t="s">
        <v>3695</v>
      </c>
      <c r="F986" s="839" t="s">
        <v>3696</v>
      </c>
      <c r="G986" s="825" t="s">
        <v>4775</v>
      </c>
      <c r="H986" s="825" t="s">
        <v>4843</v>
      </c>
      <c r="I986" s="831">
        <v>878.719970703125</v>
      </c>
      <c r="J986" s="831">
        <v>1</v>
      </c>
      <c r="K986" s="832">
        <v>878.719970703125</v>
      </c>
    </row>
    <row r="987" spans="1:11" ht="14.45" customHeight="1" x14ac:dyDescent="0.2">
      <c r="A987" s="821" t="s">
        <v>586</v>
      </c>
      <c r="B987" s="822" t="s">
        <v>587</v>
      </c>
      <c r="C987" s="825" t="s">
        <v>610</v>
      </c>
      <c r="D987" s="839" t="s">
        <v>611</v>
      </c>
      <c r="E987" s="825" t="s">
        <v>3695</v>
      </c>
      <c r="F987" s="839" t="s">
        <v>3696</v>
      </c>
      <c r="G987" s="825" t="s">
        <v>4777</v>
      </c>
      <c r="H987" s="825" t="s">
        <v>4844</v>
      </c>
      <c r="I987" s="831">
        <v>878.719970703125</v>
      </c>
      <c r="J987" s="831">
        <v>2</v>
      </c>
      <c r="K987" s="832">
        <v>1757.43994140625</v>
      </c>
    </row>
    <row r="988" spans="1:11" ht="14.45" customHeight="1" x14ac:dyDescent="0.2">
      <c r="A988" s="821" t="s">
        <v>586</v>
      </c>
      <c r="B988" s="822" t="s">
        <v>587</v>
      </c>
      <c r="C988" s="825" t="s">
        <v>610</v>
      </c>
      <c r="D988" s="839" t="s">
        <v>611</v>
      </c>
      <c r="E988" s="825" t="s">
        <v>3695</v>
      </c>
      <c r="F988" s="839" t="s">
        <v>3696</v>
      </c>
      <c r="G988" s="825" t="s">
        <v>4781</v>
      </c>
      <c r="H988" s="825" t="s">
        <v>4845</v>
      </c>
      <c r="I988" s="831">
        <v>878.71499633789063</v>
      </c>
      <c r="J988" s="831">
        <v>4</v>
      </c>
      <c r="K988" s="832">
        <v>3514.840087890625</v>
      </c>
    </row>
    <row r="989" spans="1:11" ht="14.45" customHeight="1" x14ac:dyDescent="0.2">
      <c r="A989" s="821" t="s">
        <v>586</v>
      </c>
      <c r="B989" s="822" t="s">
        <v>587</v>
      </c>
      <c r="C989" s="825" t="s">
        <v>610</v>
      </c>
      <c r="D989" s="839" t="s">
        <v>611</v>
      </c>
      <c r="E989" s="825" t="s">
        <v>3695</v>
      </c>
      <c r="F989" s="839" t="s">
        <v>3696</v>
      </c>
      <c r="G989" s="825" t="s">
        <v>4783</v>
      </c>
      <c r="H989" s="825" t="s">
        <v>4846</v>
      </c>
      <c r="I989" s="831">
        <v>878.71499633789063</v>
      </c>
      <c r="J989" s="831">
        <v>3</v>
      </c>
      <c r="K989" s="832">
        <v>2636.1300048828125</v>
      </c>
    </row>
    <row r="990" spans="1:11" ht="14.45" customHeight="1" x14ac:dyDescent="0.2">
      <c r="A990" s="821" t="s">
        <v>586</v>
      </c>
      <c r="B990" s="822" t="s">
        <v>587</v>
      </c>
      <c r="C990" s="825" t="s">
        <v>610</v>
      </c>
      <c r="D990" s="839" t="s">
        <v>611</v>
      </c>
      <c r="E990" s="825" t="s">
        <v>3695</v>
      </c>
      <c r="F990" s="839" t="s">
        <v>3696</v>
      </c>
      <c r="G990" s="825" t="s">
        <v>4847</v>
      </c>
      <c r="H990" s="825" t="s">
        <v>4848</v>
      </c>
      <c r="I990" s="831">
        <v>878.719970703125</v>
      </c>
      <c r="J990" s="831">
        <v>3</v>
      </c>
      <c r="K990" s="832">
        <v>2636.1500244140625</v>
      </c>
    </row>
    <row r="991" spans="1:11" ht="14.45" customHeight="1" x14ac:dyDescent="0.2">
      <c r="A991" s="821" t="s">
        <v>586</v>
      </c>
      <c r="B991" s="822" t="s">
        <v>587</v>
      </c>
      <c r="C991" s="825" t="s">
        <v>610</v>
      </c>
      <c r="D991" s="839" t="s">
        <v>611</v>
      </c>
      <c r="E991" s="825" t="s">
        <v>3695</v>
      </c>
      <c r="F991" s="839" t="s">
        <v>3696</v>
      </c>
      <c r="G991" s="825" t="s">
        <v>4785</v>
      </c>
      <c r="H991" s="825" t="s">
        <v>4849</v>
      </c>
      <c r="I991" s="831">
        <v>878.719970703125</v>
      </c>
      <c r="J991" s="831">
        <v>1</v>
      </c>
      <c r="K991" s="832">
        <v>878.719970703125</v>
      </c>
    </row>
    <row r="992" spans="1:11" ht="14.45" customHeight="1" x14ac:dyDescent="0.2">
      <c r="A992" s="821" t="s">
        <v>586</v>
      </c>
      <c r="B992" s="822" t="s">
        <v>587</v>
      </c>
      <c r="C992" s="825" t="s">
        <v>610</v>
      </c>
      <c r="D992" s="839" t="s">
        <v>611</v>
      </c>
      <c r="E992" s="825" t="s">
        <v>3695</v>
      </c>
      <c r="F992" s="839" t="s">
        <v>3696</v>
      </c>
      <c r="G992" s="825" t="s">
        <v>4850</v>
      </c>
      <c r="H992" s="825" t="s">
        <v>4851</v>
      </c>
      <c r="I992" s="831">
        <v>1135.1600341796875</v>
      </c>
      <c r="J992" s="831">
        <v>2</v>
      </c>
      <c r="K992" s="832">
        <v>2270.31005859375</v>
      </c>
    </row>
    <row r="993" spans="1:11" ht="14.45" customHeight="1" x14ac:dyDescent="0.2">
      <c r="A993" s="821" t="s">
        <v>586</v>
      </c>
      <c r="B993" s="822" t="s">
        <v>587</v>
      </c>
      <c r="C993" s="825" t="s">
        <v>610</v>
      </c>
      <c r="D993" s="839" t="s">
        <v>611</v>
      </c>
      <c r="E993" s="825" t="s">
        <v>3695</v>
      </c>
      <c r="F993" s="839" t="s">
        <v>3696</v>
      </c>
      <c r="G993" s="825" t="s">
        <v>4852</v>
      </c>
      <c r="H993" s="825" t="s">
        <v>4853</v>
      </c>
      <c r="I993" s="831">
        <v>1135.1700439453125</v>
      </c>
      <c r="J993" s="831">
        <v>1</v>
      </c>
      <c r="K993" s="832">
        <v>1135.1700439453125</v>
      </c>
    </row>
    <row r="994" spans="1:11" ht="14.45" customHeight="1" x14ac:dyDescent="0.2">
      <c r="A994" s="821" t="s">
        <v>586</v>
      </c>
      <c r="B994" s="822" t="s">
        <v>587</v>
      </c>
      <c r="C994" s="825" t="s">
        <v>610</v>
      </c>
      <c r="D994" s="839" t="s">
        <v>611</v>
      </c>
      <c r="E994" s="825" t="s">
        <v>3695</v>
      </c>
      <c r="F994" s="839" t="s">
        <v>3696</v>
      </c>
      <c r="G994" s="825" t="s">
        <v>4854</v>
      </c>
      <c r="H994" s="825" t="s">
        <v>4855</v>
      </c>
      <c r="I994" s="831">
        <v>1135.1700439453125</v>
      </c>
      <c r="J994" s="831">
        <v>1</v>
      </c>
      <c r="K994" s="832">
        <v>1135.1700439453125</v>
      </c>
    </row>
    <row r="995" spans="1:11" ht="14.45" customHeight="1" x14ac:dyDescent="0.2">
      <c r="A995" s="821" t="s">
        <v>586</v>
      </c>
      <c r="B995" s="822" t="s">
        <v>587</v>
      </c>
      <c r="C995" s="825" t="s">
        <v>610</v>
      </c>
      <c r="D995" s="839" t="s">
        <v>611</v>
      </c>
      <c r="E995" s="825" t="s">
        <v>3695</v>
      </c>
      <c r="F995" s="839" t="s">
        <v>3696</v>
      </c>
      <c r="G995" s="825" t="s">
        <v>4856</v>
      </c>
      <c r="H995" s="825" t="s">
        <v>4857</v>
      </c>
      <c r="I995" s="831">
        <v>401.57998657226563</v>
      </c>
      <c r="J995" s="831">
        <v>10</v>
      </c>
      <c r="K995" s="832">
        <v>4015.7998657226563</v>
      </c>
    </row>
    <row r="996" spans="1:11" ht="14.45" customHeight="1" x14ac:dyDescent="0.2">
      <c r="A996" s="821" t="s">
        <v>586</v>
      </c>
      <c r="B996" s="822" t="s">
        <v>587</v>
      </c>
      <c r="C996" s="825" t="s">
        <v>610</v>
      </c>
      <c r="D996" s="839" t="s">
        <v>611</v>
      </c>
      <c r="E996" s="825" t="s">
        <v>3695</v>
      </c>
      <c r="F996" s="839" t="s">
        <v>3696</v>
      </c>
      <c r="G996" s="825" t="s">
        <v>4858</v>
      </c>
      <c r="H996" s="825" t="s">
        <v>4859</v>
      </c>
      <c r="I996" s="831">
        <v>401.57998657226563</v>
      </c>
      <c r="J996" s="831">
        <v>6</v>
      </c>
      <c r="K996" s="832">
        <v>2409.4799194335938</v>
      </c>
    </row>
    <row r="997" spans="1:11" ht="14.45" customHeight="1" x14ac:dyDescent="0.2">
      <c r="A997" s="821" t="s">
        <v>586</v>
      </c>
      <c r="B997" s="822" t="s">
        <v>587</v>
      </c>
      <c r="C997" s="825" t="s">
        <v>610</v>
      </c>
      <c r="D997" s="839" t="s">
        <v>611</v>
      </c>
      <c r="E997" s="825" t="s">
        <v>3695</v>
      </c>
      <c r="F997" s="839" t="s">
        <v>3696</v>
      </c>
      <c r="G997" s="825" t="s">
        <v>4860</v>
      </c>
      <c r="H997" s="825" t="s">
        <v>4861</v>
      </c>
      <c r="I997" s="831">
        <v>3109.60009765625</v>
      </c>
      <c r="J997" s="831">
        <v>2</v>
      </c>
      <c r="K997" s="832">
        <v>6219.2001953125</v>
      </c>
    </row>
    <row r="998" spans="1:11" ht="14.45" customHeight="1" x14ac:dyDescent="0.2">
      <c r="A998" s="821" t="s">
        <v>586</v>
      </c>
      <c r="B998" s="822" t="s">
        <v>587</v>
      </c>
      <c r="C998" s="825" t="s">
        <v>610</v>
      </c>
      <c r="D998" s="839" t="s">
        <v>611</v>
      </c>
      <c r="E998" s="825" t="s">
        <v>3695</v>
      </c>
      <c r="F998" s="839" t="s">
        <v>3696</v>
      </c>
      <c r="G998" s="825" t="s">
        <v>4862</v>
      </c>
      <c r="H998" s="825" t="s">
        <v>4863</v>
      </c>
      <c r="I998" s="831">
        <v>3109.60009765625</v>
      </c>
      <c r="J998" s="831">
        <v>6</v>
      </c>
      <c r="K998" s="832">
        <v>18657.6005859375</v>
      </c>
    </row>
    <row r="999" spans="1:11" ht="14.45" customHeight="1" x14ac:dyDescent="0.2">
      <c r="A999" s="821" t="s">
        <v>586</v>
      </c>
      <c r="B999" s="822" t="s">
        <v>587</v>
      </c>
      <c r="C999" s="825" t="s">
        <v>610</v>
      </c>
      <c r="D999" s="839" t="s">
        <v>611</v>
      </c>
      <c r="E999" s="825" t="s">
        <v>3695</v>
      </c>
      <c r="F999" s="839" t="s">
        <v>3696</v>
      </c>
      <c r="G999" s="825" t="s">
        <v>4864</v>
      </c>
      <c r="H999" s="825" t="s">
        <v>4865</v>
      </c>
      <c r="I999" s="831">
        <v>3109.60009765625</v>
      </c>
      <c r="J999" s="831">
        <v>6</v>
      </c>
      <c r="K999" s="832">
        <v>18657.60009765625</v>
      </c>
    </row>
    <row r="1000" spans="1:11" ht="14.45" customHeight="1" x14ac:dyDescent="0.2">
      <c r="A1000" s="821" t="s">
        <v>586</v>
      </c>
      <c r="B1000" s="822" t="s">
        <v>587</v>
      </c>
      <c r="C1000" s="825" t="s">
        <v>610</v>
      </c>
      <c r="D1000" s="839" t="s">
        <v>611</v>
      </c>
      <c r="E1000" s="825" t="s">
        <v>3695</v>
      </c>
      <c r="F1000" s="839" t="s">
        <v>3696</v>
      </c>
      <c r="G1000" s="825" t="s">
        <v>4866</v>
      </c>
      <c r="H1000" s="825" t="s">
        <v>4867</v>
      </c>
      <c r="I1000" s="831">
        <v>3109.60009765625</v>
      </c>
      <c r="J1000" s="831">
        <v>1</v>
      </c>
      <c r="K1000" s="832">
        <v>3109.60009765625</v>
      </c>
    </row>
    <row r="1001" spans="1:11" ht="14.45" customHeight="1" x14ac:dyDescent="0.2">
      <c r="A1001" s="821" t="s">
        <v>586</v>
      </c>
      <c r="B1001" s="822" t="s">
        <v>587</v>
      </c>
      <c r="C1001" s="825" t="s">
        <v>610</v>
      </c>
      <c r="D1001" s="839" t="s">
        <v>611</v>
      </c>
      <c r="E1001" s="825" t="s">
        <v>3695</v>
      </c>
      <c r="F1001" s="839" t="s">
        <v>3696</v>
      </c>
      <c r="G1001" s="825" t="s">
        <v>4868</v>
      </c>
      <c r="H1001" s="825" t="s">
        <v>4869</v>
      </c>
      <c r="I1001" s="831">
        <v>185.19999694824219</v>
      </c>
      <c r="J1001" s="831">
        <v>1</v>
      </c>
      <c r="K1001" s="832">
        <v>185.19999694824219</v>
      </c>
    </row>
    <row r="1002" spans="1:11" ht="14.45" customHeight="1" x14ac:dyDescent="0.2">
      <c r="A1002" s="821" t="s">
        <v>586</v>
      </c>
      <c r="B1002" s="822" t="s">
        <v>587</v>
      </c>
      <c r="C1002" s="825" t="s">
        <v>610</v>
      </c>
      <c r="D1002" s="839" t="s">
        <v>611</v>
      </c>
      <c r="E1002" s="825" t="s">
        <v>3695</v>
      </c>
      <c r="F1002" s="839" t="s">
        <v>3696</v>
      </c>
      <c r="G1002" s="825" t="s">
        <v>4870</v>
      </c>
      <c r="H1002" s="825" t="s">
        <v>4871</v>
      </c>
      <c r="I1002" s="831">
        <v>2390.93994140625</v>
      </c>
      <c r="J1002" s="831">
        <v>1</v>
      </c>
      <c r="K1002" s="832">
        <v>2390.93994140625</v>
      </c>
    </row>
    <row r="1003" spans="1:11" ht="14.45" customHeight="1" x14ac:dyDescent="0.2">
      <c r="A1003" s="821" t="s">
        <v>586</v>
      </c>
      <c r="B1003" s="822" t="s">
        <v>587</v>
      </c>
      <c r="C1003" s="825" t="s">
        <v>610</v>
      </c>
      <c r="D1003" s="839" t="s">
        <v>611</v>
      </c>
      <c r="E1003" s="825" t="s">
        <v>3695</v>
      </c>
      <c r="F1003" s="839" t="s">
        <v>3696</v>
      </c>
      <c r="G1003" s="825" t="s">
        <v>4872</v>
      </c>
      <c r="H1003" s="825" t="s">
        <v>4873</v>
      </c>
      <c r="I1003" s="831">
        <v>2390.93994140625</v>
      </c>
      <c r="J1003" s="831">
        <v>1</v>
      </c>
      <c r="K1003" s="832">
        <v>2390.93994140625</v>
      </c>
    </row>
    <row r="1004" spans="1:11" ht="14.45" customHeight="1" x14ac:dyDescent="0.2">
      <c r="A1004" s="821" t="s">
        <v>586</v>
      </c>
      <c r="B1004" s="822" t="s">
        <v>587</v>
      </c>
      <c r="C1004" s="825" t="s">
        <v>610</v>
      </c>
      <c r="D1004" s="839" t="s">
        <v>611</v>
      </c>
      <c r="E1004" s="825" t="s">
        <v>3695</v>
      </c>
      <c r="F1004" s="839" t="s">
        <v>3696</v>
      </c>
      <c r="G1004" s="825" t="s">
        <v>4874</v>
      </c>
      <c r="H1004" s="825" t="s">
        <v>4875</v>
      </c>
      <c r="I1004" s="831">
        <v>2390.93994140625</v>
      </c>
      <c r="J1004" s="831">
        <v>2</v>
      </c>
      <c r="K1004" s="832">
        <v>4781.8798828125</v>
      </c>
    </row>
    <row r="1005" spans="1:11" ht="14.45" customHeight="1" x14ac:dyDescent="0.2">
      <c r="A1005" s="821" t="s">
        <v>586</v>
      </c>
      <c r="B1005" s="822" t="s">
        <v>587</v>
      </c>
      <c r="C1005" s="825" t="s">
        <v>610</v>
      </c>
      <c r="D1005" s="839" t="s">
        <v>611</v>
      </c>
      <c r="E1005" s="825" t="s">
        <v>3695</v>
      </c>
      <c r="F1005" s="839" t="s">
        <v>3696</v>
      </c>
      <c r="G1005" s="825" t="s">
        <v>4876</v>
      </c>
      <c r="H1005" s="825" t="s">
        <v>4877</v>
      </c>
      <c r="I1005" s="831">
        <v>2390.909912109375</v>
      </c>
      <c r="J1005" s="831">
        <v>1</v>
      </c>
      <c r="K1005" s="832">
        <v>2390.909912109375</v>
      </c>
    </row>
    <row r="1006" spans="1:11" ht="14.45" customHeight="1" x14ac:dyDescent="0.2">
      <c r="A1006" s="821" t="s">
        <v>586</v>
      </c>
      <c r="B1006" s="822" t="s">
        <v>587</v>
      </c>
      <c r="C1006" s="825" t="s">
        <v>610</v>
      </c>
      <c r="D1006" s="839" t="s">
        <v>611</v>
      </c>
      <c r="E1006" s="825" t="s">
        <v>3695</v>
      </c>
      <c r="F1006" s="839" t="s">
        <v>3696</v>
      </c>
      <c r="G1006" s="825" t="s">
        <v>4878</v>
      </c>
      <c r="H1006" s="825" t="s">
        <v>4879</v>
      </c>
      <c r="I1006" s="831">
        <v>2390.93994140625</v>
      </c>
      <c r="J1006" s="831">
        <v>3</v>
      </c>
      <c r="K1006" s="832">
        <v>7172.81982421875</v>
      </c>
    </row>
    <row r="1007" spans="1:11" ht="14.45" customHeight="1" x14ac:dyDescent="0.2">
      <c r="A1007" s="821" t="s">
        <v>586</v>
      </c>
      <c r="B1007" s="822" t="s">
        <v>587</v>
      </c>
      <c r="C1007" s="825" t="s">
        <v>610</v>
      </c>
      <c r="D1007" s="839" t="s">
        <v>611</v>
      </c>
      <c r="E1007" s="825" t="s">
        <v>3695</v>
      </c>
      <c r="F1007" s="839" t="s">
        <v>3696</v>
      </c>
      <c r="G1007" s="825" t="s">
        <v>4880</v>
      </c>
      <c r="H1007" s="825" t="s">
        <v>4881</v>
      </c>
      <c r="I1007" s="831">
        <v>5875.009765625</v>
      </c>
      <c r="J1007" s="831">
        <v>1</v>
      </c>
      <c r="K1007" s="832">
        <v>5875.009765625</v>
      </c>
    </row>
    <row r="1008" spans="1:11" ht="14.45" customHeight="1" x14ac:dyDescent="0.2">
      <c r="A1008" s="821" t="s">
        <v>586</v>
      </c>
      <c r="B1008" s="822" t="s">
        <v>587</v>
      </c>
      <c r="C1008" s="825" t="s">
        <v>610</v>
      </c>
      <c r="D1008" s="839" t="s">
        <v>611</v>
      </c>
      <c r="E1008" s="825" t="s">
        <v>3695</v>
      </c>
      <c r="F1008" s="839" t="s">
        <v>3696</v>
      </c>
      <c r="G1008" s="825" t="s">
        <v>4882</v>
      </c>
      <c r="H1008" s="825" t="s">
        <v>4883</v>
      </c>
      <c r="I1008" s="831">
        <v>5875.0078125</v>
      </c>
      <c r="J1008" s="831">
        <v>5</v>
      </c>
      <c r="K1008" s="832">
        <v>29375.0390625</v>
      </c>
    </row>
    <row r="1009" spans="1:11" ht="14.45" customHeight="1" x14ac:dyDescent="0.2">
      <c r="A1009" s="821" t="s">
        <v>586</v>
      </c>
      <c r="B1009" s="822" t="s">
        <v>587</v>
      </c>
      <c r="C1009" s="825" t="s">
        <v>610</v>
      </c>
      <c r="D1009" s="839" t="s">
        <v>611</v>
      </c>
      <c r="E1009" s="825" t="s">
        <v>3695</v>
      </c>
      <c r="F1009" s="839" t="s">
        <v>3696</v>
      </c>
      <c r="G1009" s="825" t="s">
        <v>4884</v>
      </c>
      <c r="H1009" s="825" t="s">
        <v>4885</v>
      </c>
      <c r="I1009" s="831">
        <v>5875.0078125</v>
      </c>
      <c r="J1009" s="831">
        <v>5</v>
      </c>
      <c r="K1009" s="832">
        <v>29375.0390625</v>
      </c>
    </row>
    <row r="1010" spans="1:11" ht="14.45" customHeight="1" x14ac:dyDescent="0.2">
      <c r="A1010" s="821" t="s">
        <v>586</v>
      </c>
      <c r="B1010" s="822" t="s">
        <v>587</v>
      </c>
      <c r="C1010" s="825" t="s">
        <v>610</v>
      </c>
      <c r="D1010" s="839" t="s">
        <v>611</v>
      </c>
      <c r="E1010" s="825" t="s">
        <v>3695</v>
      </c>
      <c r="F1010" s="839" t="s">
        <v>3696</v>
      </c>
      <c r="G1010" s="825" t="s">
        <v>4886</v>
      </c>
      <c r="H1010" s="825" t="s">
        <v>4887</v>
      </c>
      <c r="I1010" s="831">
        <v>5875</v>
      </c>
      <c r="J1010" s="831">
        <v>4</v>
      </c>
      <c r="K1010" s="832">
        <v>23500</v>
      </c>
    </row>
    <row r="1011" spans="1:11" ht="14.45" customHeight="1" x14ac:dyDescent="0.2">
      <c r="A1011" s="821" t="s">
        <v>586</v>
      </c>
      <c r="B1011" s="822" t="s">
        <v>587</v>
      </c>
      <c r="C1011" s="825" t="s">
        <v>610</v>
      </c>
      <c r="D1011" s="839" t="s">
        <v>611</v>
      </c>
      <c r="E1011" s="825" t="s">
        <v>3695</v>
      </c>
      <c r="F1011" s="839" t="s">
        <v>3696</v>
      </c>
      <c r="G1011" s="825" t="s">
        <v>4888</v>
      </c>
      <c r="H1011" s="825" t="s">
        <v>4889</v>
      </c>
      <c r="I1011" s="831">
        <v>5875.009765625</v>
      </c>
      <c r="J1011" s="831">
        <v>1</v>
      </c>
      <c r="K1011" s="832">
        <v>5875.009765625</v>
      </c>
    </row>
    <row r="1012" spans="1:11" ht="14.45" customHeight="1" x14ac:dyDescent="0.2">
      <c r="A1012" s="821" t="s">
        <v>586</v>
      </c>
      <c r="B1012" s="822" t="s">
        <v>587</v>
      </c>
      <c r="C1012" s="825" t="s">
        <v>610</v>
      </c>
      <c r="D1012" s="839" t="s">
        <v>611</v>
      </c>
      <c r="E1012" s="825" t="s">
        <v>3695</v>
      </c>
      <c r="F1012" s="839" t="s">
        <v>3696</v>
      </c>
      <c r="G1012" s="825" t="s">
        <v>4890</v>
      </c>
      <c r="H1012" s="825" t="s">
        <v>4891</v>
      </c>
      <c r="I1012" s="831">
        <v>5875.009765625</v>
      </c>
      <c r="J1012" s="831">
        <v>1</v>
      </c>
      <c r="K1012" s="832">
        <v>5875.009765625</v>
      </c>
    </row>
    <row r="1013" spans="1:11" ht="14.45" customHeight="1" x14ac:dyDescent="0.2">
      <c r="A1013" s="821" t="s">
        <v>586</v>
      </c>
      <c r="B1013" s="822" t="s">
        <v>587</v>
      </c>
      <c r="C1013" s="825" t="s">
        <v>610</v>
      </c>
      <c r="D1013" s="839" t="s">
        <v>611</v>
      </c>
      <c r="E1013" s="825" t="s">
        <v>3695</v>
      </c>
      <c r="F1013" s="839" t="s">
        <v>3696</v>
      </c>
      <c r="G1013" s="825" t="s">
        <v>4892</v>
      </c>
      <c r="H1013" s="825" t="s">
        <v>4893</v>
      </c>
      <c r="I1013" s="831">
        <v>5875.009765625</v>
      </c>
      <c r="J1013" s="831">
        <v>1</v>
      </c>
      <c r="K1013" s="832">
        <v>5875.009765625</v>
      </c>
    </row>
    <row r="1014" spans="1:11" ht="14.45" customHeight="1" x14ac:dyDescent="0.2">
      <c r="A1014" s="821" t="s">
        <v>586</v>
      </c>
      <c r="B1014" s="822" t="s">
        <v>587</v>
      </c>
      <c r="C1014" s="825" t="s">
        <v>610</v>
      </c>
      <c r="D1014" s="839" t="s">
        <v>611</v>
      </c>
      <c r="E1014" s="825" t="s">
        <v>3695</v>
      </c>
      <c r="F1014" s="839" t="s">
        <v>3696</v>
      </c>
      <c r="G1014" s="825" t="s">
        <v>4894</v>
      </c>
      <c r="H1014" s="825" t="s">
        <v>4895</v>
      </c>
      <c r="I1014" s="831">
        <v>341.47000122070313</v>
      </c>
      <c r="J1014" s="831">
        <v>5</v>
      </c>
      <c r="K1014" s="832">
        <v>1707.3499755859375</v>
      </c>
    </row>
    <row r="1015" spans="1:11" ht="14.45" customHeight="1" x14ac:dyDescent="0.2">
      <c r="A1015" s="821" t="s">
        <v>586</v>
      </c>
      <c r="B1015" s="822" t="s">
        <v>587</v>
      </c>
      <c r="C1015" s="825" t="s">
        <v>610</v>
      </c>
      <c r="D1015" s="839" t="s">
        <v>611</v>
      </c>
      <c r="E1015" s="825" t="s">
        <v>3695</v>
      </c>
      <c r="F1015" s="839" t="s">
        <v>3696</v>
      </c>
      <c r="G1015" s="825" t="s">
        <v>4896</v>
      </c>
      <c r="H1015" s="825" t="s">
        <v>4897</v>
      </c>
      <c r="I1015" s="831">
        <v>341.47000122070313</v>
      </c>
      <c r="J1015" s="831">
        <v>25</v>
      </c>
      <c r="K1015" s="832">
        <v>8536.7499084472656</v>
      </c>
    </row>
    <row r="1016" spans="1:11" ht="14.45" customHeight="1" x14ac:dyDescent="0.2">
      <c r="A1016" s="821" t="s">
        <v>586</v>
      </c>
      <c r="B1016" s="822" t="s">
        <v>587</v>
      </c>
      <c r="C1016" s="825" t="s">
        <v>610</v>
      </c>
      <c r="D1016" s="839" t="s">
        <v>611</v>
      </c>
      <c r="E1016" s="825" t="s">
        <v>3695</v>
      </c>
      <c r="F1016" s="839" t="s">
        <v>3696</v>
      </c>
      <c r="G1016" s="825" t="s">
        <v>4898</v>
      </c>
      <c r="H1016" s="825" t="s">
        <v>4899</v>
      </c>
      <c r="I1016" s="831">
        <v>341.47000122070313</v>
      </c>
      <c r="J1016" s="831">
        <v>5</v>
      </c>
      <c r="K1016" s="832">
        <v>1707.3399658203125</v>
      </c>
    </row>
    <row r="1017" spans="1:11" ht="14.45" customHeight="1" x14ac:dyDescent="0.2">
      <c r="A1017" s="821" t="s">
        <v>586</v>
      </c>
      <c r="B1017" s="822" t="s">
        <v>587</v>
      </c>
      <c r="C1017" s="825" t="s">
        <v>610</v>
      </c>
      <c r="D1017" s="839" t="s">
        <v>611</v>
      </c>
      <c r="E1017" s="825" t="s">
        <v>3695</v>
      </c>
      <c r="F1017" s="839" t="s">
        <v>3696</v>
      </c>
      <c r="G1017" s="825" t="s">
        <v>4900</v>
      </c>
      <c r="H1017" s="825" t="s">
        <v>4901</v>
      </c>
      <c r="I1017" s="831">
        <v>5146.25</v>
      </c>
      <c r="J1017" s="831">
        <v>1</v>
      </c>
      <c r="K1017" s="832">
        <v>5146.25</v>
      </c>
    </row>
    <row r="1018" spans="1:11" ht="14.45" customHeight="1" x14ac:dyDescent="0.2">
      <c r="A1018" s="821" t="s">
        <v>586</v>
      </c>
      <c r="B1018" s="822" t="s">
        <v>587</v>
      </c>
      <c r="C1018" s="825" t="s">
        <v>610</v>
      </c>
      <c r="D1018" s="839" t="s">
        <v>611</v>
      </c>
      <c r="E1018" s="825" t="s">
        <v>3695</v>
      </c>
      <c r="F1018" s="839" t="s">
        <v>3696</v>
      </c>
      <c r="G1018" s="825" t="s">
        <v>4902</v>
      </c>
      <c r="H1018" s="825" t="s">
        <v>4903</v>
      </c>
      <c r="I1018" s="831">
        <v>747.5</v>
      </c>
      <c r="J1018" s="831">
        <v>1</v>
      </c>
      <c r="K1018" s="832">
        <v>747.5</v>
      </c>
    </row>
    <row r="1019" spans="1:11" ht="14.45" customHeight="1" x14ac:dyDescent="0.2">
      <c r="A1019" s="821" t="s">
        <v>586</v>
      </c>
      <c r="B1019" s="822" t="s">
        <v>587</v>
      </c>
      <c r="C1019" s="825" t="s">
        <v>610</v>
      </c>
      <c r="D1019" s="839" t="s">
        <v>611</v>
      </c>
      <c r="E1019" s="825" t="s">
        <v>3695</v>
      </c>
      <c r="F1019" s="839" t="s">
        <v>3696</v>
      </c>
      <c r="G1019" s="825" t="s">
        <v>4904</v>
      </c>
      <c r="H1019" s="825" t="s">
        <v>4905</v>
      </c>
      <c r="I1019" s="831">
        <v>747.5</v>
      </c>
      <c r="J1019" s="831">
        <v>1</v>
      </c>
      <c r="K1019" s="832">
        <v>747.5</v>
      </c>
    </row>
    <row r="1020" spans="1:11" ht="14.45" customHeight="1" x14ac:dyDescent="0.2">
      <c r="A1020" s="821" t="s">
        <v>586</v>
      </c>
      <c r="B1020" s="822" t="s">
        <v>587</v>
      </c>
      <c r="C1020" s="825" t="s">
        <v>610</v>
      </c>
      <c r="D1020" s="839" t="s">
        <v>611</v>
      </c>
      <c r="E1020" s="825" t="s">
        <v>3695</v>
      </c>
      <c r="F1020" s="839" t="s">
        <v>3696</v>
      </c>
      <c r="G1020" s="825" t="s">
        <v>4643</v>
      </c>
      <c r="H1020" s="825" t="s">
        <v>4906</v>
      </c>
      <c r="I1020" s="831">
        <v>281.69167073567706</v>
      </c>
      <c r="J1020" s="831">
        <v>32</v>
      </c>
      <c r="K1020" s="832">
        <v>9014.1699829101563</v>
      </c>
    </row>
    <row r="1021" spans="1:11" ht="14.45" customHeight="1" x14ac:dyDescent="0.2">
      <c r="A1021" s="821" t="s">
        <v>586</v>
      </c>
      <c r="B1021" s="822" t="s">
        <v>587</v>
      </c>
      <c r="C1021" s="825" t="s">
        <v>610</v>
      </c>
      <c r="D1021" s="839" t="s">
        <v>611</v>
      </c>
      <c r="E1021" s="825" t="s">
        <v>3695</v>
      </c>
      <c r="F1021" s="839" t="s">
        <v>3696</v>
      </c>
      <c r="G1021" s="825" t="s">
        <v>4645</v>
      </c>
      <c r="H1021" s="825" t="s">
        <v>4907</v>
      </c>
      <c r="I1021" s="831">
        <v>281.69278293185766</v>
      </c>
      <c r="J1021" s="831">
        <v>63</v>
      </c>
      <c r="K1021" s="832">
        <v>17746.650024414063</v>
      </c>
    </row>
    <row r="1022" spans="1:11" ht="14.45" customHeight="1" x14ac:dyDescent="0.2">
      <c r="A1022" s="821" t="s">
        <v>586</v>
      </c>
      <c r="B1022" s="822" t="s">
        <v>587</v>
      </c>
      <c r="C1022" s="825" t="s">
        <v>610</v>
      </c>
      <c r="D1022" s="839" t="s">
        <v>611</v>
      </c>
      <c r="E1022" s="825" t="s">
        <v>3695</v>
      </c>
      <c r="F1022" s="839" t="s">
        <v>3696</v>
      </c>
      <c r="G1022" s="825" t="s">
        <v>4647</v>
      </c>
      <c r="H1022" s="825" t="s">
        <v>4908</v>
      </c>
      <c r="I1022" s="831">
        <v>281.69154240534857</v>
      </c>
      <c r="J1022" s="831">
        <v>56</v>
      </c>
      <c r="K1022" s="832">
        <v>15774.770080566406</v>
      </c>
    </row>
    <row r="1023" spans="1:11" ht="14.45" customHeight="1" x14ac:dyDescent="0.2">
      <c r="A1023" s="821" t="s">
        <v>586</v>
      </c>
      <c r="B1023" s="822" t="s">
        <v>587</v>
      </c>
      <c r="C1023" s="825" t="s">
        <v>610</v>
      </c>
      <c r="D1023" s="839" t="s">
        <v>611</v>
      </c>
      <c r="E1023" s="825" t="s">
        <v>3695</v>
      </c>
      <c r="F1023" s="839" t="s">
        <v>3696</v>
      </c>
      <c r="G1023" s="825" t="s">
        <v>4649</v>
      </c>
      <c r="H1023" s="825" t="s">
        <v>4909</v>
      </c>
      <c r="I1023" s="831">
        <v>281.69125366210938</v>
      </c>
      <c r="J1023" s="831">
        <v>48</v>
      </c>
      <c r="K1023" s="832">
        <v>13521.219848632813</v>
      </c>
    </row>
    <row r="1024" spans="1:11" ht="14.45" customHeight="1" x14ac:dyDescent="0.2">
      <c r="A1024" s="821" t="s">
        <v>586</v>
      </c>
      <c r="B1024" s="822" t="s">
        <v>587</v>
      </c>
      <c r="C1024" s="825" t="s">
        <v>610</v>
      </c>
      <c r="D1024" s="839" t="s">
        <v>611</v>
      </c>
      <c r="E1024" s="825" t="s">
        <v>3695</v>
      </c>
      <c r="F1024" s="839" t="s">
        <v>3696</v>
      </c>
      <c r="G1024" s="825" t="s">
        <v>4651</v>
      </c>
      <c r="H1024" s="825" t="s">
        <v>4910</v>
      </c>
      <c r="I1024" s="831">
        <v>281.69071742466519</v>
      </c>
      <c r="J1024" s="831">
        <v>35</v>
      </c>
      <c r="K1024" s="832">
        <v>9859.1900024414063</v>
      </c>
    </row>
    <row r="1025" spans="1:11" ht="14.45" customHeight="1" x14ac:dyDescent="0.2">
      <c r="A1025" s="821" t="s">
        <v>586</v>
      </c>
      <c r="B1025" s="822" t="s">
        <v>587</v>
      </c>
      <c r="C1025" s="825" t="s">
        <v>610</v>
      </c>
      <c r="D1025" s="839" t="s">
        <v>611</v>
      </c>
      <c r="E1025" s="825" t="s">
        <v>3695</v>
      </c>
      <c r="F1025" s="839" t="s">
        <v>3696</v>
      </c>
      <c r="G1025" s="825" t="s">
        <v>4653</v>
      </c>
      <c r="H1025" s="825" t="s">
        <v>4911</v>
      </c>
      <c r="I1025" s="831">
        <v>281.68556043836804</v>
      </c>
      <c r="J1025" s="831">
        <v>21</v>
      </c>
      <c r="K1025" s="832">
        <v>5915.489990234375</v>
      </c>
    </row>
    <row r="1026" spans="1:11" ht="14.45" customHeight="1" x14ac:dyDescent="0.2">
      <c r="A1026" s="821" t="s">
        <v>586</v>
      </c>
      <c r="B1026" s="822" t="s">
        <v>587</v>
      </c>
      <c r="C1026" s="825" t="s">
        <v>610</v>
      </c>
      <c r="D1026" s="839" t="s">
        <v>611</v>
      </c>
      <c r="E1026" s="825" t="s">
        <v>3695</v>
      </c>
      <c r="F1026" s="839" t="s">
        <v>3696</v>
      </c>
      <c r="G1026" s="825" t="s">
        <v>4655</v>
      </c>
      <c r="H1026" s="825" t="s">
        <v>4912</v>
      </c>
      <c r="I1026" s="831">
        <v>281.69333902994794</v>
      </c>
      <c r="J1026" s="831">
        <v>8</v>
      </c>
      <c r="K1026" s="832">
        <v>2253.5400390625</v>
      </c>
    </row>
    <row r="1027" spans="1:11" ht="14.45" customHeight="1" x14ac:dyDescent="0.2">
      <c r="A1027" s="821" t="s">
        <v>586</v>
      </c>
      <c r="B1027" s="822" t="s">
        <v>587</v>
      </c>
      <c r="C1027" s="825" t="s">
        <v>610</v>
      </c>
      <c r="D1027" s="839" t="s">
        <v>611</v>
      </c>
      <c r="E1027" s="825" t="s">
        <v>3695</v>
      </c>
      <c r="F1027" s="839" t="s">
        <v>3696</v>
      </c>
      <c r="G1027" s="825" t="s">
        <v>4657</v>
      </c>
      <c r="H1027" s="825" t="s">
        <v>4913</v>
      </c>
      <c r="I1027" s="831">
        <v>281.69000244140625</v>
      </c>
      <c r="J1027" s="831">
        <v>4</v>
      </c>
      <c r="K1027" s="832">
        <v>1126.760009765625</v>
      </c>
    </row>
    <row r="1028" spans="1:11" ht="14.45" customHeight="1" x14ac:dyDescent="0.2">
      <c r="A1028" s="821" t="s">
        <v>586</v>
      </c>
      <c r="B1028" s="822" t="s">
        <v>587</v>
      </c>
      <c r="C1028" s="825" t="s">
        <v>610</v>
      </c>
      <c r="D1028" s="839" t="s">
        <v>611</v>
      </c>
      <c r="E1028" s="825" t="s">
        <v>3695</v>
      </c>
      <c r="F1028" s="839" t="s">
        <v>3696</v>
      </c>
      <c r="G1028" s="825" t="s">
        <v>4659</v>
      </c>
      <c r="H1028" s="825" t="s">
        <v>4914</v>
      </c>
      <c r="I1028" s="831">
        <v>281.69143240792408</v>
      </c>
      <c r="J1028" s="831">
        <v>8</v>
      </c>
      <c r="K1028" s="832">
        <v>2253.530029296875</v>
      </c>
    </row>
    <row r="1029" spans="1:11" ht="14.45" customHeight="1" x14ac:dyDescent="0.2">
      <c r="A1029" s="821" t="s">
        <v>586</v>
      </c>
      <c r="B1029" s="822" t="s">
        <v>587</v>
      </c>
      <c r="C1029" s="825" t="s">
        <v>610</v>
      </c>
      <c r="D1029" s="839" t="s">
        <v>611</v>
      </c>
      <c r="E1029" s="825" t="s">
        <v>3695</v>
      </c>
      <c r="F1029" s="839" t="s">
        <v>3696</v>
      </c>
      <c r="G1029" s="825" t="s">
        <v>4661</v>
      </c>
      <c r="H1029" s="825" t="s">
        <v>4915</v>
      </c>
      <c r="I1029" s="831">
        <v>281.69000244140625</v>
      </c>
      <c r="J1029" s="831">
        <v>2</v>
      </c>
      <c r="K1029" s="832">
        <v>563.3800048828125</v>
      </c>
    </row>
    <row r="1030" spans="1:11" ht="14.45" customHeight="1" x14ac:dyDescent="0.2">
      <c r="A1030" s="821" t="s">
        <v>586</v>
      </c>
      <c r="B1030" s="822" t="s">
        <v>587</v>
      </c>
      <c r="C1030" s="825" t="s">
        <v>610</v>
      </c>
      <c r="D1030" s="839" t="s">
        <v>611</v>
      </c>
      <c r="E1030" s="825" t="s">
        <v>3695</v>
      </c>
      <c r="F1030" s="839" t="s">
        <v>3696</v>
      </c>
      <c r="G1030" s="825" t="s">
        <v>4663</v>
      </c>
      <c r="H1030" s="825" t="s">
        <v>4916</v>
      </c>
      <c r="I1030" s="831">
        <v>281.69000244140625</v>
      </c>
      <c r="J1030" s="831">
        <v>5</v>
      </c>
      <c r="K1030" s="832">
        <v>1408.4599609375</v>
      </c>
    </row>
    <row r="1031" spans="1:11" ht="14.45" customHeight="1" x14ac:dyDescent="0.2">
      <c r="A1031" s="821" t="s">
        <v>586</v>
      </c>
      <c r="B1031" s="822" t="s">
        <v>587</v>
      </c>
      <c r="C1031" s="825" t="s">
        <v>610</v>
      </c>
      <c r="D1031" s="839" t="s">
        <v>611</v>
      </c>
      <c r="E1031" s="825" t="s">
        <v>3695</v>
      </c>
      <c r="F1031" s="839" t="s">
        <v>3696</v>
      </c>
      <c r="G1031" s="825" t="s">
        <v>4665</v>
      </c>
      <c r="H1031" s="825" t="s">
        <v>4917</v>
      </c>
      <c r="I1031" s="831">
        <v>281.69000244140625</v>
      </c>
      <c r="J1031" s="831">
        <v>5</v>
      </c>
      <c r="K1031" s="832">
        <v>1408.4500122070313</v>
      </c>
    </row>
    <row r="1032" spans="1:11" ht="14.45" customHeight="1" x14ac:dyDescent="0.2">
      <c r="A1032" s="821" t="s">
        <v>586</v>
      </c>
      <c r="B1032" s="822" t="s">
        <v>587</v>
      </c>
      <c r="C1032" s="825" t="s">
        <v>610</v>
      </c>
      <c r="D1032" s="839" t="s">
        <v>611</v>
      </c>
      <c r="E1032" s="825" t="s">
        <v>3695</v>
      </c>
      <c r="F1032" s="839" t="s">
        <v>3696</v>
      </c>
      <c r="G1032" s="825" t="s">
        <v>4667</v>
      </c>
      <c r="H1032" s="825" t="s">
        <v>4918</v>
      </c>
      <c r="I1032" s="831">
        <v>281.69333902994794</v>
      </c>
      <c r="J1032" s="831">
        <v>9</v>
      </c>
      <c r="K1032" s="832">
        <v>2535.2400512695313</v>
      </c>
    </row>
    <row r="1033" spans="1:11" ht="14.45" customHeight="1" x14ac:dyDescent="0.2">
      <c r="A1033" s="821" t="s">
        <v>586</v>
      </c>
      <c r="B1033" s="822" t="s">
        <v>587</v>
      </c>
      <c r="C1033" s="825" t="s">
        <v>610</v>
      </c>
      <c r="D1033" s="839" t="s">
        <v>611</v>
      </c>
      <c r="E1033" s="825" t="s">
        <v>3695</v>
      </c>
      <c r="F1033" s="839" t="s">
        <v>3696</v>
      </c>
      <c r="G1033" s="825" t="s">
        <v>4669</v>
      </c>
      <c r="H1033" s="825" t="s">
        <v>4919</v>
      </c>
      <c r="I1033" s="831">
        <v>281.69000244140625</v>
      </c>
      <c r="J1033" s="831">
        <v>1</v>
      </c>
      <c r="K1033" s="832">
        <v>281.69000244140625</v>
      </c>
    </row>
    <row r="1034" spans="1:11" ht="14.45" customHeight="1" x14ac:dyDescent="0.2">
      <c r="A1034" s="821" t="s">
        <v>586</v>
      </c>
      <c r="B1034" s="822" t="s">
        <v>587</v>
      </c>
      <c r="C1034" s="825" t="s">
        <v>610</v>
      </c>
      <c r="D1034" s="839" t="s">
        <v>611</v>
      </c>
      <c r="E1034" s="825" t="s">
        <v>3695</v>
      </c>
      <c r="F1034" s="839" t="s">
        <v>3696</v>
      </c>
      <c r="G1034" s="825" t="s">
        <v>4671</v>
      </c>
      <c r="H1034" s="825" t="s">
        <v>4920</v>
      </c>
      <c r="I1034" s="831">
        <v>281.69500732421875</v>
      </c>
      <c r="J1034" s="831">
        <v>8</v>
      </c>
      <c r="K1034" s="832">
        <v>2253.550048828125</v>
      </c>
    </row>
    <row r="1035" spans="1:11" ht="14.45" customHeight="1" x14ac:dyDescent="0.2">
      <c r="A1035" s="821" t="s">
        <v>586</v>
      </c>
      <c r="B1035" s="822" t="s">
        <v>587</v>
      </c>
      <c r="C1035" s="825" t="s">
        <v>610</v>
      </c>
      <c r="D1035" s="839" t="s">
        <v>611</v>
      </c>
      <c r="E1035" s="825" t="s">
        <v>3695</v>
      </c>
      <c r="F1035" s="839" t="s">
        <v>3696</v>
      </c>
      <c r="G1035" s="825" t="s">
        <v>4921</v>
      </c>
      <c r="H1035" s="825" t="s">
        <v>4922</v>
      </c>
      <c r="I1035" s="831">
        <v>358.20499420166016</v>
      </c>
      <c r="J1035" s="831">
        <v>13</v>
      </c>
      <c r="K1035" s="832">
        <v>6208.8901574704796</v>
      </c>
    </row>
    <row r="1036" spans="1:11" ht="14.45" customHeight="1" x14ac:dyDescent="0.2">
      <c r="A1036" s="821" t="s">
        <v>586</v>
      </c>
      <c r="B1036" s="822" t="s">
        <v>587</v>
      </c>
      <c r="C1036" s="825" t="s">
        <v>610</v>
      </c>
      <c r="D1036" s="839" t="s">
        <v>611</v>
      </c>
      <c r="E1036" s="825" t="s">
        <v>3695</v>
      </c>
      <c r="F1036" s="839" t="s">
        <v>3696</v>
      </c>
      <c r="G1036" s="825" t="s">
        <v>4923</v>
      </c>
      <c r="H1036" s="825" t="s">
        <v>4924</v>
      </c>
      <c r="I1036" s="831">
        <v>467.85000610351563</v>
      </c>
      <c r="J1036" s="831">
        <v>1</v>
      </c>
      <c r="K1036" s="832">
        <v>467.85000610351563</v>
      </c>
    </row>
    <row r="1037" spans="1:11" ht="14.45" customHeight="1" x14ac:dyDescent="0.2">
      <c r="A1037" s="821" t="s">
        <v>586</v>
      </c>
      <c r="B1037" s="822" t="s">
        <v>587</v>
      </c>
      <c r="C1037" s="825" t="s">
        <v>610</v>
      </c>
      <c r="D1037" s="839" t="s">
        <v>611</v>
      </c>
      <c r="E1037" s="825" t="s">
        <v>3695</v>
      </c>
      <c r="F1037" s="839" t="s">
        <v>3696</v>
      </c>
      <c r="G1037" s="825" t="s">
        <v>4925</v>
      </c>
      <c r="H1037" s="825" t="s">
        <v>4926</v>
      </c>
      <c r="I1037" s="831">
        <v>467.8599853515625</v>
      </c>
      <c r="J1037" s="831">
        <v>2</v>
      </c>
      <c r="K1037" s="832">
        <v>935.71002197265625</v>
      </c>
    </row>
    <row r="1038" spans="1:11" ht="14.45" customHeight="1" x14ac:dyDescent="0.2">
      <c r="A1038" s="821" t="s">
        <v>586</v>
      </c>
      <c r="B1038" s="822" t="s">
        <v>587</v>
      </c>
      <c r="C1038" s="825" t="s">
        <v>610</v>
      </c>
      <c r="D1038" s="839" t="s">
        <v>611</v>
      </c>
      <c r="E1038" s="825" t="s">
        <v>3695</v>
      </c>
      <c r="F1038" s="839" t="s">
        <v>3696</v>
      </c>
      <c r="G1038" s="825" t="s">
        <v>4927</v>
      </c>
      <c r="H1038" s="825" t="s">
        <v>4928</v>
      </c>
      <c r="I1038" s="831">
        <v>467.85732625325522</v>
      </c>
      <c r="J1038" s="831">
        <v>30</v>
      </c>
      <c r="K1038" s="832">
        <v>14035.660217285156</v>
      </c>
    </row>
    <row r="1039" spans="1:11" ht="14.45" customHeight="1" x14ac:dyDescent="0.2">
      <c r="A1039" s="821" t="s">
        <v>586</v>
      </c>
      <c r="B1039" s="822" t="s">
        <v>587</v>
      </c>
      <c r="C1039" s="825" t="s">
        <v>610</v>
      </c>
      <c r="D1039" s="839" t="s">
        <v>611</v>
      </c>
      <c r="E1039" s="825" t="s">
        <v>3695</v>
      </c>
      <c r="F1039" s="839" t="s">
        <v>3696</v>
      </c>
      <c r="G1039" s="825" t="s">
        <v>4929</v>
      </c>
      <c r="H1039" s="825" t="s">
        <v>4930</v>
      </c>
      <c r="I1039" s="831">
        <v>467.85362937233663</v>
      </c>
      <c r="J1039" s="831">
        <v>29</v>
      </c>
      <c r="K1039" s="832">
        <v>13567.710266113281</v>
      </c>
    </row>
    <row r="1040" spans="1:11" ht="14.45" customHeight="1" x14ac:dyDescent="0.2">
      <c r="A1040" s="821" t="s">
        <v>586</v>
      </c>
      <c r="B1040" s="822" t="s">
        <v>587</v>
      </c>
      <c r="C1040" s="825" t="s">
        <v>610</v>
      </c>
      <c r="D1040" s="839" t="s">
        <v>611</v>
      </c>
      <c r="E1040" s="825" t="s">
        <v>3695</v>
      </c>
      <c r="F1040" s="839" t="s">
        <v>3696</v>
      </c>
      <c r="G1040" s="825" t="s">
        <v>4931</v>
      </c>
      <c r="H1040" s="825" t="s">
        <v>4932</v>
      </c>
      <c r="I1040" s="831">
        <v>467.8599853515625</v>
      </c>
      <c r="J1040" s="831">
        <v>12</v>
      </c>
      <c r="K1040" s="832">
        <v>5614.2601318359375</v>
      </c>
    </row>
    <row r="1041" spans="1:11" ht="14.45" customHeight="1" x14ac:dyDescent="0.2">
      <c r="A1041" s="821" t="s">
        <v>586</v>
      </c>
      <c r="B1041" s="822" t="s">
        <v>587</v>
      </c>
      <c r="C1041" s="825" t="s">
        <v>610</v>
      </c>
      <c r="D1041" s="839" t="s">
        <v>611</v>
      </c>
      <c r="E1041" s="825" t="s">
        <v>3695</v>
      </c>
      <c r="F1041" s="839" t="s">
        <v>3696</v>
      </c>
      <c r="G1041" s="825" t="s">
        <v>4933</v>
      </c>
      <c r="H1041" s="825" t="s">
        <v>4934</v>
      </c>
      <c r="I1041" s="831">
        <v>467.84999593098956</v>
      </c>
      <c r="J1041" s="831">
        <v>12</v>
      </c>
      <c r="K1041" s="832">
        <v>5614.2499694824219</v>
      </c>
    </row>
    <row r="1042" spans="1:11" ht="14.45" customHeight="1" x14ac:dyDescent="0.2">
      <c r="A1042" s="821" t="s">
        <v>586</v>
      </c>
      <c r="B1042" s="822" t="s">
        <v>587</v>
      </c>
      <c r="C1042" s="825" t="s">
        <v>610</v>
      </c>
      <c r="D1042" s="839" t="s">
        <v>611</v>
      </c>
      <c r="E1042" s="825" t="s">
        <v>3695</v>
      </c>
      <c r="F1042" s="839" t="s">
        <v>3696</v>
      </c>
      <c r="G1042" s="825" t="s">
        <v>4935</v>
      </c>
      <c r="H1042" s="825" t="s">
        <v>4936</v>
      </c>
      <c r="I1042" s="831">
        <v>440.58476765950519</v>
      </c>
      <c r="J1042" s="831">
        <v>24</v>
      </c>
      <c r="K1042" s="832">
        <v>10574.000183105469</v>
      </c>
    </row>
    <row r="1043" spans="1:11" ht="14.45" customHeight="1" x14ac:dyDescent="0.2">
      <c r="A1043" s="821" t="s">
        <v>586</v>
      </c>
      <c r="B1043" s="822" t="s">
        <v>587</v>
      </c>
      <c r="C1043" s="825" t="s">
        <v>610</v>
      </c>
      <c r="D1043" s="839" t="s">
        <v>611</v>
      </c>
      <c r="E1043" s="825" t="s">
        <v>3695</v>
      </c>
      <c r="F1043" s="839" t="s">
        <v>3696</v>
      </c>
      <c r="G1043" s="825" t="s">
        <v>4937</v>
      </c>
      <c r="H1043" s="825" t="s">
        <v>4938</v>
      </c>
      <c r="I1043" s="831">
        <v>1579.9914202008929</v>
      </c>
      <c r="J1043" s="831">
        <v>30</v>
      </c>
      <c r="K1043" s="832">
        <v>47399.7001953125</v>
      </c>
    </row>
    <row r="1044" spans="1:11" ht="14.45" customHeight="1" x14ac:dyDescent="0.2">
      <c r="A1044" s="821" t="s">
        <v>586</v>
      </c>
      <c r="B1044" s="822" t="s">
        <v>587</v>
      </c>
      <c r="C1044" s="825" t="s">
        <v>610</v>
      </c>
      <c r="D1044" s="839" t="s">
        <v>611</v>
      </c>
      <c r="E1044" s="825" t="s">
        <v>3695</v>
      </c>
      <c r="F1044" s="839" t="s">
        <v>3696</v>
      </c>
      <c r="G1044" s="825" t="s">
        <v>4939</v>
      </c>
      <c r="H1044" s="825" t="s">
        <v>4940</v>
      </c>
      <c r="I1044" s="831">
        <v>1447.4402465820313</v>
      </c>
      <c r="J1044" s="831">
        <v>61</v>
      </c>
      <c r="K1044" s="832">
        <v>88293.690795898438</v>
      </c>
    </row>
    <row r="1045" spans="1:11" ht="14.45" customHeight="1" x14ac:dyDescent="0.2">
      <c r="A1045" s="821" t="s">
        <v>586</v>
      </c>
      <c r="B1045" s="822" t="s">
        <v>587</v>
      </c>
      <c r="C1045" s="825" t="s">
        <v>610</v>
      </c>
      <c r="D1045" s="839" t="s">
        <v>611</v>
      </c>
      <c r="E1045" s="825" t="s">
        <v>3695</v>
      </c>
      <c r="F1045" s="839" t="s">
        <v>3696</v>
      </c>
      <c r="G1045" s="825" t="s">
        <v>4941</v>
      </c>
      <c r="H1045" s="825" t="s">
        <v>4942</v>
      </c>
      <c r="I1045" s="831">
        <v>1579.9894897460938</v>
      </c>
      <c r="J1045" s="831">
        <v>57</v>
      </c>
      <c r="K1045" s="832">
        <v>90059.13916015625</v>
      </c>
    </row>
    <row r="1046" spans="1:11" ht="14.45" customHeight="1" x14ac:dyDescent="0.2">
      <c r="A1046" s="821" t="s">
        <v>586</v>
      </c>
      <c r="B1046" s="822" t="s">
        <v>587</v>
      </c>
      <c r="C1046" s="825" t="s">
        <v>610</v>
      </c>
      <c r="D1046" s="839" t="s">
        <v>611</v>
      </c>
      <c r="E1046" s="825" t="s">
        <v>3695</v>
      </c>
      <c r="F1046" s="839" t="s">
        <v>3696</v>
      </c>
      <c r="G1046" s="825" t="s">
        <v>4943</v>
      </c>
      <c r="H1046" s="825" t="s">
        <v>4944</v>
      </c>
      <c r="I1046" s="831">
        <v>1521.4714717158565</v>
      </c>
      <c r="J1046" s="831">
        <v>64</v>
      </c>
      <c r="K1046" s="832">
        <v>101119.04981445335</v>
      </c>
    </row>
    <row r="1047" spans="1:11" ht="14.45" customHeight="1" x14ac:dyDescent="0.2">
      <c r="A1047" s="821" t="s">
        <v>586</v>
      </c>
      <c r="B1047" s="822" t="s">
        <v>587</v>
      </c>
      <c r="C1047" s="825" t="s">
        <v>610</v>
      </c>
      <c r="D1047" s="839" t="s">
        <v>611</v>
      </c>
      <c r="E1047" s="825" t="s">
        <v>3695</v>
      </c>
      <c r="F1047" s="839" t="s">
        <v>3696</v>
      </c>
      <c r="G1047" s="825" t="s">
        <v>4945</v>
      </c>
      <c r="H1047" s="825" t="s">
        <v>4946</v>
      </c>
      <c r="I1047" s="831">
        <v>1579.990466889881</v>
      </c>
      <c r="J1047" s="831">
        <v>50</v>
      </c>
      <c r="K1047" s="832">
        <v>78999.3193359375</v>
      </c>
    </row>
    <row r="1048" spans="1:11" ht="14.45" customHeight="1" x14ac:dyDescent="0.2">
      <c r="A1048" s="821" t="s">
        <v>586</v>
      </c>
      <c r="B1048" s="822" t="s">
        <v>587</v>
      </c>
      <c r="C1048" s="825" t="s">
        <v>610</v>
      </c>
      <c r="D1048" s="839" t="s">
        <v>611</v>
      </c>
      <c r="E1048" s="825" t="s">
        <v>3695</v>
      </c>
      <c r="F1048" s="839" t="s">
        <v>3696</v>
      </c>
      <c r="G1048" s="825" t="s">
        <v>4947</v>
      </c>
      <c r="H1048" s="825" t="s">
        <v>4948</v>
      </c>
      <c r="I1048" s="831">
        <v>1092.5</v>
      </c>
      <c r="J1048" s="831">
        <v>135</v>
      </c>
      <c r="K1048" s="832">
        <v>147487.5</v>
      </c>
    </row>
    <row r="1049" spans="1:11" ht="14.45" customHeight="1" x14ac:dyDescent="0.2">
      <c r="A1049" s="821" t="s">
        <v>586</v>
      </c>
      <c r="B1049" s="822" t="s">
        <v>587</v>
      </c>
      <c r="C1049" s="825" t="s">
        <v>610</v>
      </c>
      <c r="D1049" s="839" t="s">
        <v>611</v>
      </c>
      <c r="E1049" s="825" t="s">
        <v>3695</v>
      </c>
      <c r="F1049" s="839" t="s">
        <v>3696</v>
      </c>
      <c r="G1049" s="825" t="s">
        <v>4949</v>
      </c>
      <c r="H1049" s="825" t="s">
        <v>4950</v>
      </c>
      <c r="I1049" s="831">
        <v>650.58001708984375</v>
      </c>
      <c r="J1049" s="831">
        <v>2</v>
      </c>
      <c r="K1049" s="832">
        <v>1301.1600341796875</v>
      </c>
    </row>
    <row r="1050" spans="1:11" ht="14.45" customHeight="1" x14ac:dyDescent="0.2">
      <c r="A1050" s="821" t="s">
        <v>586</v>
      </c>
      <c r="B1050" s="822" t="s">
        <v>587</v>
      </c>
      <c r="C1050" s="825" t="s">
        <v>610</v>
      </c>
      <c r="D1050" s="839" t="s">
        <v>611</v>
      </c>
      <c r="E1050" s="825" t="s">
        <v>3695</v>
      </c>
      <c r="F1050" s="839" t="s">
        <v>3696</v>
      </c>
      <c r="G1050" s="825" t="s">
        <v>4951</v>
      </c>
      <c r="H1050" s="825" t="s">
        <v>4952</v>
      </c>
      <c r="I1050" s="831">
        <v>597.10333251953125</v>
      </c>
      <c r="J1050" s="831">
        <v>3</v>
      </c>
      <c r="K1050" s="832">
        <v>1791.3099975585938</v>
      </c>
    </row>
    <row r="1051" spans="1:11" ht="14.45" customHeight="1" x14ac:dyDescent="0.2">
      <c r="A1051" s="821" t="s">
        <v>586</v>
      </c>
      <c r="B1051" s="822" t="s">
        <v>587</v>
      </c>
      <c r="C1051" s="825" t="s">
        <v>610</v>
      </c>
      <c r="D1051" s="839" t="s">
        <v>611</v>
      </c>
      <c r="E1051" s="825" t="s">
        <v>3695</v>
      </c>
      <c r="F1051" s="839" t="s">
        <v>3696</v>
      </c>
      <c r="G1051" s="825" t="s">
        <v>4953</v>
      </c>
      <c r="H1051" s="825" t="s">
        <v>4954</v>
      </c>
      <c r="I1051" s="831">
        <v>597.32000732421875</v>
      </c>
      <c r="J1051" s="831">
        <v>2</v>
      </c>
      <c r="K1051" s="832">
        <v>1194.6400146484375</v>
      </c>
    </row>
    <row r="1052" spans="1:11" ht="14.45" customHeight="1" x14ac:dyDescent="0.2">
      <c r="A1052" s="821" t="s">
        <v>586</v>
      </c>
      <c r="B1052" s="822" t="s">
        <v>587</v>
      </c>
      <c r="C1052" s="825" t="s">
        <v>610</v>
      </c>
      <c r="D1052" s="839" t="s">
        <v>611</v>
      </c>
      <c r="E1052" s="825" t="s">
        <v>3695</v>
      </c>
      <c r="F1052" s="839" t="s">
        <v>3696</v>
      </c>
      <c r="G1052" s="825" t="s">
        <v>4955</v>
      </c>
      <c r="H1052" s="825" t="s">
        <v>4956</v>
      </c>
      <c r="I1052" s="831">
        <v>195.91000366210938</v>
      </c>
      <c r="J1052" s="831">
        <v>2</v>
      </c>
      <c r="K1052" s="832">
        <v>391.82000732421875</v>
      </c>
    </row>
    <row r="1053" spans="1:11" ht="14.45" customHeight="1" x14ac:dyDescent="0.2">
      <c r="A1053" s="821" t="s">
        <v>586</v>
      </c>
      <c r="B1053" s="822" t="s">
        <v>587</v>
      </c>
      <c r="C1053" s="825" t="s">
        <v>610</v>
      </c>
      <c r="D1053" s="839" t="s">
        <v>611</v>
      </c>
      <c r="E1053" s="825" t="s">
        <v>3695</v>
      </c>
      <c r="F1053" s="839" t="s">
        <v>3696</v>
      </c>
      <c r="G1053" s="825" t="s">
        <v>4957</v>
      </c>
      <c r="H1053" s="825" t="s">
        <v>4958</v>
      </c>
      <c r="I1053" s="831">
        <v>195.91684441817435</v>
      </c>
      <c r="J1053" s="831">
        <v>25</v>
      </c>
      <c r="K1053" s="832">
        <v>4897.9200439453125</v>
      </c>
    </row>
    <row r="1054" spans="1:11" ht="14.45" customHeight="1" x14ac:dyDescent="0.2">
      <c r="A1054" s="821" t="s">
        <v>586</v>
      </c>
      <c r="B1054" s="822" t="s">
        <v>587</v>
      </c>
      <c r="C1054" s="825" t="s">
        <v>610</v>
      </c>
      <c r="D1054" s="839" t="s">
        <v>611</v>
      </c>
      <c r="E1054" s="825" t="s">
        <v>3695</v>
      </c>
      <c r="F1054" s="839" t="s">
        <v>3696</v>
      </c>
      <c r="G1054" s="825" t="s">
        <v>4959</v>
      </c>
      <c r="H1054" s="825" t="s">
        <v>4960</v>
      </c>
      <c r="I1054" s="831">
        <v>195.91208585103354</v>
      </c>
      <c r="J1054" s="831">
        <v>43</v>
      </c>
      <c r="K1054" s="832">
        <v>8424.2299194335938</v>
      </c>
    </row>
    <row r="1055" spans="1:11" ht="14.45" customHeight="1" x14ac:dyDescent="0.2">
      <c r="A1055" s="821" t="s">
        <v>586</v>
      </c>
      <c r="B1055" s="822" t="s">
        <v>587</v>
      </c>
      <c r="C1055" s="825" t="s">
        <v>610</v>
      </c>
      <c r="D1055" s="839" t="s">
        <v>611</v>
      </c>
      <c r="E1055" s="825" t="s">
        <v>3695</v>
      </c>
      <c r="F1055" s="839" t="s">
        <v>3696</v>
      </c>
      <c r="G1055" s="825" t="s">
        <v>4961</v>
      </c>
      <c r="H1055" s="825" t="s">
        <v>4962</v>
      </c>
      <c r="I1055" s="831">
        <v>195.91400146484375</v>
      </c>
      <c r="J1055" s="831">
        <v>16</v>
      </c>
      <c r="K1055" s="832">
        <v>3134.6099548339844</v>
      </c>
    </row>
    <row r="1056" spans="1:11" ht="14.45" customHeight="1" x14ac:dyDescent="0.2">
      <c r="A1056" s="821" t="s">
        <v>586</v>
      </c>
      <c r="B1056" s="822" t="s">
        <v>587</v>
      </c>
      <c r="C1056" s="825" t="s">
        <v>610</v>
      </c>
      <c r="D1056" s="839" t="s">
        <v>611</v>
      </c>
      <c r="E1056" s="825" t="s">
        <v>3695</v>
      </c>
      <c r="F1056" s="839" t="s">
        <v>3696</v>
      </c>
      <c r="G1056" s="825" t="s">
        <v>4963</v>
      </c>
      <c r="H1056" s="825" t="s">
        <v>4964</v>
      </c>
      <c r="I1056" s="831">
        <v>195.92200317382813</v>
      </c>
      <c r="J1056" s="831">
        <v>6</v>
      </c>
      <c r="K1056" s="832">
        <v>1175.5200042724609</v>
      </c>
    </row>
    <row r="1057" spans="1:11" ht="14.45" customHeight="1" x14ac:dyDescent="0.2">
      <c r="A1057" s="821" t="s">
        <v>586</v>
      </c>
      <c r="B1057" s="822" t="s">
        <v>587</v>
      </c>
      <c r="C1057" s="825" t="s">
        <v>610</v>
      </c>
      <c r="D1057" s="839" t="s">
        <v>611</v>
      </c>
      <c r="E1057" s="825" t="s">
        <v>3695</v>
      </c>
      <c r="F1057" s="839" t="s">
        <v>3696</v>
      </c>
      <c r="G1057" s="825" t="s">
        <v>4965</v>
      </c>
      <c r="H1057" s="825" t="s">
        <v>4966</v>
      </c>
      <c r="I1057" s="831">
        <v>195.91000366210938</v>
      </c>
      <c r="J1057" s="831">
        <v>1</v>
      </c>
      <c r="K1057" s="832">
        <v>195.91000366210938</v>
      </c>
    </row>
    <row r="1058" spans="1:11" ht="14.45" customHeight="1" x14ac:dyDescent="0.2">
      <c r="A1058" s="821" t="s">
        <v>586</v>
      </c>
      <c r="B1058" s="822" t="s">
        <v>587</v>
      </c>
      <c r="C1058" s="825" t="s">
        <v>610</v>
      </c>
      <c r="D1058" s="839" t="s">
        <v>611</v>
      </c>
      <c r="E1058" s="825" t="s">
        <v>3695</v>
      </c>
      <c r="F1058" s="839" t="s">
        <v>3696</v>
      </c>
      <c r="G1058" s="825" t="s">
        <v>4967</v>
      </c>
      <c r="H1058" s="825" t="s">
        <v>4968</v>
      </c>
      <c r="I1058" s="831">
        <v>334.32000732421875</v>
      </c>
      <c r="J1058" s="831">
        <v>1</v>
      </c>
      <c r="K1058" s="832">
        <v>334.32000732421875</v>
      </c>
    </row>
    <row r="1059" spans="1:11" ht="14.45" customHeight="1" x14ac:dyDescent="0.2">
      <c r="A1059" s="821" t="s">
        <v>586</v>
      </c>
      <c r="B1059" s="822" t="s">
        <v>587</v>
      </c>
      <c r="C1059" s="825" t="s">
        <v>610</v>
      </c>
      <c r="D1059" s="839" t="s">
        <v>611</v>
      </c>
      <c r="E1059" s="825" t="s">
        <v>3695</v>
      </c>
      <c r="F1059" s="839" t="s">
        <v>3696</v>
      </c>
      <c r="G1059" s="825" t="s">
        <v>4969</v>
      </c>
      <c r="H1059" s="825" t="s">
        <v>4970</v>
      </c>
      <c r="I1059" s="831">
        <v>3434.820068359375</v>
      </c>
      <c r="J1059" s="831">
        <v>1</v>
      </c>
      <c r="K1059" s="832">
        <v>3434.820068359375</v>
      </c>
    </row>
    <row r="1060" spans="1:11" ht="14.45" customHeight="1" x14ac:dyDescent="0.2">
      <c r="A1060" s="821" t="s">
        <v>586</v>
      </c>
      <c r="B1060" s="822" t="s">
        <v>587</v>
      </c>
      <c r="C1060" s="825" t="s">
        <v>610</v>
      </c>
      <c r="D1060" s="839" t="s">
        <v>611</v>
      </c>
      <c r="E1060" s="825" t="s">
        <v>3695</v>
      </c>
      <c r="F1060" s="839" t="s">
        <v>3696</v>
      </c>
      <c r="G1060" s="825" t="s">
        <v>4971</v>
      </c>
      <c r="H1060" s="825" t="s">
        <v>4972</v>
      </c>
      <c r="I1060" s="831">
        <v>3434.820068359375</v>
      </c>
      <c r="J1060" s="831">
        <v>5</v>
      </c>
      <c r="K1060" s="832">
        <v>17174.100341796875</v>
      </c>
    </row>
    <row r="1061" spans="1:11" ht="14.45" customHeight="1" x14ac:dyDescent="0.2">
      <c r="A1061" s="821" t="s">
        <v>586</v>
      </c>
      <c r="B1061" s="822" t="s">
        <v>587</v>
      </c>
      <c r="C1061" s="825" t="s">
        <v>610</v>
      </c>
      <c r="D1061" s="839" t="s">
        <v>611</v>
      </c>
      <c r="E1061" s="825" t="s">
        <v>3695</v>
      </c>
      <c r="F1061" s="839" t="s">
        <v>3696</v>
      </c>
      <c r="G1061" s="825" t="s">
        <v>4973</v>
      </c>
      <c r="H1061" s="825" t="s">
        <v>4974</v>
      </c>
      <c r="I1061" s="831">
        <v>3999</v>
      </c>
      <c r="J1061" s="831">
        <v>1</v>
      </c>
      <c r="K1061" s="832">
        <v>3999</v>
      </c>
    </row>
    <row r="1062" spans="1:11" ht="14.45" customHeight="1" x14ac:dyDescent="0.2">
      <c r="A1062" s="821" t="s">
        <v>586</v>
      </c>
      <c r="B1062" s="822" t="s">
        <v>587</v>
      </c>
      <c r="C1062" s="825" t="s">
        <v>610</v>
      </c>
      <c r="D1062" s="839" t="s">
        <v>611</v>
      </c>
      <c r="E1062" s="825" t="s">
        <v>3695</v>
      </c>
      <c r="F1062" s="839" t="s">
        <v>3696</v>
      </c>
      <c r="G1062" s="825" t="s">
        <v>4975</v>
      </c>
      <c r="H1062" s="825" t="s">
        <v>4976</v>
      </c>
      <c r="I1062" s="831">
        <v>3999</v>
      </c>
      <c r="J1062" s="831">
        <v>1</v>
      </c>
      <c r="K1062" s="832">
        <v>3999</v>
      </c>
    </row>
    <row r="1063" spans="1:11" ht="14.45" customHeight="1" x14ac:dyDescent="0.2">
      <c r="A1063" s="821" t="s">
        <v>586</v>
      </c>
      <c r="B1063" s="822" t="s">
        <v>587</v>
      </c>
      <c r="C1063" s="825" t="s">
        <v>610</v>
      </c>
      <c r="D1063" s="839" t="s">
        <v>611</v>
      </c>
      <c r="E1063" s="825" t="s">
        <v>3695</v>
      </c>
      <c r="F1063" s="839" t="s">
        <v>3696</v>
      </c>
      <c r="G1063" s="825" t="s">
        <v>4977</v>
      </c>
      <c r="H1063" s="825" t="s">
        <v>4978</v>
      </c>
      <c r="I1063" s="831">
        <v>3999</v>
      </c>
      <c r="J1063" s="831">
        <v>3</v>
      </c>
      <c r="K1063" s="832">
        <v>11997</v>
      </c>
    </row>
    <row r="1064" spans="1:11" ht="14.45" customHeight="1" x14ac:dyDescent="0.2">
      <c r="A1064" s="821" t="s">
        <v>586</v>
      </c>
      <c r="B1064" s="822" t="s">
        <v>587</v>
      </c>
      <c r="C1064" s="825" t="s">
        <v>610</v>
      </c>
      <c r="D1064" s="839" t="s">
        <v>611</v>
      </c>
      <c r="E1064" s="825" t="s">
        <v>3695</v>
      </c>
      <c r="F1064" s="839" t="s">
        <v>3696</v>
      </c>
      <c r="G1064" s="825" t="s">
        <v>4979</v>
      </c>
      <c r="H1064" s="825" t="s">
        <v>4980</v>
      </c>
      <c r="I1064" s="831">
        <v>3999</v>
      </c>
      <c r="J1064" s="831">
        <v>1</v>
      </c>
      <c r="K1064" s="832">
        <v>3999</v>
      </c>
    </row>
    <row r="1065" spans="1:11" ht="14.45" customHeight="1" x14ac:dyDescent="0.2">
      <c r="A1065" s="821" t="s">
        <v>586</v>
      </c>
      <c r="B1065" s="822" t="s">
        <v>587</v>
      </c>
      <c r="C1065" s="825" t="s">
        <v>610</v>
      </c>
      <c r="D1065" s="839" t="s">
        <v>611</v>
      </c>
      <c r="E1065" s="825" t="s">
        <v>3695</v>
      </c>
      <c r="F1065" s="839" t="s">
        <v>3696</v>
      </c>
      <c r="G1065" s="825" t="s">
        <v>4981</v>
      </c>
      <c r="H1065" s="825" t="s">
        <v>4982</v>
      </c>
      <c r="I1065" s="831">
        <v>3999</v>
      </c>
      <c r="J1065" s="831">
        <v>1</v>
      </c>
      <c r="K1065" s="832">
        <v>3999</v>
      </c>
    </row>
    <row r="1066" spans="1:11" ht="14.45" customHeight="1" x14ac:dyDescent="0.2">
      <c r="A1066" s="821" t="s">
        <v>586</v>
      </c>
      <c r="B1066" s="822" t="s">
        <v>587</v>
      </c>
      <c r="C1066" s="825" t="s">
        <v>610</v>
      </c>
      <c r="D1066" s="839" t="s">
        <v>611</v>
      </c>
      <c r="E1066" s="825" t="s">
        <v>3695</v>
      </c>
      <c r="F1066" s="839" t="s">
        <v>3696</v>
      </c>
      <c r="G1066" s="825" t="s">
        <v>4983</v>
      </c>
      <c r="H1066" s="825" t="s">
        <v>4984</v>
      </c>
      <c r="I1066" s="831">
        <v>1538.260009765625</v>
      </c>
      <c r="J1066" s="831">
        <v>1</v>
      </c>
      <c r="K1066" s="832">
        <v>1538.260009765625</v>
      </c>
    </row>
    <row r="1067" spans="1:11" ht="14.45" customHeight="1" x14ac:dyDescent="0.2">
      <c r="A1067" s="821" t="s">
        <v>586</v>
      </c>
      <c r="B1067" s="822" t="s">
        <v>587</v>
      </c>
      <c r="C1067" s="825" t="s">
        <v>610</v>
      </c>
      <c r="D1067" s="839" t="s">
        <v>611</v>
      </c>
      <c r="E1067" s="825" t="s">
        <v>3695</v>
      </c>
      <c r="F1067" s="839" t="s">
        <v>3696</v>
      </c>
      <c r="G1067" s="825" t="s">
        <v>4985</v>
      </c>
      <c r="H1067" s="825" t="s">
        <v>4986</v>
      </c>
      <c r="I1067" s="831">
        <v>800.4000244140625</v>
      </c>
      <c r="J1067" s="831">
        <v>1</v>
      </c>
      <c r="K1067" s="832">
        <v>800.4000244140625</v>
      </c>
    </row>
    <row r="1068" spans="1:11" ht="14.45" customHeight="1" x14ac:dyDescent="0.2">
      <c r="A1068" s="821" t="s">
        <v>586</v>
      </c>
      <c r="B1068" s="822" t="s">
        <v>587</v>
      </c>
      <c r="C1068" s="825" t="s">
        <v>610</v>
      </c>
      <c r="D1068" s="839" t="s">
        <v>611</v>
      </c>
      <c r="E1068" s="825" t="s">
        <v>3695</v>
      </c>
      <c r="F1068" s="839" t="s">
        <v>3696</v>
      </c>
      <c r="G1068" s="825" t="s">
        <v>4987</v>
      </c>
      <c r="H1068" s="825" t="s">
        <v>4988</v>
      </c>
      <c r="I1068" s="831">
        <v>956.19000244140625</v>
      </c>
      <c r="J1068" s="831">
        <v>1</v>
      </c>
      <c r="K1068" s="832">
        <v>956.19000244140625</v>
      </c>
    </row>
    <row r="1069" spans="1:11" ht="14.45" customHeight="1" x14ac:dyDescent="0.2">
      <c r="A1069" s="821" t="s">
        <v>586</v>
      </c>
      <c r="B1069" s="822" t="s">
        <v>587</v>
      </c>
      <c r="C1069" s="825" t="s">
        <v>610</v>
      </c>
      <c r="D1069" s="839" t="s">
        <v>611</v>
      </c>
      <c r="E1069" s="825" t="s">
        <v>3695</v>
      </c>
      <c r="F1069" s="839" t="s">
        <v>3696</v>
      </c>
      <c r="G1069" s="825" t="s">
        <v>4989</v>
      </c>
      <c r="H1069" s="825" t="s">
        <v>4990</v>
      </c>
      <c r="I1069" s="831">
        <v>956.19000244140625</v>
      </c>
      <c r="J1069" s="831">
        <v>1</v>
      </c>
      <c r="K1069" s="832">
        <v>956.19000244140625</v>
      </c>
    </row>
    <row r="1070" spans="1:11" ht="14.45" customHeight="1" x14ac:dyDescent="0.2">
      <c r="A1070" s="821" t="s">
        <v>586</v>
      </c>
      <c r="B1070" s="822" t="s">
        <v>587</v>
      </c>
      <c r="C1070" s="825" t="s">
        <v>610</v>
      </c>
      <c r="D1070" s="839" t="s">
        <v>611</v>
      </c>
      <c r="E1070" s="825" t="s">
        <v>3695</v>
      </c>
      <c r="F1070" s="839" t="s">
        <v>3696</v>
      </c>
      <c r="G1070" s="825" t="s">
        <v>4991</v>
      </c>
      <c r="H1070" s="825" t="s">
        <v>4992</v>
      </c>
      <c r="I1070" s="831">
        <v>516.010009765625</v>
      </c>
      <c r="J1070" s="831">
        <v>2</v>
      </c>
      <c r="K1070" s="832">
        <v>1032.010009765625</v>
      </c>
    </row>
    <row r="1071" spans="1:11" ht="14.45" customHeight="1" x14ac:dyDescent="0.2">
      <c r="A1071" s="821" t="s">
        <v>586</v>
      </c>
      <c r="B1071" s="822" t="s">
        <v>587</v>
      </c>
      <c r="C1071" s="825" t="s">
        <v>610</v>
      </c>
      <c r="D1071" s="839" t="s">
        <v>611</v>
      </c>
      <c r="E1071" s="825" t="s">
        <v>3695</v>
      </c>
      <c r="F1071" s="839" t="s">
        <v>3696</v>
      </c>
      <c r="G1071" s="825" t="s">
        <v>4993</v>
      </c>
      <c r="H1071" s="825" t="s">
        <v>4994</v>
      </c>
      <c r="I1071" s="831">
        <v>433.54998779296875</v>
      </c>
      <c r="J1071" s="831">
        <v>1</v>
      </c>
      <c r="K1071" s="832">
        <v>433.54998779296875</v>
      </c>
    </row>
    <row r="1072" spans="1:11" ht="14.45" customHeight="1" x14ac:dyDescent="0.2">
      <c r="A1072" s="821" t="s">
        <v>586</v>
      </c>
      <c r="B1072" s="822" t="s">
        <v>587</v>
      </c>
      <c r="C1072" s="825" t="s">
        <v>610</v>
      </c>
      <c r="D1072" s="839" t="s">
        <v>611</v>
      </c>
      <c r="E1072" s="825" t="s">
        <v>3695</v>
      </c>
      <c r="F1072" s="839" t="s">
        <v>3696</v>
      </c>
      <c r="G1072" s="825" t="s">
        <v>4995</v>
      </c>
      <c r="H1072" s="825" t="s">
        <v>4996</v>
      </c>
      <c r="I1072" s="831">
        <v>412</v>
      </c>
      <c r="J1072" s="831">
        <v>1</v>
      </c>
      <c r="K1072" s="832">
        <v>412</v>
      </c>
    </row>
    <row r="1073" spans="1:11" ht="14.45" customHeight="1" x14ac:dyDescent="0.2">
      <c r="A1073" s="821" t="s">
        <v>586</v>
      </c>
      <c r="B1073" s="822" t="s">
        <v>587</v>
      </c>
      <c r="C1073" s="825" t="s">
        <v>610</v>
      </c>
      <c r="D1073" s="839" t="s">
        <v>611</v>
      </c>
      <c r="E1073" s="825" t="s">
        <v>3695</v>
      </c>
      <c r="F1073" s="839" t="s">
        <v>3696</v>
      </c>
      <c r="G1073" s="825" t="s">
        <v>4997</v>
      </c>
      <c r="H1073" s="825" t="s">
        <v>4998</v>
      </c>
      <c r="I1073" s="831">
        <v>377.10000610351563</v>
      </c>
      <c r="J1073" s="831">
        <v>1</v>
      </c>
      <c r="K1073" s="832">
        <v>377.10000610351563</v>
      </c>
    </row>
    <row r="1074" spans="1:11" ht="14.45" customHeight="1" x14ac:dyDescent="0.2">
      <c r="A1074" s="821" t="s">
        <v>586</v>
      </c>
      <c r="B1074" s="822" t="s">
        <v>587</v>
      </c>
      <c r="C1074" s="825" t="s">
        <v>610</v>
      </c>
      <c r="D1074" s="839" t="s">
        <v>611</v>
      </c>
      <c r="E1074" s="825" t="s">
        <v>3695</v>
      </c>
      <c r="F1074" s="839" t="s">
        <v>3696</v>
      </c>
      <c r="G1074" s="825" t="s">
        <v>4999</v>
      </c>
      <c r="H1074" s="825" t="s">
        <v>5000</v>
      </c>
      <c r="I1074" s="831">
        <v>896.97998046875</v>
      </c>
      <c r="J1074" s="831">
        <v>1</v>
      </c>
      <c r="K1074" s="832">
        <v>896.97998046875</v>
      </c>
    </row>
    <row r="1075" spans="1:11" ht="14.45" customHeight="1" x14ac:dyDescent="0.2">
      <c r="A1075" s="821" t="s">
        <v>586</v>
      </c>
      <c r="B1075" s="822" t="s">
        <v>587</v>
      </c>
      <c r="C1075" s="825" t="s">
        <v>610</v>
      </c>
      <c r="D1075" s="839" t="s">
        <v>611</v>
      </c>
      <c r="E1075" s="825" t="s">
        <v>3695</v>
      </c>
      <c r="F1075" s="839" t="s">
        <v>3696</v>
      </c>
      <c r="G1075" s="825" t="s">
        <v>5001</v>
      </c>
      <c r="H1075" s="825" t="s">
        <v>5002</v>
      </c>
      <c r="I1075" s="831">
        <v>908.41998291015625</v>
      </c>
      <c r="J1075" s="831">
        <v>1</v>
      </c>
      <c r="K1075" s="832">
        <v>908.41998291015625</v>
      </c>
    </row>
    <row r="1076" spans="1:11" ht="14.45" customHeight="1" x14ac:dyDescent="0.2">
      <c r="A1076" s="821" t="s">
        <v>586</v>
      </c>
      <c r="B1076" s="822" t="s">
        <v>587</v>
      </c>
      <c r="C1076" s="825" t="s">
        <v>610</v>
      </c>
      <c r="D1076" s="839" t="s">
        <v>611</v>
      </c>
      <c r="E1076" s="825" t="s">
        <v>3695</v>
      </c>
      <c r="F1076" s="839" t="s">
        <v>3696</v>
      </c>
      <c r="G1076" s="825" t="s">
        <v>5003</v>
      </c>
      <c r="H1076" s="825" t="s">
        <v>5004</v>
      </c>
      <c r="I1076" s="831">
        <v>908.41998291015625</v>
      </c>
      <c r="J1076" s="831">
        <v>1</v>
      </c>
      <c r="K1076" s="832">
        <v>908.41998291015625</v>
      </c>
    </row>
    <row r="1077" spans="1:11" ht="14.45" customHeight="1" x14ac:dyDescent="0.2">
      <c r="A1077" s="821" t="s">
        <v>586</v>
      </c>
      <c r="B1077" s="822" t="s">
        <v>587</v>
      </c>
      <c r="C1077" s="825" t="s">
        <v>610</v>
      </c>
      <c r="D1077" s="839" t="s">
        <v>611</v>
      </c>
      <c r="E1077" s="825" t="s">
        <v>3695</v>
      </c>
      <c r="F1077" s="839" t="s">
        <v>3696</v>
      </c>
      <c r="G1077" s="825" t="s">
        <v>5005</v>
      </c>
      <c r="H1077" s="825" t="s">
        <v>5006</v>
      </c>
      <c r="I1077" s="831">
        <v>1149.489990234375</v>
      </c>
      <c r="J1077" s="831">
        <v>1</v>
      </c>
      <c r="K1077" s="832">
        <v>1149.489990234375</v>
      </c>
    </row>
    <row r="1078" spans="1:11" ht="14.45" customHeight="1" x14ac:dyDescent="0.2">
      <c r="A1078" s="821" t="s">
        <v>586</v>
      </c>
      <c r="B1078" s="822" t="s">
        <v>587</v>
      </c>
      <c r="C1078" s="825" t="s">
        <v>610</v>
      </c>
      <c r="D1078" s="839" t="s">
        <v>611</v>
      </c>
      <c r="E1078" s="825" t="s">
        <v>3695</v>
      </c>
      <c r="F1078" s="839" t="s">
        <v>3696</v>
      </c>
      <c r="G1078" s="825" t="s">
        <v>5007</v>
      </c>
      <c r="H1078" s="825" t="s">
        <v>5008</v>
      </c>
      <c r="I1078" s="831">
        <v>1149.489990234375</v>
      </c>
      <c r="J1078" s="831">
        <v>1</v>
      </c>
      <c r="K1078" s="832">
        <v>1149.489990234375</v>
      </c>
    </row>
    <row r="1079" spans="1:11" ht="14.45" customHeight="1" x14ac:dyDescent="0.2">
      <c r="A1079" s="821" t="s">
        <v>586</v>
      </c>
      <c r="B1079" s="822" t="s">
        <v>587</v>
      </c>
      <c r="C1079" s="825" t="s">
        <v>610</v>
      </c>
      <c r="D1079" s="839" t="s">
        <v>611</v>
      </c>
      <c r="E1079" s="825" t="s">
        <v>3695</v>
      </c>
      <c r="F1079" s="839" t="s">
        <v>3696</v>
      </c>
      <c r="G1079" s="825" t="s">
        <v>5009</v>
      </c>
      <c r="H1079" s="825" t="s">
        <v>5010</v>
      </c>
      <c r="I1079" s="831">
        <v>1149.4949951171875</v>
      </c>
      <c r="J1079" s="831">
        <v>2</v>
      </c>
      <c r="K1079" s="832">
        <v>2298.989990234375</v>
      </c>
    </row>
    <row r="1080" spans="1:11" ht="14.45" customHeight="1" x14ac:dyDescent="0.2">
      <c r="A1080" s="821" t="s">
        <v>586</v>
      </c>
      <c r="B1080" s="822" t="s">
        <v>587</v>
      </c>
      <c r="C1080" s="825" t="s">
        <v>610</v>
      </c>
      <c r="D1080" s="839" t="s">
        <v>611</v>
      </c>
      <c r="E1080" s="825" t="s">
        <v>3695</v>
      </c>
      <c r="F1080" s="839" t="s">
        <v>3696</v>
      </c>
      <c r="G1080" s="825" t="s">
        <v>5011</v>
      </c>
      <c r="H1080" s="825" t="s">
        <v>5012</v>
      </c>
      <c r="I1080" s="831">
        <v>1149.494540127841</v>
      </c>
      <c r="J1080" s="831">
        <v>16</v>
      </c>
      <c r="K1080" s="832">
        <v>18391.889892578125</v>
      </c>
    </row>
    <row r="1081" spans="1:11" ht="14.45" customHeight="1" x14ac:dyDescent="0.2">
      <c r="A1081" s="821" t="s">
        <v>586</v>
      </c>
      <c r="B1081" s="822" t="s">
        <v>587</v>
      </c>
      <c r="C1081" s="825" t="s">
        <v>610</v>
      </c>
      <c r="D1081" s="839" t="s">
        <v>611</v>
      </c>
      <c r="E1081" s="825" t="s">
        <v>3695</v>
      </c>
      <c r="F1081" s="839" t="s">
        <v>3696</v>
      </c>
      <c r="G1081" s="825" t="s">
        <v>5013</v>
      </c>
      <c r="H1081" s="825" t="s">
        <v>5014</v>
      </c>
      <c r="I1081" s="831">
        <v>1149.4957101004463</v>
      </c>
      <c r="J1081" s="831">
        <v>12</v>
      </c>
      <c r="K1081" s="832">
        <v>13793.919921875</v>
      </c>
    </row>
    <row r="1082" spans="1:11" ht="14.45" customHeight="1" x14ac:dyDescent="0.2">
      <c r="A1082" s="821" t="s">
        <v>586</v>
      </c>
      <c r="B1082" s="822" t="s">
        <v>587</v>
      </c>
      <c r="C1082" s="825" t="s">
        <v>610</v>
      </c>
      <c r="D1082" s="839" t="s">
        <v>611</v>
      </c>
      <c r="E1082" s="825" t="s">
        <v>3695</v>
      </c>
      <c r="F1082" s="839" t="s">
        <v>3696</v>
      </c>
      <c r="G1082" s="825" t="s">
        <v>5015</v>
      </c>
      <c r="H1082" s="825" t="s">
        <v>5016</v>
      </c>
      <c r="I1082" s="831">
        <v>1149.4959960937499</v>
      </c>
      <c r="J1082" s="831">
        <v>8</v>
      </c>
      <c r="K1082" s="832">
        <v>9195.969970703125</v>
      </c>
    </row>
    <row r="1083" spans="1:11" ht="14.45" customHeight="1" x14ac:dyDescent="0.2">
      <c r="A1083" s="821" t="s">
        <v>586</v>
      </c>
      <c r="B1083" s="822" t="s">
        <v>587</v>
      </c>
      <c r="C1083" s="825" t="s">
        <v>610</v>
      </c>
      <c r="D1083" s="839" t="s">
        <v>611</v>
      </c>
      <c r="E1083" s="825" t="s">
        <v>3695</v>
      </c>
      <c r="F1083" s="839" t="s">
        <v>3696</v>
      </c>
      <c r="G1083" s="825" t="s">
        <v>5017</v>
      </c>
      <c r="H1083" s="825" t="s">
        <v>5018</v>
      </c>
      <c r="I1083" s="831">
        <v>1149.489990234375</v>
      </c>
      <c r="J1083" s="831">
        <v>1</v>
      </c>
      <c r="K1083" s="832">
        <v>1149.489990234375</v>
      </c>
    </row>
    <row r="1084" spans="1:11" ht="14.45" customHeight="1" x14ac:dyDescent="0.2">
      <c r="A1084" s="821" t="s">
        <v>586</v>
      </c>
      <c r="B1084" s="822" t="s">
        <v>587</v>
      </c>
      <c r="C1084" s="825" t="s">
        <v>610</v>
      </c>
      <c r="D1084" s="839" t="s">
        <v>611</v>
      </c>
      <c r="E1084" s="825" t="s">
        <v>3695</v>
      </c>
      <c r="F1084" s="839" t="s">
        <v>3696</v>
      </c>
      <c r="G1084" s="825" t="s">
        <v>5019</v>
      </c>
      <c r="H1084" s="825" t="s">
        <v>5020</v>
      </c>
      <c r="I1084" s="831">
        <v>506</v>
      </c>
      <c r="J1084" s="831">
        <v>8</v>
      </c>
      <c r="K1084" s="832">
        <v>4048</v>
      </c>
    </row>
    <row r="1085" spans="1:11" ht="14.45" customHeight="1" x14ac:dyDescent="0.2">
      <c r="A1085" s="821" t="s">
        <v>586</v>
      </c>
      <c r="B1085" s="822" t="s">
        <v>587</v>
      </c>
      <c r="C1085" s="825" t="s">
        <v>610</v>
      </c>
      <c r="D1085" s="839" t="s">
        <v>611</v>
      </c>
      <c r="E1085" s="825" t="s">
        <v>3695</v>
      </c>
      <c r="F1085" s="839" t="s">
        <v>3696</v>
      </c>
      <c r="G1085" s="825" t="s">
        <v>5021</v>
      </c>
      <c r="H1085" s="825" t="s">
        <v>5022</v>
      </c>
      <c r="I1085" s="831">
        <v>506</v>
      </c>
      <c r="J1085" s="831">
        <v>40</v>
      </c>
      <c r="K1085" s="832">
        <v>20240</v>
      </c>
    </row>
    <row r="1086" spans="1:11" ht="14.45" customHeight="1" x14ac:dyDescent="0.2">
      <c r="A1086" s="821" t="s">
        <v>586</v>
      </c>
      <c r="B1086" s="822" t="s">
        <v>587</v>
      </c>
      <c r="C1086" s="825" t="s">
        <v>610</v>
      </c>
      <c r="D1086" s="839" t="s">
        <v>611</v>
      </c>
      <c r="E1086" s="825" t="s">
        <v>3695</v>
      </c>
      <c r="F1086" s="839" t="s">
        <v>3696</v>
      </c>
      <c r="G1086" s="825" t="s">
        <v>5023</v>
      </c>
      <c r="H1086" s="825" t="s">
        <v>5024</v>
      </c>
      <c r="I1086" s="831">
        <v>506</v>
      </c>
      <c r="J1086" s="831">
        <v>11</v>
      </c>
      <c r="K1086" s="832">
        <v>5566</v>
      </c>
    </row>
    <row r="1087" spans="1:11" ht="14.45" customHeight="1" x14ac:dyDescent="0.2">
      <c r="A1087" s="821" t="s">
        <v>586</v>
      </c>
      <c r="B1087" s="822" t="s">
        <v>587</v>
      </c>
      <c r="C1087" s="825" t="s">
        <v>610</v>
      </c>
      <c r="D1087" s="839" t="s">
        <v>611</v>
      </c>
      <c r="E1087" s="825" t="s">
        <v>3695</v>
      </c>
      <c r="F1087" s="839" t="s">
        <v>3696</v>
      </c>
      <c r="G1087" s="825" t="s">
        <v>5025</v>
      </c>
      <c r="H1087" s="825" t="s">
        <v>5026</v>
      </c>
      <c r="I1087" s="831">
        <v>506</v>
      </c>
      <c r="J1087" s="831">
        <v>13</v>
      </c>
      <c r="K1087" s="832">
        <v>6578</v>
      </c>
    </row>
    <row r="1088" spans="1:11" ht="14.45" customHeight="1" x14ac:dyDescent="0.2">
      <c r="A1088" s="821" t="s">
        <v>586</v>
      </c>
      <c r="B1088" s="822" t="s">
        <v>587</v>
      </c>
      <c r="C1088" s="825" t="s">
        <v>610</v>
      </c>
      <c r="D1088" s="839" t="s">
        <v>611</v>
      </c>
      <c r="E1088" s="825" t="s">
        <v>3695</v>
      </c>
      <c r="F1088" s="839" t="s">
        <v>3696</v>
      </c>
      <c r="G1088" s="825" t="s">
        <v>5027</v>
      </c>
      <c r="H1088" s="825" t="s">
        <v>5028</v>
      </c>
      <c r="I1088" s="831">
        <v>506</v>
      </c>
      <c r="J1088" s="831">
        <v>8</v>
      </c>
      <c r="K1088" s="832">
        <v>4048</v>
      </c>
    </row>
    <row r="1089" spans="1:11" ht="14.45" customHeight="1" x14ac:dyDescent="0.2">
      <c r="A1089" s="821" t="s">
        <v>586</v>
      </c>
      <c r="B1089" s="822" t="s">
        <v>587</v>
      </c>
      <c r="C1089" s="825" t="s">
        <v>610</v>
      </c>
      <c r="D1089" s="839" t="s">
        <v>611</v>
      </c>
      <c r="E1089" s="825" t="s">
        <v>3695</v>
      </c>
      <c r="F1089" s="839" t="s">
        <v>3696</v>
      </c>
      <c r="G1089" s="825" t="s">
        <v>5029</v>
      </c>
      <c r="H1089" s="825" t="s">
        <v>5030</v>
      </c>
      <c r="I1089" s="831">
        <v>506</v>
      </c>
      <c r="J1089" s="831">
        <v>1</v>
      </c>
      <c r="K1089" s="832">
        <v>506</v>
      </c>
    </row>
    <row r="1090" spans="1:11" ht="14.45" customHeight="1" x14ac:dyDescent="0.2">
      <c r="A1090" s="821" t="s">
        <v>586</v>
      </c>
      <c r="B1090" s="822" t="s">
        <v>587</v>
      </c>
      <c r="C1090" s="825" t="s">
        <v>610</v>
      </c>
      <c r="D1090" s="839" t="s">
        <v>611</v>
      </c>
      <c r="E1090" s="825" t="s">
        <v>3695</v>
      </c>
      <c r="F1090" s="839" t="s">
        <v>3696</v>
      </c>
      <c r="G1090" s="825" t="s">
        <v>5031</v>
      </c>
      <c r="H1090" s="825" t="s">
        <v>5032</v>
      </c>
      <c r="I1090" s="831">
        <v>506</v>
      </c>
      <c r="J1090" s="831">
        <v>2</v>
      </c>
      <c r="K1090" s="832">
        <v>1012</v>
      </c>
    </row>
    <row r="1091" spans="1:11" ht="14.45" customHeight="1" x14ac:dyDescent="0.2">
      <c r="A1091" s="821" t="s">
        <v>586</v>
      </c>
      <c r="B1091" s="822" t="s">
        <v>587</v>
      </c>
      <c r="C1091" s="825" t="s">
        <v>610</v>
      </c>
      <c r="D1091" s="839" t="s">
        <v>611</v>
      </c>
      <c r="E1091" s="825" t="s">
        <v>3695</v>
      </c>
      <c r="F1091" s="839" t="s">
        <v>3696</v>
      </c>
      <c r="G1091" s="825" t="s">
        <v>5033</v>
      </c>
      <c r="H1091" s="825" t="s">
        <v>5034</v>
      </c>
      <c r="I1091" s="831">
        <v>506</v>
      </c>
      <c r="J1091" s="831">
        <v>2</v>
      </c>
      <c r="K1091" s="832">
        <v>1012</v>
      </c>
    </row>
    <row r="1092" spans="1:11" ht="14.45" customHeight="1" x14ac:dyDescent="0.2">
      <c r="A1092" s="821" t="s">
        <v>586</v>
      </c>
      <c r="B1092" s="822" t="s">
        <v>587</v>
      </c>
      <c r="C1092" s="825" t="s">
        <v>610</v>
      </c>
      <c r="D1092" s="839" t="s">
        <v>611</v>
      </c>
      <c r="E1092" s="825" t="s">
        <v>3695</v>
      </c>
      <c r="F1092" s="839" t="s">
        <v>3696</v>
      </c>
      <c r="G1092" s="825" t="s">
        <v>5035</v>
      </c>
      <c r="H1092" s="825" t="s">
        <v>5036</v>
      </c>
      <c r="I1092" s="831">
        <v>506</v>
      </c>
      <c r="J1092" s="831">
        <v>2</v>
      </c>
      <c r="K1092" s="832">
        <v>1012</v>
      </c>
    </row>
    <row r="1093" spans="1:11" ht="14.45" customHeight="1" x14ac:dyDescent="0.2">
      <c r="A1093" s="821" t="s">
        <v>586</v>
      </c>
      <c r="B1093" s="822" t="s">
        <v>587</v>
      </c>
      <c r="C1093" s="825" t="s">
        <v>610</v>
      </c>
      <c r="D1093" s="839" t="s">
        <v>611</v>
      </c>
      <c r="E1093" s="825" t="s">
        <v>3695</v>
      </c>
      <c r="F1093" s="839" t="s">
        <v>3696</v>
      </c>
      <c r="G1093" s="825" t="s">
        <v>5037</v>
      </c>
      <c r="H1093" s="825" t="s">
        <v>5038</v>
      </c>
      <c r="I1093" s="831">
        <v>1149.489990234375</v>
      </c>
      <c r="J1093" s="831">
        <v>2</v>
      </c>
      <c r="K1093" s="832">
        <v>2298.97998046875</v>
      </c>
    </row>
    <row r="1094" spans="1:11" ht="14.45" customHeight="1" x14ac:dyDescent="0.2">
      <c r="A1094" s="821" t="s">
        <v>586</v>
      </c>
      <c r="B1094" s="822" t="s">
        <v>587</v>
      </c>
      <c r="C1094" s="825" t="s">
        <v>610</v>
      </c>
      <c r="D1094" s="839" t="s">
        <v>611</v>
      </c>
      <c r="E1094" s="825" t="s">
        <v>3695</v>
      </c>
      <c r="F1094" s="839" t="s">
        <v>3696</v>
      </c>
      <c r="G1094" s="825" t="s">
        <v>5039</v>
      </c>
      <c r="H1094" s="825" t="s">
        <v>5040</v>
      </c>
      <c r="I1094" s="831">
        <v>1149.489990234375</v>
      </c>
      <c r="J1094" s="831">
        <v>2</v>
      </c>
      <c r="K1094" s="832">
        <v>2298.97998046875</v>
      </c>
    </row>
    <row r="1095" spans="1:11" ht="14.45" customHeight="1" x14ac:dyDescent="0.2">
      <c r="A1095" s="821" t="s">
        <v>586</v>
      </c>
      <c r="B1095" s="822" t="s">
        <v>587</v>
      </c>
      <c r="C1095" s="825" t="s">
        <v>610</v>
      </c>
      <c r="D1095" s="839" t="s">
        <v>611</v>
      </c>
      <c r="E1095" s="825" t="s">
        <v>3695</v>
      </c>
      <c r="F1095" s="839" t="s">
        <v>3696</v>
      </c>
      <c r="G1095" s="825" t="s">
        <v>5041</v>
      </c>
      <c r="H1095" s="825" t="s">
        <v>5042</v>
      </c>
      <c r="I1095" s="831">
        <v>880.1500244140625</v>
      </c>
      <c r="J1095" s="831">
        <v>1</v>
      </c>
      <c r="K1095" s="832">
        <v>880.1500244140625</v>
      </c>
    </row>
    <row r="1096" spans="1:11" ht="14.45" customHeight="1" x14ac:dyDescent="0.2">
      <c r="A1096" s="821" t="s">
        <v>586</v>
      </c>
      <c r="B1096" s="822" t="s">
        <v>587</v>
      </c>
      <c r="C1096" s="825" t="s">
        <v>610</v>
      </c>
      <c r="D1096" s="839" t="s">
        <v>611</v>
      </c>
      <c r="E1096" s="825" t="s">
        <v>3695</v>
      </c>
      <c r="F1096" s="839" t="s">
        <v>3696</v>
      </c>
      <c r="G1096" s="825" t="s">
        <v>5043</v>
      </c>
      <c r="H1096" s="825" t="s">
        <v>5044</v>
      </c>
      <c r="I1096" s="831">
        <v>880.15334065755212</v>
      </c>
      <c r="J1096" s="831">
        <v>4</v>
      </c>
      <c r="K1096" s="832">
        <v>3520.610107421875</v>
      </c>
    </row>
    <row r="1097" spans="1:11" ht="14.45" customHeight="1" x14ac:dyDescent="0.2">
      <c r="A1097" s="821" t="s">
        <v>586</v>
      </c>
      <c r="B1097" s="822" t="s">
        <v>587</v>
      </c>
      <c r="C1097" s="825" t="s">
        <v>610</v>
      </c>
      <c r="D1097" s="839" t="s">
        <v>611</v>
      </c>
      <c r="E1097" s="825" t="s">
        <v>3695</v>
      </c>
      <c r="F1097" s="839" t="s">
        <v>3696</v>
      </c>
      <c r="G1097" s="825" t="s">
        <v>5045</v>
      </c>
      <c r="H1097" s="825" t="s">
        <v>5046</v>
      </c>
      <c r="I1097" s="831">
        <v>886.02499389648438</v>
      </c>
      <c r="J1097" s="831">
        <v>2</v>
      </c>
      <c r="K1097" s="832">
        <v>1772.0499877929688</v>
      </c>
    </row>
    <row r="1098" spans="1:11" ht="14.45" customHeight="1" x14ac:dyDescent="0.2">
      <c r="A1098" s="821" t="s">
        <v>586</v>
      </c>
      <c r="B1098" s="822" t="s">
        <v>587</v>
      </c>
      <c r="C1098" s="825" t="s">
        <v>610</v>
      </c>
      <c r="D1098" s="839" t="s">
        <v>611</v>
      </c>
      <c r="E1098" s="825" t="s">
        <v>3695</v>
      </c>
      <c r="F1098" s="839" t="s">
        <v>3696</v>
      </c>
      <c r="G1098" s="825" t="s">
        <v>5047</v>
      </c>
      <c r="H1098" s="825" t="s">
        <v>5048</v>
      </c>
      <c r="I1098" s="831">
        <v>886.010009765625</v>
      </c>
      <c r="J1098" s="831">
        <v>1</v>
      </c>
      <c r="K1098" s="832">
        <v>886.010009765625</v>
      </c>
    </row>
    <row r="1099" spans="1:11" ht="14.45" customHeight="1" x14ac:dyDescent="0.2">
      <c r="A1099" s="821" t="s">
        <v>586</v>
      </c>
      <c r="B1099" s="822" t="s">
        <v>587</v>
      </c>
      <c r="C1099" s="825" t="s">
        <v>610</v>
      </c>
      <c r="D1099" s="839" t="s">
        <v>611</v>
      </c>
      <c r="E1099" s="825" t="s">
        <v>3695</v>
      </c>
      <c r="F1099" s="839" t="s">
        <v>3696</v>
      </c>
      <c r="G1099" s="825" t="s">
        <v>5049</v>
      </c>
      <c r="H1099" s="825" t="s">
        <v>5050</v>
      </c>
      <c r="I1099" s="831">
        <v>886.010009765625</v>
      </c>
      <c r="J1099" s="831">
        <v>1</v>
      </c>
      <c r="K1099" s="832">
        <v>886.010009765625</v>
      </c>
    </row>
    <row r="1100" spans="1:11" ht="14.45" customHeight="1" x14ac:dyDescent="0.2">
      <c r="A1100" s="821" t="s">
        <v>586</v>
      </c>
      <c r="B1100" s="822" t="s">
        <v>587</v>
      </c>
      <c r="C1100" s="825" t="s">
        <v>610</v>
      </c>
      <c r="D1100" s="839" t="s">
        <v>611</v>
      </c>
      <c r="E1100" s="825" t="s">
        <v>3695</v>
      </c>
      <c r="F1100" s="839" t="s">
        <v>3696</v>
      </c>
      <c r="G1100" s="825" t="s">
        <v>5051</v>
      </c>
      <c r="H1100" s="825" t="s">
        <v>5052</v>
      </c>
      <c r="I1100" s="831">
        <v>1089.7233072916667</v>
      </c>
      <c r="J1100" s="831">
        <v>4</v>
      </c>
      <c r="K1100" s="832">
        <v>4358.89990234375</v>
      </c>
    </row>
    <row r="1101" spans="1:11" ht="14.45" customHeight="1" x14ac:dyDescent="0.2">
      <c r="A1101" s="821" t="s">
        <v>586</v>
      </c>
      <c r="B1101" s="822" t="s">
        <v>587</v>
      </c>
      <c r="C1101" s="825" t="s">
        <v>610</v>
      </c>
      <c r="D1101" s="839" t="s">
        <v>611</v>
      </c>
      <c r="E1101" s="825" t="s">
        <v>3695</v>
      </c>
      <c r="F1101" s="839" t="s">
        <v>3696</v>
      </c>
      <c r="G1101" s="825" t="s">
        <v>5053</v>
      </c>
      <c r="H1101" s="825" t="s">
        <v>5054</v>
      </c>
      <c r="I1101" s="831">
        <v>1089.7214006696429</v>
      </c>
      <c r="J1101" s="831">
        <v>18</v>
      </c>
      <c r="K1101" s="832">
        <v>19614.969970703125</v>
      </c>
    </row>
    <row r="1102" spans="1:11" ht="14.45" customHeight="1" x14ac:dyDescent="0.2">
      <c r="A1102" s="821" t="s">
        <v>586</v>
      </c>
      <c r="B1102" s="822" t="s">
        <v>587</v>
      </c>
      <c r="C1102" s="825" t="s">
        <v>610</v>
      </c>
      <c r="D1102" s="839" t="s">
        <v>611</v>
      </c>
      <c r="E1102" s="825" t="s">
        <v>3695</v>
      </c>
      <c r="F1102" s="839" t="s">
        <v>3696</v>
      </c>
      <c r="G1102" s="825" t="s">
        <v>5055</v>
      </c>
      <c r="H1102" s="825" t="s">
        <v>5056</v>
      </c>
      <c r="I1102" s="831">
        <v>1089.719970703125</v>
      </c>
      <c r="J1102" s="831">
        <v>21</v>
      </c>
      <c r="K1102" s="832">
        <v>22884.049560546875</v>
      </c>
    </row>
    <row r="1103" spans="1:11" ht="14.45" customHeight="1" x14ac:dyDescent="0.2">
      <c r="A1103" s="821" t="s">
        <v>586</v>
      </c>
      <c r="B1103" s="822" t="s">
        <v>587</v>
      </c>
      <c r="C1103" s="825" t="s">
        <v>610</v>
      </c>
      <c r="D1103" s="839" t="s">
        <v>611</v>
      </c>
      <c r="E1103" s="825" t="s">
        <v>3695</v>
      </c>
      <c r="F1103" s="839" t="s">
        <v>3696</v>
      </c>
      <c r="G1103" s="825" t="s">
        <v>5057</v>
      </c>
      <c r="H1103" s="825" t="s">
        <v>5058</v>
      </c>
      <c r="I1103" s="831">
        <v>1089.719970703125</v>
      </c>
      <c r="J1103" s="831">
        <v>12</v>
      </c>
      <c r="K1103" s="832">
        <v>13076.61962890625</v>
      </c>
    </row>
    <row r="1104" spans="1:11" ht="14.45" customHeight="1" x14ac:dyDescent="0.2">
      <c r="A1104" s="821" t="s">
        <v>586</v>
      </c>
      <c r="B1104" s="822" t="s">
        <v>587</v>
      </c>
      <c r="C1104" s="825" t="s">
        <v>610</v>
      </c>
      <c r="D1104" s="839" t="s">
        <v>611</v>
      </c>
      <c r="E1104" s="825" t="s">
        <v>3695</v>
      </c>
      <c r="F1104" s="839" t="s">
        <v>3696</v>
      </c>
      <c r="G1104" s="825" t="s">
        <v>5059</v>
      </c>
      <c r="H1104" s="825" t="s">
        <v>5060</v>
      </c>
      <c r="I1104" s="831">
        <v>1089.719970703125</v>
      </c>
      <c r="J1104" s="831">
        <v>7</v>
      </c>
      <c r="K1104" s="832">
        <v>7628.019775390625</v>
      </c>
    </row>
    <row r="1105" spans="1:11" ht="14.45" customHeight="1" x14ac:dyDescent="0.2">
      <c r="A1105" s="821" t="s">
        <v>586</v>
      </c>
      <c r="B1105" s="822" t="s">
        <v>587</v>
      </c>
      <c r="C1105" s="825" t="s">
        <v>610</v>
      </c>
      <c r="D1105" s="839" t="s">
        <v>611</v>
      </c>
      <c r="E1105" s="825" t="s">
        <v>3695</v>
      </c>
      <c r="F1105" s="839" t="s">
        <v>3696</v>
      </c>
      <c r="G1105" s="825" t="s">
        <v>5061</v>
      </c>
      <c r="H1105" s="825" t="s">
        <v>5062</v>
      </c>
      <c r="I1105" s="831">
        <v>1161.8349609375</v>
      </c>
      <c r="J1105" s="831">
        <v>5</v>
      </c>
      <c r="K1105" s="832">
        <v>5809.169921875</v>
      </c>
    </row>
    <row r="1106" spans="1:11" ht="14.45" customHeight="1" x14ac:dyDescent="0.2">
      <c r="A1106" s="821" t="s">
        <v>586</v>
      </c>
      <c r="B1106" s="822" t="s">
        <v>587</v>
      </c>
      <c r="C1106" s="825" t="s">
        <v>610</v>
      </c>
      <c r="D1106" s="839" t="s">
        <v>611</v>
      </c>
      <c r="E1106" s="825" t="s">
        <v>3695</v>
      </c>
      <c r="F1106" s="839" t="s">
        <v>3696</v>
      </c>
      <c r="G1106" s="825" t="s">
        <v>5063</v>
      </c>
      <c r="H1106" s="825" t="s">
        <v>5064</v>
      </c>
      <c r="I1106" s="831">
        <v>1161.8349609375</v>
      </c>
      <c r="J1106" s="831">
        <v>3</v>
      </c>
      <c r="K1106" s="832">
        <v>3485.4998779296875</v>
      </c>
    </row>
    <row r="1107" spans="1:11" ht="14.45" customHeight="1" x14ac:dyDescent="0.2">
      <c r="A1107" s="821" t="s">
        <v>586</v>
      </c>
      <c r="B1107" s="822" t="s">
        <v>587</v>
      </c>
      <c r="C1107" s="825" t="s">
        <v>610</v>
      </c>
      <c r="D1107" s="839" t="s">
        <v>611</v>
      </c>
      <c r="E1107" s="825" t="s">
        <v>3695</v>
      </c>
      <c r="F1107" s="839" t="s">
        <v>3696</v>
      </c>
      <c r="G1107" s="825" t="s">
        <v>5065</v>
      </c>
      <c r="H1107" s="825" t="s">
        <v>5066</v>
      </c>
      <c r="I1107" s="831">
        <v>1213.489990234375</v>
      </c>
      <c r="J1107" s="831">
        <v>1</v>
      </c>
      <c r="K1107" s="832">
        <v>1213.489990234375</v>
      </c>
    </row>
    <row r="1108" spans="1:11" ht="14.45" customHeight="1" x14ac:dyDescent="0.2">
      <c r="A1108" s="821" t="s">
        <v>586</v>
      </c>
      <c r="B1108" s="822" t="s">
        <v>587</v>
      </c>
      <c r="C1108" s="825" t="s">
        <v>610</v>
      </c>
      <c r="D1108" s="839" t="s">
        <v>611</v>
      </c>
      <c r="E1108" s="825" t="s">
        <v>3695</v>
      </c>
      <c r="F1108" s="839" t="s">
        <v>3696</v>
      </c>
      <c r="G1108" s="825" t="s">
        <v>5067</v>
      </c>
      <c r="H1108" s="825" t="s">
        <v>5068</v>
      </c>
      <c r="I1108" s="831">
        <v>1213.48798828125</v>
      </c>
      <c r="J1108" s="831">
        <v>9</v>
      </c>
      <c r="K1108" s="832">
        <v>10921.3798828125</v>
      </c>
    </row>
    <row r="1109" spans="1:11" ht="14.45" customHeight="1" x14ac:dyDescent="0.2">
      <c r="A1109" s="821" t="s">
        <v>586</v>
      </c>
      <c r="B1109" s="822" t="s">
        <v>587</v>
      </c>
      <c r="C1109" s="825" t="s">
        <v>610</v>
      </c>
      <c r="D1109" s="839" t="s">
        <v>611</v>
      </c>
      <c r="E1109" s="825" t="s">
        <v>3695</v>
      </c>
      <c r="F1109" s="839" t="s">
        <v>3696</v>
      </c>
      <c r="G1109" s="825" t="s">
        <v>5069</v>
      </c>
      <c r="H1109" s="825" t="s">
        <v>5070</v>
      </c>
      <c r="I1109" s="831">
        <v>1213.48798828125</v>
      </c>
      <c r="J1109" s="831">
        <v>8</v>
      </c>
      <c r="K1109" s="832">
        <v>9707.909912109375</v>
      </c>
    </row>
    <row r="1110" spans="1:11" ht="14.45" customHeight="1" x14ac:dyDescent="0.2">
      <c r="A1110" s="821" t="s">
        <v>586</v>
      </c>
      <c r="B1110" s="822" t="s">
        <v>587</v>
      </c>
      <c r="C1110" s="825" t="s">
        <v>610</v>
      </c>
      <c r="D1110" s="839" t="s">
        <v>611</v>
      </c>
      <c r="E1110" s="825" t="s">
        <v>3695</v>
      </c>
      <c r="F1110" s="839" t="s">
        <v>3696</v>
      </c>
      <c r="G1110" s="825" t="s">
        <v>5071</v>
      </c>
      <c r="H1110" s="825" t="s">
        <v>5072</v>
      </c>
      <c r="I1110" s="831">
        <v>1213.5</v>
      </c>
      <c r="J1110" s="831">
        <v>2</v>
      </c>
      <c r="K1110" s="832">
        <v>2427</v>
      </c>
    </row>
    <row r="1111" spans="1:11" ht="14.45" customHeight="1" x14ac:dyDescent="0.2">
      <c r="A1111" s="821" t="s">
        <v>586</v>
      </c>
      <c r="B1111" s="822" t="s">
        <v>587</v>
      </c>
      <c r="C1111" s="825" t="s">
        <v>610</v>
      </c>
      <c r="D1111" s="839" t="s">
        <v>611</v>
      </c>
      <c r="E1111" s="825" t="s">
        <v>3695</v>
      </c>
      <c r="F1111" s="839" t="s">
        <v>3696</v>
      </c>
      <c r="G1111" s="825" t="s">
        <v>5073</v>
      </c>
      <c r="H1111" s="825" t="s">
        <v>5074</v>
      </c>
      <c r="I1111" s="831">
        <v>1322.6700439453125</v>
      </c>
      <c r="J1111" s="831">
        <v>2</v>
      </c>
      <c r="K1111" s="832">
        <v>2645.340087890625</v>
      </c>
    </row>
    <row r="1112" spans="1:11" ht="14.45" customHeight="1" x14ac:dyDescent="0.2">
      <c r="A1112" s="821" t="s">
        <v>586</v>
      </c>
      <c r="B1112" s="822" t="s">
        <v>587</v>
      </c>
      <c r="C1112" s="825" t="s">
        <v>610</v>
      </c>
      <c r="D1112" s="839" t="s">
        <v>611</v>
      </c>
      <c r="E1112" s="825" t="s">
        <v>3695</v>
      </c>
      <c r="F1112" s="839" t="s">
        <v>3696</v>
      </c>
      <c r="G1112" s="825" t="s">
        <v>5075</v>
      </c>
      <c r="H1112" s="825" t="s">
        <v>5076</v>
      </c>
      <c r="I1112" s="831">
        <v>770.989990234375</v>
      </c>
      <c r="J1112" s="831">
        <v>2</v>
      </c>
      <c r="K1112" s="832">
        <v>1541.969970703125</v>
      </c>
    </row>
    <row r="1113" spans="1:11" ht="14.45" customHeight="1" x14ac:dyDescent="0.2">
      <c r="A1113" s="821" t="s">
        <v>586</v>
      </c>
      <c r="B1113" s="822" t="s">
        <v>587</v>
      </c>
      <c r="C1113" s="825" t="s">
        <v>610</v>
      </c>
      <c r="D1113" s="839" t="s">
        <v>611</v>
      </c>
      <c r="E1113" s="825" t="s">
        <v>3695</v>
      </c>
      <c r="F1113" s="839" t="s">
        <v>3696</v>
      </c>
      <c r="G1113" s="825" t="s">
        <v>5077</v>
      </c>
      <c r="H1113" s="825" t="s">
        <v>5078</v>
      </c>
      <c r="I1113" s="831">
        <v>770.97998046875</v>
      </c>
      <c r="J1113" s="831">
        <v>1</v>
      </c>
      <c r="K1113" s="832">
        <v>770.97998046875</v>
      </c>
    </row>
    <row r="1114" spans="1:11" ht="14.45" customHeight="1" x14ac:dyDescent="0.2">
      <c r="A1114" s="821" t="s">
        <v>586</v>
      </c>
      <c r="B1114" s="822" t="s">
        <v>587</v>
      </c>
      <c r="C1114" s="825" t="s">
        <v>610</v>
      </c>
      <c r="D1114" s="839" t="s">
        <v>611</v>
      </c>
      <c r="E1114" s="825" t="s">
        <v>3695</v>
      </c>
      <c r="F1114" s="839" t="s">
        <v>3696</v>
      </c>
      <c r="G1114" s="825" t="s">
        <v>5079</v>
      </c>
      <c r="H1114" s="825" t="s">
        <v>5080</v>
      </c>
      <c r="I1114" s="831">
        <v>770.97998046875</v>
      </c>
      <c r="J1114" s="831">
        <v>4</v>
      </c>
      <c r="K1114" s="832">
        <v>3083.919921875</v>
      </c>
    </row>
    <row r="1115" spans="1:11" ht="14.45" customHeight="1" x14ac:dyDescent="0.2">
      <c r="A1115" s="821" t="s">
        <v>586</v>
      </c>
      <c r="B1115" s="822" t="s">
        <v>587</v>
      </c>
      <c r="C1115" s="825" t="s">
        <v>610</v>
      </c>
      <c r="D1115" s="839" t="s">
        <v>611</v>
      </c>
      <c r="E1115" s="825" t="s">
        <v>3695</v>
      </c>
      <c r="F1115" s="839" t="s">
        <v>3696</v>
      </c>
      <c r="G1115" s="825" t="s">
        <v>5081</v>
      </c>
      <c r="H1115" s="825" t="s">
        <v>5082</v>
      </c>
      <c r="I1115" s="831">
        <v>770.98398437499998</v>
      </c>
      <c r="J1115" s="831">
        <v>5</v>
      </c>
      <c r="K1115" s="832">
        <v>3854.919921875</v>
      </c>
    </row>
    <row r="1116" spans="1:11" ht="14.45" customHeight="1" x14ac:dyDescent="0.2">
      <c r="A1116" s="821" t="s">
        <v>586</v>
      </c>
      <c r="B1116" s="822" t="s">
        <v>587</v>
      </c>
      <c r="C1116" s="825" t="s">
        <v>610</v>
      </c>
      <c r="D1116" s="839" t="s">
        <v>611</v>
      </c>
      <c r="E1116" s="825" t="s">
        <v>3695</v>
      </c>
      <c r="F1116" s="839" t="s">
        <v>3696</v>
      </c>
      <c r="G1116" s="825" t="s">
        <v>5083</v>
      </c>
      <c r="H1116" s="825" t="s">
        <v>5084</v>
      </c>
      <c r="I1116" s="831">
        <v>770.9849853515625</v>
      </c>
      <c r="J1116" s="831">
        <v>6</v>
      </c>
      <c r="K1116" s="832">
        <v>4625.909912109375</v>
      </c>
    </row>
    <row r="1117" spans="1:11" ht="14.45" customHeight="1" x14ac:dyDescent="0.2">
      <c r="A1117" s="821" t="s">
        <v>586</v>
      </c>
      <c r="B1117" s="822" t="s">
        <v>587</v>
      </c>
      <c r="C1117" s="825" t="s">
        <v>610</v>
      </c>
      <c r="D1117" s="839" t="s">
        <v>611</v>
      </c>
      <c r="E1117" s="825" t="s">
        <v>3695</v>
      </c>
      <c r="F1117" s="839" t="s">
        <v>3696</v>
      </c>
      <c r="G1117" s="825" t="s">
        <v>5085</v>
      </c>
      <c r="H1117" s="825" t="s">
        <v>5086</v>
      </c>
      <c r="I1117" s="831">
        <v>770.97998046875</v>
      </c>
      <c r="J1117" s="831">
        <v>4</v>
      </c>
      <c r="K1117" s="832">
        <v>3083.919921875</v>
      </c>
    </row>
    <row r="1118" spans="1:11" ht="14.45" customHeight="1" x14ac:dyDescent="0.2">
      <c r="A1118" s="821" t="s">
        <v>586</v>
      </c>
      <c r="B1118" s="822" t="s">
        <v>587</v>
      </c>
      <c r="C1118" s="825" t="s">
        <v>610</v>
      </c>
      <c r="D1118" s="839" t="s">
        <v>611</v>
      </c>
      <c r="E1118" s="825" t="s">
        <v>3695</v>
      </c>
      <c r="F1118" s="839" t="s">
        <v>3696</v>
      </c>
      <c r="G1118" s="825" t="s">
        <v>5087</v>
      </c>
      <c r="H1118" s="825" t="s">
        <v>5088</v>
      </c>
      <c r="I1118" s="831">
        <v>770.97998046875</v>
      </c>
      <c r="J1118" s="831">
        <v>2</v>
      </c>
      <c r="K1118" s="832">
        <v>1541.9599609375</v>
      </c>
    </row>
    <row r="1119" spans="1:11" ht="14.45" customHeight="1" x14ac:dyDescent="0.2">
      <c r="A1119" s="821" t="s">
        <v>586</v>
      </c>
      <c r="B1119" s="822" t="s">
        <v>587</v>
      </c>
      <c r="C1119" s="825" t="s">
        <v>610</v>
      </c>
      <c r="D1119" s="839" t="s">
        <v>611</v>
      </c>
      <c r="E1119" s="825" t="s">
        <v>3695</v>
      </c>
      <c r="F1119" s="839" t="s">
        <v>3696</v>
      </c>
      <c r="G1119" s="825" t="s">
        <v>5089</v>
      </c>
      <c r="H1119" s="825" t="s">
        <v>5090</v>
      </c>
      <c r="I1119" s="831">
        <v>770.9849853515625</v>
      </c>
      <c r="J1119" s="831">
        <v>4</v>
      </c>
      <c r="K1119" s="832">
        <v>3083.93994140625</v>
      </c>
    </row>
    <row r="1120" spans="1:11" ht="14.45" customHeight="1" x14ac:dyDescent="0.2">
      <c r="A1120" s="821" t="s">
        <v>586</v>
      </c>
      <c r="B1120" s="822" t="s">
        <v>587</v>
      </c>
      <c r="C1120" s="825" t="s">
        <v>610</v>
      </c>
      <c r="D1120" s="839" t="s">
        <v>611</v>
      </c>
      <c r="E1120" s="825" t="s">
        <v>3695</v>
      </c>
      <c r="F1120" s="839" t="s">
        <v>3696</v>
      </c>
      <c r="G1120" s="825" t="s">
        <v>5091</v>
      </c>
      <c r="H1120" s="825" t="s">
        <v>5092</v>
      </c>
      <c r="I1120" s="831">
        <v>770.97998046875</v>
      </c>
      <c r="J1120" s="831">
        <v>4</v>
      </c>
      <c r="K1120" s="832">
        <v>3083.919921875</v>
      </c>
    </row>
    <row r="1121" spans="1:11" ht="14.45" customHeight="1" x14ac:dyDescent="0.2">
      <c r="A1121" s="821" t="s">
        <v>586</v>
      </c>
      <c r="B1121" s="822" t="s">
        <v>587</v>
      </c>
      <c r="C1121" s="825" t="s">
        <v>610</v>
      </c>
      <c r="D1121" s="839" t="s">
        <v>611</v>
      </c>
      <c r="E1121" s="825" t="s">
        <v>3695</v>
      </c>
      <c r="F1121" s="839" t="s">
        <v>3696</v>
      </c>
      <c r="G1121" s="825" t="s">
        <v>5093</v>
      </c>
      <c r="H1121" s="825" t="s">
        <v>5094</v>
      </c>
      <c r="I1121" s="831">
        <v>770.97998046875</v>
      </c>
      <c r="J1121" s="831">
        <v>2</v>
      </c>
      <c r="K1121" s="832">
        <v>1541.9599609375</v>
      </c>
    </row>
    <row r="1122" spans="1:11" ht="14.45" customHeight="1" x14ac:dyDescent="0.2">
      <c r="A1122" s="821" t="s">
        <v>586</v>
      </c>
      <c r="B1122" s="822" t="s">
        <v>587</v>
      </c>
      <c r="C1122" s="825" t="s">
        <v>610</v>
      </c>
      <c r="D1122" s="839" t="s">
        <v>611</v>
      </c>
      <c r="E1122" s="825" t="s">
        <v>3695</v>
      </c>
      <c r="F1122" s="839" t="s">
        <v>3696</v>
      </c>
      <c r="G1122" s="825" t="s">
        <v>5095</v>
      </c>
      <c r="H1122" s="825" t="s">
        <v>5096</v>
      </c>
      <c r="I1122" s="831">
        <v>1066.3299560546875</v>
      </c>
      <c r="J1122" s="831">
        <v>4</v>
      </c>
      <c r="K1122" s="832">
        <v>4265.31982421875</v>
      </c>
    </row>
    <row r="1123" spans="1:11" ht="14.45" customHeight="1" x14ac:dyDescent="0.2">
      <c r="A1123" s="821" t="s">
        <v>586</v>
      </c>
      <c r="B1123" s="822" t="s">
        <v>587</v>
      </c>
      <c r="C1123" s="825" t="s">
        <v>610</v>
      </c>
      <c r="D1123" s="839" t="s">
        <v>611</v>
      </c>
      <c r="E1123" s="825" t="s">
        <v>3695</v>
      </c>
      <c r="F1123" s="839" t="s">
        <v>3696</v>
      </c>
      <c r="G1123" s="825" t="s">
        <v>5097</v>
      </c>
      <c r="H1123" s="825" t="s">
        <v>5098</v>
      </c>
      <c r="I1123" s="831">
        <v>1066.3299560546875</v>
      </c>
      <c r="J1123" s="831">
        <v>12</v>
      </c>
      <c r="K1123" s="832">
        <v>12795.919677734375</v>
      </c>
    </row>
    <row r="1124" spans="1:11" ht="14.45" customHeight="1" x14ac:dyDescent="0.2">
      <c r="A1124" s="821" t="s">
        <v>586</v>
      </c>
      <c r="B1124" s="822" t="s">
        <v>587</v>
      </c>
      <c r="C1124" s="825" t="s">
        <v>610</v>
      </c>
      <c r="D1124" s="839" t="s">
        <v>611</v>
      </c>
      <c r="E1124" s="825" t="s">
        <v>3695</v>
      </c>
      <c r="F1124" s="839" t="s">
        <v>3696</v>
      </c>
      <c r="G1124" s="825" t="s">
        <v>5099</v>
      </c>
      <c r="H1124" s="825" t="s">
        <v>5100</v>
      </c>
      <c r="I1124" s="831">
        <v>1066.3299560546875</v>
      </c>
      <c r="J1124" s="831">
        <v>4</v>
      </c>
      <c r="K1124" s="832">
        <v>4265.2998046875</v>
      </c>
    </row>
    <row r="1125" spans="1:11" ht="14.45" customHeight="1" x14ac:dyDescent="0.2">
      <c r="A1125" s="821" t="s">
        <v>586</v>
      </c>
      <c r="B1125" s="822" t="s">
        <v>587</v>
      </c>
      <c r="C1125" s="825" t="s">
        <v>610</v>
      </c>
      <c r="D1125" s="839" t="s">
        <v>611</v>
      </c>
      <c r="E1125" s="825" t="s">
        <v>3695</v>
      </c>
      <c r="F1125" s="839" t="s">
        <v>3696</v>
      </c>
      <c r="G1125" s="825" t="s">
        <v>5101</v>
      </c>
      <c r="H1125" s="825" t="s">
        <v>5102</v>
      </c>
      <c r="I1125" s="831">
        <v>1066.3259765625</v>
      </c>
      <c r="J1125" s="831">
        <v>7</v>
      </c>
      <c r="K1125" s="832">
        <v>7464.2598876953125</v>
      </c>
    </row>
    <row r="1126" spans="1:11" ht="14.45" customHeight="1" x14ac:dyDescent="0.2">
      <c r="A1126" s="821" t="s">
        <v>586</v>
      </c>
      <c r="B1126" s="822" t="s">
        <v>587</v>
      </c>
      <c r="C1126" s="825" t="s">
        <v>610</v>
      </c>
      <c r="D1126" s="839" t="s">
        <v>611</v>
      </c>
      <c r="E1126" s="825" t="s">
        <v>3695</v>
      </c>
      <c r="F1126" s="839" t="s">
        <v>3696</v>
      </c>
      <c r="G1126" s="825" t="s">
        <v>5103</v>
      </c>
      <c r="H1126" s="825" t="s">
        <v>5104</v>
      </c>
      <c r="I1126" s="831">
        <v>1066.3299560546875</v>
      </c>
      <c r="J1126" s="831">
        <v>7</v>
      </c>
      <c r="K1126" s="832">
        <v>7464.2996826171875</v>
      </c>
    </row>
    <row r="1127" spans="1:11" ht="14.45" customHeight="1" x14ac:dyDescent="0.2">
      <c r="A1127" s="821" t="s">
        <v>586</v>
      </c>
      <c r="B1127" s="822" t="s">
        <v>587</v>
      </c>
      <c r="C1127" s="825" t="s">
        <v>610</v>
      </c>
      <c r="D1127" s="839" t="s">
        <v>611</v>
      </c>
      <c r="E1127" s="825" t="s">
        <v>3695</v>
      </c>
      <c r="F1127" s="839" t="s">
        <v>3696</v>
      </c>
      <c r="G1127" s="825" t="s">
        <v>5105</v>
      </c>
      <c r="H1127" s="825" t="s">
        <v>5106</v>
      </c>
      <c r="I1127" s="831">
        <v>1066.3299560546875</v>
      </c>
      <c r="J1127" s="831">
        <v>10</v>
      </c>
      <c r="K1127" s="832">
        <v>10663.279541015625</v>
      </c>
    </row>
    <row r="1128" spans="1:11" ht="14.45" customHeight="1" x14ac:dyDescent="0.2">
      <c r="A1128" s="821" t="s">
        <v>586</v>
      </c>
      <c r="B1128" s="822" t="s">
        <v>587</v>
      </c>
      <c r="C1128" s="825" t="s">
        <v>610</v>
      </c>
      <c r="D1128" s="839" t="s">
        <v>611</v>
      </c>
      <c r="E1128" s="825" t="s">
        <v>3695</v>
      </c>
      <c r="F1128" s="839" t="s">
        <v>3696</v>
      </c>
      <c r="G1128" s="825" t="s">
        <v>5107</v>
      </c>
      <c r="H1128" s="825" t="s">
        <v>5108</v>
      </c>
      <c r="I1128" s="831">
        <v>1066.3312072753906</v>
      </c>
      <c r="J1128" s="831">
        <v>25</v>
      </c>
      <c r="K1128" s="832">
        <v>26658.199096679688</v>
      </c>
    </row>
    <row r="1129" spans="1:11" ht="14.45" customHeight="1" x14ac:dyDescent="0.2">
      <c r="A1129" s="821" t="s">
        <v>586</v>
      </c>
      <c r="B1129" s="822" t="s">
        <v>587</v>
      </c>
      <c r="C1129" s="825" t="s">
        <v>610</v>
      </c>
      <c r="D1129" s="839" t="s">
        <v>611</v>
      </c>
      <c r="E1129" s="825" t="s">
        <v>3695</v>
      </c>
      <c r="F1129" s="839" t="s">
        <v>3696</v>
      </c>
      <c r="G1129" s="825" t="s">
        <v>5109</v>
      </c>
      <c r="H1129" s="825" t="s">
        <v>5110</v>
      </c>
      <c r="I1129" s="831">
        <v>1215.4599609375</v>
      </c>
      <c r="J1129" s="831">
        <v>27</v>
      </c>
      <c r="K1129" s="832">
        <v>32817.409423828125</v>
      </c>
    </row>
    <row r="1130" spans="1:11" ht="14.45" customHeight="1" x14ac:dyDescent="0.2">
      <c r="A1130" s="821" t="s">
        <v>586</v>
      </c>
      <c r="B1130" s="822" t="s">
        <v>587</v>
      </c>
      <c r="C1130" s="825" t="s">
        <v>610</v>
      </c>
      <c r="D1130" s="839" t="s">
        <v>611</v>
      </c>
      <c r="E1130" s="825" t="s">
        <v>3695</v>
      </c>
      <c r="F1130" s="839" t="s">
        <v>3696</v>
      </c>
      <c r="G1130" s="825" t="s">
        <v>5111</v>
      </c>
      <c r="H1130" s="825" t="s">
        <v>5112</v>
      </c>
      <c r="I1130" s="831">
        <v>1215.4599609375</v>
      </c>
      <c r="J1130" s="831">
        <v>17</v>
      </c>
      <c r="K1130" s="832">
        <v>20662.829345703125</v>
      </c>
    </row>
    <row r="1131" spans="1:11" ht="14.45" customHeight="1" x14ac:dyDescent="0.2">
      <c r="A1131" s="821" t="s">
        <v>586</v>
      </c>
      <c r="B1131" s="822" t="s">
        <v>587</v>
      </c>
      <c r="C1131" s="825" t="s">
        <v>610</v>
      </c>
      <c r="D1131" s="839" t="s">
        <v>611</v>
      </c>
      <c r="E1131" s="825" t="s">
        <v>3695</v>
      </c>
      <c r="F1131" s="839" t="s">
        <v>3696</v>
      </c>
      <c r="G1131" s="825" t="s">
        <v>5113</v>
      </c>
      <c r="H1131" s="825" t="s">
        <v>5114</v>
      </c>
      <c r="I1131" s="831">
        <v>1215.4605865478516</v>
      </c>
      <c r="J1131" s="831">
        <v>22</v>
      </c>
      <c r="K1131" s="832">
        <v>26740.119384765625</v>
      </c>
    </row>
    <row r="1132" spans="1:11" ht="14.45" customHeight="1" x14ac:dyDescent="0.2">
      <c r="A1132" s="821" t="s">
        <v>586</v>
      </c>
      <c r="B1132" s="822" t="s">
        <v>587</v>
      </c>
      <c r="C1132" s="825" t="s">
        <v>610</v>
      </c>
      <c r="D1132" s="839" t="s">
        <v>611</v>
      </c>
      <c r="E1132" s="825" t="s">
        <v>3695</v>
      </c>
      <c r="F1132" s="839" t="s">
        <v>3696</v>
      </c>
      <c r="G1132" s="825" t="s">
        <v>5115</v>
      </c>
      <c r="H1132" s="825" t="s">
        <v>5116</v>
      </c>
      <c r="I1132" s="831">
        <v>1215.461962890625</v>
      </c>
      <c r="J1132" s="831">
        <v>5</v>
      </c>
      <c r="K1132" s="832">
        <v>6077.309814453125</v>
      </c>
    </row>
    <row r="1133" spans="1:11" ht="14.45" customHeight="1" x14ac:dyDescent="0.2">
      <c r="A1133" s="821" t="s">
        <v>586</v>
      </c>
      <c r="B1133" s="822" t="s">
        <v>587</v>
      </c>
      <c r="C1133" s="825" t="s">
        <v>610</v>
      </c>
      <c r="D1133" s="839" t="s">
        <v>611</v>
      </c>
      <c r="E1133" s="825" t="s">
        <v>3695</v>
      </c>
      <c r="F1133" s="839" t="s">
        <v>3696</v>
      </c>
      <c r="G1133" s="825" t="s">
        <v>5117</v>
      </c>
      <c r="H1133" s="825" t="s">
        <v>5118</v>
      </c>
      <c r="I1133" s="831">
        <v>1215.4599609375</v>
      </c>
      <c r="J1133" s="831">
        <v>19</v>
      </c>
      <c r="K1133" s="832">
        <v>23093.7197265625</v>
      </c>
    </row>
    <row r="1134" spans="1:11" ht="14.45" customHeight="1" x14ac:dyDescent="0.2">
      <c r="A1134" s="821" t="s">
        <v>586</v>
      </c>
      <c r="B1134" s="822" t="s">
        <v>587</v>
      </c>
      <c r="C1134" s="825" t="s">
        <v>610</v>
      </c>
      <c r="D1134" s="839" t="s">
        <v>611</v>
      </c>
      <c r="E1134" s="825" t="s">
        <v>3695</v>
      </c>
      <c r="F1134" s="839" t="s">
        <v>3696</v>
      </c>
      <c r="G1134" s="825" t="s">
        <v>5119</v>
      </c>
      <c r="H1134" s="825" t="s">
        <v>5120</v>
      </c>
      <c r="I1134" s="831">
        <v>1215.4599609375</v>
      </c>
      <c r="J1134" s="831">
        <v>3</v>
      </c>
      <c r="K1134" s="832">
        <v>3646.3798828125</v>
      </c>
    </row>
    <row r="1135" spans="1:11" ht="14.45" customHeight="1" x14ac:dyDescent="0.2">
      <c r="A1135" s="821" t="s">
        <v>586</v>
      </c>
      <c r="B1135" s="822" t="s">
        <v>587</v>
      </c>
      <c r="C1135" s="825" t="s">
        <v>610</v>
      </c>
      <c r="D1135" s="839" t="s">
        <v>611</v>
      </c>
      <c r="E1135" s="825" t="s">
        <v>3695</v>
      </c>
      <c r="F1135" s="839" t="s">
        <v>3696</v>
      </c>
      <c r="G1135" s="825" t="s">
        <v>5121</v>
      </c>
      <c r="H1135" s="825" t="s">
        <v>5122</v>
      </c>
      <c r="I1135" s="831">
        <v>1215.4599609375</v>
      </c>
      <c r="J1135" s="831">
        <v>3</v>
      </c>
      <c r="K1135" s="832">
        <v>3646.3798828125</v>
      </c>
    </row>
    <row r="1136" spans="1:11" ht="14.45" customHeight="1" x14ac:dyDescent="0.2">
      <c r="A1136" s="821" t="s">
        <v>586</v>
      </c>
      <c r="B1136" s="822" t="s">
        <v>587</v>
      </c>
      <c r="C1136" s="825" t="s">
        <v>610</v>
      </c>
      <c r="D1136" s="839" t="s">
        <v>611</v>
      </c>
      <c r="E1136" s="825" t="s">
        <v>3695</v>
      </c>
      <c r="F1136" s="839" t="s">
        <v>3696</v>
      </c>
      <c r="G1136" s="825" t="s">
        <v>5123</v>
      </c>
      <c r="H1136" s="825" t="s">
        <v>5124</v>
      </c>
      <c r="I1136" s="831">
        <v>1215.4610731336807</v>
      </c>
      <c r="J1136" s="831">
        <v>9</v>
      </c>
      <c r="K1136" s="832">
        <v>10939.149658203125</v>
      </c>
    </row>
    <row r="1137" spans="1:11" ht="14.45" customHeight="1" x14ac:dyDescent="0.2">
      <c r="A1137" s="821" t="s">
        <v>586</v>
      </c>
      <c r="B1137" s="822" t="s">
        <v>587</v>
      </c>
      <c r="C1137" s="825" t="s">
        <v>610</v>
      </c>
      <c r="D1137" s="839" t="s">
        <v>611</v>
      </c>
      <c r="E1137" s="825" t="s">
        <v>3695</v>
      </c>
      <c r="F1137" s="839" t="s">
        <v>3696</v>
      </c>
      <c r="G1137" s="825" t="s">
        <v>5125</v>
      </c>
      <c r="H1137" s="825" t="s">
        <v>5126</v>
      </c>
      <c r="I1137" s="831">
        <v>1415.260009765625</v>
      </c>
      <c r="J1137" s="831">
        <v>6</v>
      </c>
      <c r="K1137" s="832">
        <v>8491.56005859375</v>
      </c>
    </row>
    <row r="1138" spans="1:11" ht="14.45" customHeight="1" x14ac:dyDescent="0.2">
      <c r="A1138" s="821" t="s">
        <v>586</v>
      </c>
      <c r="B1138" s="822" t="s">
        <v>587</v>
      </c>
      <c r="C1138" s="825" t="s">
        <v>610</v>
      </c>
      <c r="D1138" s="839" t="s">
        <v>611</v>
      </c>
      <c r="E1138" s="825" t="s">
        <v>3695</v>
      </c>
      <c r="F1138" s="839" t="s">
        <v>3696</v>
      </c>
      <c r="G1138" s="825" t="s">
        <v>5127</v>
      </c>
      <c r="H1138" s="825" t="s">
        <v>5128</v>
      </c>
      <c r="I1138" s="831">
        <v>1415.2590997869318</v>
      </c>
      <c r="J1138" s="831">
        <v>14</v>
      </c>
      <c r="K1138" s="832">
        <v>19813.6201171875</v>
      </c>
    </row>
    <row r="1139" spans="1:11" ht="14.45" customHeight="1" x14ac:dyDescent="0.2">
      <c r="A1139" s="821" t="s">
        <v>586</v>
      </c>
      <c r="B1139" s="822" t="s">
        <v>587</v>
      </c>
      <c r="C1139" s="825" t="s">
        <v>610</v>
      </c>
      <c r="D1139" s="839" t="s">
        <v>611</v>
      </c>
      <c r="E1139" s="825" t="s">
        <v>3695</v>
      </c>
      <c r="F1139" s="839" t="s">
        <v>3696</v>
      </c>
      <c r="G1139" s="825" t="s">
        <v>5129</v>
      </c>
      <c r="H1139" s="825" t="s">
        <v>5130</v>
      </c>
      <c r="I1139" s="831">
        <v>1415.260009765625</v>
      </c>
      <c r="J1139" s="831">
        <v>17</v>
      </c>
      <c r="K1139" s="832">
        <v>24059.419921875</v>
      </c>
    </row>
    <row r="1140" spans="1:11" ht="14.45" customHeight="1" x14ac:dyDescent="0.2">
      <c r="A1140" s="821" t="s">
        <v>586</v>
      </c>
      <c r="B1140" s="822" t="s">
        <v>587</v>
      </c>
      <c r="C1140" s="825" t="s">
        <v>610</v>
      </c>
      <c r="D1140" s="839" t="s">
        <v>611</v>
      </c>
      <c r="E1140" s="825" t="s">
        <v>3695</v>
      </c>
      <c r="F1140" s="839" t="s">
        <v>3696</v>
      </c>
      <c r="G1140" s="825" t="s">
        <v>5131</v>
      </c>
      <c r="H1140" s="825" t="s">
        <v>5132</v>
      </c>
      <c r="I1140" s="831">
        <v>1415.2625122070313</v>
      </c>
      <c r="J1140" s="831">
        <v>24</v>
      </c>
      <c r="K1140" s="832">
        <v>33966.289794921875</v>
      </c>
    </row>
    <row r="1141" spans="1:11" ht="14.45" customHeight="1" x14ac:dyDescent="0.2">
      <c r="A1141" s="821" t="s">
        <v>586</v>
      </c>
      <c r="B1141" s="822" t="s">
        <v>587</v>
      </c>
      <c r="C1141" s="825" t="s">
        <v>610</v>
      </c>
      <c r="D1141" s="839" t="s">
        <v>611</v>
      </c>
      <c r="E1141" s="825" t="s">
        <v>3695</v>
      </c>
      <c r="F1141" s="839" t="s">
        <v>3696</v>
      </c>
      <c r="G1141" s="825" t="s">
        <v>5133</v>
      </c>
      <c r="H1141" s="825" t="s">
        <v>5134</v>
      </c>
      <c r="I1141" s="831">
        <v>1415.2594536675347</v>
      </c>
      <c r="J1141" s="831">
        <v>32</v>
      </c>
      <c r="K1141" s="832">
        <v>45288.280029296875</v>
      </c>
    </row>
    <row r="1142" spans="1:11" ht="14.45" customHeight="1" x14ac:dyDescent="0.2">
      <c r="A1142" s="821" t="s">
        <v>586</v>
      </c>
      <c r="B1142" s="822" t="s">
        <v>587</v>
      </c>
      <c r="C1142" s="825" t="s">
        <v>610</v>
      </c>
      <c r="D1142" s="839" t="s">
        <v>611</v>
      </c>
      <c r="E1142" s="825" t="s">
        <v>3695</v>
      </c>
      <c r="F1142" s="839" t="s">
        <v>3696</v>
      </c>
      <c r="G1142" s="825" t="s">
        <v>5135</v>
      </c>
      <c r="H1142" s="825" t="s">
        <v>5136</v>
      </c>
      <c r="I1142" s="831">
        <v>1415.260009765625</v>
      </c>
      <c r="J1142" s="831">
        <v>19</v>
      </c>
      <c r="K1142" s="832">
        <v>26889.939453125</v>
      </c>
    </row>
    <row r="1143" spans="1:11" ht="14.45" customHeight="1" x14ac:dyDescent="0.2">
      <c r="A1143" s="821" t="s">
        <v>586</v>
      </c>
      <c r="B1143" s="822" t="s">
        <v>587</v>
      </c>
      <c r="C1143" s="825" t="s">
        <v>610</v>
      </c>
      <c r="D1143" s="839" t="s">
        <v>611</v>
      </c>
      <c r="E1143" s="825" t="s">
        <v>3695</v>
      </c>
      <c r="F1143" s="839" t="s">
        <v>3696</v>
      </c>
      <c r="G1143" s="825" t="s">
        <v>5137</v>
      </c>
      <c r="H1143" s="825" t="s">
        <v>5138</v>
      </c>
      <c r="I1143" s="831">
        <v>1520.530029296875</v>
      </c>
      <c r="J1143" s="831">
        <v>23</v>
      </c>
      <c r="K1143" s="832">
        <v>34972.190185546875</v>
      </c>
    </row>
    <row r="1144" spans="1:11" ht="14.45" customHeight="1" x14ac:dyDescent="0.2">
      <c r="A1144" s="821" t="s">
        <v>586</v>
      </c>
      <c r="B1144" s="822" t="s">
        <v>587</v>
      </c>
      <c r="C1144" s="825" t="s">
        <v>610</v>
      </c>
      <c r="D1144" s="839" t="s">
        <v>611</v>
      </c>
      <c r="E1144" s="825" t="s">
        <v>3695</v>
      </c>
      <c r="F1144" s="839" t="s">
        <v>3696</v>
      </c>
      <c r="G1144" s="825" t="s">
        <v>5139</v>
      </c>
      <c r="H1144" s="825" t="s">
        <v>5140</v>
      </c>
      <c r="I1144" s="831">
        <v>1520.5233561197917</v>
      </c>
      <c r="J1144" s="831">
        <v>7</v>
      </c>
      <c r="K1144" s="832">
        <v>10643.650146484375</v>
      </c>
    </row>
    <row r="1145" spans="1:11" ht="14.45" customHeight="1" x14ac:dyDescent="0.2">
      <c r="A1145" s="821" t="s">
        <v>586</v>
      </c>
      <c r="B1145" s="822" t="s">
        <v>587</v>
      </c>
      <c r="C1145" s="825" t="s">
        <v>610</v>
      </c>
      <c r="D1145" s="839" t="s">
        <v>611</v>
      </c>
      <c r="E1145" s="825" t="s">
        <v>3695</v>
      </c>
      <c r="F1145" s="839" t="s">
        <v>3696</v>
      </c>
      <c r="G1145" s="825" t="s">
        <v>5141</v>
      </c>
      <c r="H1145" s="825" t="s">
        <v>5142</v>
      </c>
      <c r="I1145" s="831">
        <v>880.16998291015625</v>
      </c>
      <c r="J1145" s="831">
        <v>2</v>
      </c>
      <c r="K1145" s="832">
        <v>1760.3299560546875</v>
      </c>
    </row>
    <row r="1146" spans="1:11" ht="14.45" customHeight="1" x14ac:dyDescent="0.2">
      <c r="A1146" s="821" t="s">
        <v>586</v>
      </c>
      <c r="B1146" s="822" t="s">
        <v>587</v>
      </c>
      <c r="C1146" s="825" t="s">
        <v>610</v>
      </c>
      <c r="D1146" s="839" t="s">
        <v>611</v>
      </c>
      <c r="E1146" s="825" t="s">
        <v>3695</v>
      </c>
      <c r="F1146" s="839" t="s">
        <v>3696</v>
      </c>
      <c r="G1146" s="825" t="s">
        <v>5143</v>
      </c>
      <c r="H1146" s="825" t="s">
        <v>5144</v>
      </c>
      <c r="I1146" s="831">
        <v>880.1500244140625</v>
      </c>
      <c r="J1146" s="831">
        <v>1</v>
      </c>
      <c r="K1146" s="832">
        <v>880.1500244140625</v>
      </c>
    </row>
    <row r="1147" spans="1:11" ht="14.45" customHeight="1" x14ac:dyDescent="0.2">
      <c r="A1147" s="821" t="s">
        <v>586</v>
      </c>
      <c r="B1147" s="822" t="s">
        <v>587</v>
      </c>
      <c r="C1147" s="825" t="s">
        <v>610</v>
      </c>
      <c r="D1147" s="839" t="s">
        <v>611</v>
      </c>
      <c r="E1147" s="825" t="s">
        <v>3695</v>
      </c>
      <c r="F1147" s="839" t="s">
        <v>3696</v>
      </c>
      <c r="G1147" s="825" t="s">
        <v>5145</v>
      </c>
      <c r="H1147" s="825" t="s">
        <v>5146</v>
      </c>
      <c r="I1147" s="831">
        <v>880.1500244140625</v>
      </c>
      <c r="J1147" s="831">
        <v>1</v>
      </c>
      <c r="K1147" s="832">
        <v>880.1500244140625</v>
      </c>
    </row>
    <row r="1148" spans="1:11" ht="14.45" customHeight="1" x14ac:dyDescent="0.2">
      <c r="A1148" s="821" t="s">
        <v>586</v>
      </c>
      <c r="B1148" s="822" t="s">
        <v>587</v>
      </c>
      <c r="C1148" s="825" t="s">
        <v>610</v>
      </c>
      <c r="D1148" s="839" t="s">
        <v>611</v>
      </c>
      <c r="E1148" s="825" t="s">
        <v>3695</v>
      </c>
      <c r="F1148" s="839" t="s">
        <v>3696</v>
      </c>
      <c r="G1148" s="825" t="s">
        <v>5147</v>
      </c>
      <c r="H1148" s="825" t="s">
        <v>5148</v>
      </c>
      <c r="I1148" s="831">
        <v>880.1559936523438</v>
      </c>
      <c r="J1148" s="831">
        <v>8</v>
      </c>
      <c r="K1148" s="832">
        <v>7041.230224609375</v>
      </c>
    </row>
    <row r="1149" spans="1:11" ht="14.45" customHeight="1" x14ac:dyDescent="0.2">
      <c r="A1149" s="821" t="s">
        <v>586</v>
      </c>
      <c r="B1149" s="822" t="s">
        <v>587</v>
      </c>
      <c r="C1149" s="825" t="s">
        <v>610</v>
      </c>
      <c r="D1149" s="839" t="s">
        <v>611</v>
      </c>
      <c r="E1149" s="825" t="s">
        <v>3695</v>
      </c>
      <c r="F1149" s="839" t="s">
        <v>3696</v>
      </c>
      <c r="G1149" s="825" t="s">
        <v>5149</v>
      </c>
      <c r="H1149" s="825" t="s">
        <v>5150</v>
      </c>
      <c r="I1149" s="831">
        <v>880.1500244140625</v>
      </c>
      <c r="J1149" s="831">
        <v>1</v>
      </c>
      <c r="K1149" s="832">
        <v>880.1500244140625</v>
      </c>
    </row>
    <row r="1150" spans="1:11" ht="14.45" customHeight="1" x14ac:dyDescent="0.2">
      <c r="A1150" s="821" t="s">
        <v>586</v>
      </c>
      <c r="B1150" s="822" t="s">
        <v>587</v>
      </c>
      <c r="C1150" s="825" t="s">
        <v>610</v>
      </c>
      <c r="D1150" s="839" t="s">
        <v>611</v>
      </c>
      <c r="E1150" s="825" t="s">
        <v>3695</v>
      </c>
      <c r="F1150" s="839" t="s">
        <v>3696</v>
      </c>
      <c r="G1150" s="825" t="s">
        <v>5151</v>
      </c>
      <c r="H1150" s="825" t="s">
        <v>5152</v>
      </c>
      <c r="I1150" s="831">
        <v>880.15334065755212</v>
      </c>
      <c r="J1150" s="831">
        <v>4</v>
      </c>
      <c r="K1150" s="832">
        <v>3520.610107421875</v>
      </c>
    </row>
    <row r="1151" spans="1:11" ht="14.45" customHeight="1" x14ac:dyDescent="0.2">
      <c r="A1151" s="821" t="s">
        <v>586</v>
      </c>
      <c r="B1151" s="822" t="s">
        <v>587</v>
      </c>
      <c r="C1151" s="825" t="s">
        <v>610</v>
      </c>
      <c r="D1151" s="839" t="s">
        <v>611</v>
      </c>
      <c r="E1151" s="825" t="s">
        <v>3695</v>
      </c>
      <c r="F1151" s="839" t="s">
        <v>3696</v>
      </c>
      <c r="G1151" s="825" t="s">
        <v>5153</v>
      </c>
      <c r="H1151" s="825" t="s">
        <v>5154</v>
      </c>
      <c r="I1151" s="831">
        <v>880.1500244140625</v>
      </c>
      <c r="J1151" s="831">
        <v>1</v>
      </c>
      <c r="K1151" s="832">
        <v>880.1500244140625</v>
      </c>
    </row>
    <row r="1152" spans="1:11" ht="14.45" customHeight="1" x14ac:dyDescent="0.2">
      <c r="A1152" s="821" t="s">
        <v>586</v>
      </c>
      <c r="B1152" s="822" t="s">
        <v>587</v>
      </c>
      <c r="C1152" s="825" t="s">
        <v>610</v>
      </c>
      <c r="D1152" s="839" t="s">
        <v>611</v>
      </c>
      <c r="E1152" s="825" t="s">
        <v>3695</v>
      </c>
      <c r="F1152" s="839" t="s">
        <v>3696</v>
      </c>
      <c r="G1152" s="825" t="s">
        <v>5155</v>
      </c>
      <c r="H1152" s="825" t="s">
        <v>5156</v>
      </c>
      <c r="I1152" s="831">
        <v>880.1500244140625</v>
      </c>
      <c r="J1152" s="831">
        <v>3</v>
      </c>
      <c r="K1152" s="832">
        <v>2640.4500732421875</v>
      </c>
    </row>
    <row r="1153" spans="1:11" ht="14.45" customHeight="1" x14ac:dyDescent="0.2">
      <c r="A1153" s="821" t="s">
        <v>586</v>
      </c>
      <c r="B1153" s="822" t="s">
        <v>587</v>
      </c>
      <c r="C1153" s="825" t="s">
        <v>610</v>
      </c>
      <c r="D1153" s="839" t="s">
        <v>611</v>
      </c>
      <c r="E1153" s="825" t="s">
        <v>3695</v>
      </c>
      <c r="F1153" s="839" t="s">
        <v>3696</v>
      </c>
      <c r="G1153" s="825" t="s">
        <v>5157</v>
      </c>
      <c r="H1153" s="825" t="s">
        <v>5158</v>
      </c>
      <c r="I1153" s="831">
        <v>880.1500244140625</v>
      </c>
      <c r="J1153" s="831">
        <v>2</v>
      </c>
      <c r="K1153" s="832">
        <v>1760.300048828125</v>
      </c>
    </row>
    <row r="1154" spans="1:11" ht="14.45" customHeight="1" x14ac:dyDescent="0.2">
      <c r="A1154" s="821" t="s">
        <v>586</v>
      </c>
      <c r="B1154" s="822" t="s">
        <v>587</v>
      </c>
      <c r="C1154" s="825" t="s">
        <v>610</v>
      </c>
      <c r="D1154" s="839" t="s">
        <v>611</v>
      </c>
      <c r="E1154" s="825" t="s">
        <v>3695</v>
      </c>
      <c r="F1154" s="839" t="s">
        <v>3696</v>
      </c>
      <c r="G1154" s="825" t="s">
        <v>5159</v>
      </c>
      <c r="H1154" s="825" t="s">
        <v>5160</v>
      </c>
      <c r="I1154" s="831">
        <v>880.1500244140625</v>
      </c>
      <c r="J1154" s="831">
        <v>4</v>
      </c>
      <c r="K1154" s="832">
        <v>3520.60009765625</v>
      </c>
    </row>
    <row r="1155" spans="1:11" ht="14.45" customHeight="1" x14ac:dyDescent="0.2">
      <c r="A1155" s="821" t="s">
        <v>586</v>
      </c>
      <c r="B1155" s="822" t="s">
        <v>587</v>
      </c>
      <c r="C1155" s="825" t="s">
        <v>610</v>
      </c>
      <c r="D1155" s="839" t="s">
        <v>611</v>
      </c>
      <c r="E1155" s="825" t="s">
        <v>3695</v>
      </c>
      <c r="F1155" s="839" t="s">
        <v>3696</v>
      </c>
      <c r="G1155" s="825" t="s">
        <v>5161</v>
      </c>
      <c r="H1155" s="825" t="s">
        <v>5162</v>
      </c>
      <c r="I1155" s="831">
        <v>880.15092884410512</v>
      </c>
      <c r="J1155" s="831">
        <v>12</v>
      </c>
      <c r="K1155" s="832">
        <v>10561.810302734375</v>
      </c>
    </row>
    <row r="1156" spans="1:11" ht="14.45" customHeight="1" x14ac:dyDescent="0.2">
      <c r="A1156" s="821" t="s">
        <v>586</v>
      </c>
      <c r="B1156" s="822" t="s">
        <v>587</v>
      </c>
      <c r="C1156" s="825" t="s">
        <v>610</v>
      </c>
      <c r="D1156" s="839" t="s">
        <v>611</v>
      </c>
      <c r="E1156" s="825" t="s">
        <v>3695</v>
      </c>
      <c r="F1156" s="839" t="s">
        <v>3696</v>
      </c>
      <c r="G1156" s="825" t="s">
        <v>5163</v>
      </c>
      <c r="H1156" s="825" t="s">
        <v>5164</v>
      </c>
      <c r="I1156" s="831">
        <v>440.07000732421875</v>
      </c>
      <c r="J1156" s="831">
        <v>1</v>
      </c>
      <c r="K1156" s="832">
        <v>880.15001464821398</v>
      </c>
    </row>
    <row r="1157" spans="1:11" ht="14.45" customHeight="1" x14ac:dyDescent="0.2">
      <c r="A1157" s="821" t="s">
        <v>586</v>
      </c>
      <c r="B1157" s="822" t="s">
        <v>587</v>
      </c>
      <c r="C1157" s="825" t="s">
        <v>610</v>
      </c>
      <c r="D1157" s="839" t="s">
        <v>611</v>
      </c>
      <c r="E1157" s="825" t="s">
        <v>3695</v>
      </c>
      <c r="F1157" s="839" t="s">
        <v>3696</v>
      </c>
      <c r="G1157" s="825" t="s">
        <v>5165</v>
      </c>
      <c r="H1157" s="825" t="s">
        <v>5166</v>
      </c>
      <c r="I1157" s="831">
        <v>880.1500244140625</v>
      </c>
      <c r="J1157" s="831">
        <v>2</v>
      </c>
      <c r="K1157" s="832">
        <v>1760.300048828125</v>
      </c>
    </row>
    <row r="1158" spans="1:11" ht="14.45" customHeight="1" x14ac:dyDescent="0.2">
      <c r="A1158" s="821" t="s">
        <v>586</v>
      </c>
      <c r="B1158" s="822" t="s">
        <v>587</v>
      </c>
      <c r="C1158" s="825" t="s">
        <v>610</v>
      </c>
      <c r="D1158" s="839" t="s">
        <v>611</v>
      </c>
      <c r="E1158" s="825" t="s">
        <v>3695</v>
      </c>
      <c r="F1158" s="839" t="s">
        <v>3696</v>
      </c>
      <c r="G1158" s="825" t="s">
        <v>5167</v>
      </c>
      <c r="H1158" s="825" t="s">
        <v>5168</v>
      </c>
      <c r="I1158" s="831">
        <v>880.1500244140625</v>
      </c>
      <c r="J1158" s="831">
        <v>1</v>
      </c>
      <c r="K1158" s="832">
        <v>880.1500244140625</v>
      </c>
    </row>
    <row r="1159" spans="1:11" ht="14.45" customHeight="1" x14ac:dyDescent="0.2">
      <c r="A1159" s="821" t="s">
        <v>586</v>
      </c>
      <c r="B1159" s="822" t="s">
        <v>587</v>
      </c>
      <c r="C1159" s="825" t="s">
        <v>610</v>
      </c>
      <c r="D1159" s="839" t="s">
        <v>611</v>
      </c>
      <c r="E1159" s="825" t="s">
        <v>3695</v>
      </c>
      <c r="F1159" s="839" t="s">
        <v>3696</v>
      </c>
      <c r="G1159" s="825" t="s">
        <v>5169</v>
      </c>
      <c r="H1159" s="825" t="s">
        <v>5170</v>
      </c>
      <c r="I1159" s="831">
        <v>806.8033548990885</v>
      </c>
      <c r="J1159" s="831">
        <v>11</v>
      </c>
      <c r="K1159" s="832">
        <v>9681.650258788839</v>
      </c>
    </row>
    <row r="1160" spans="1:11" ht="14.45" customHeight="1" x14ac:dyDescent="0.2">
      <c r="A1160" s="821" t="s">
        <v>586</v>
      </c>
      <c r="B1160" s="822" t="s">
        <v>587</v>
      </c>
      <c r="C1160" s="825" t="s">
        <v>610</v>
      </c>
      <c r="D1160" s="839" t="s">
        <v>611</v>
      </c>
      <c r="E1160" s="825" t="s">
        <v>3695</v>
      </c>
      <c r="F1160" s="839" t="s">
        <v>3696</v>
      </c>
      <c r="G1160" s="825" t="s">
        <v>5171</v>
      </c>
      <c r="H1160" s="825" t="s">
        <v>5172</v>
      </c>
      <c r="I1160" s="831">
        <v>880.1500244140625</v>
      </c>
      <c r="J1160" s="831">
        <v>1</v>
      </c>
      <c r="K1160" s="832">
        <v>880.1500244140625</v>
      </c>
    </row>
    <row r="1161" spans="1:11" ht="14.45" customHeight="1" x14ac:dyDescent="0.2">
      <c r="A1161" s="821" t="s">
        <v>586</v>
      </c>
      <c r="B1161" s="822" t="s">
        <v>587</v>
      </c>
      <c r="C1161" s="825" t="s">
        <v>610</v>
      </c>
      <c r="D1161" s="839" t="s">
        <v>611</v>
      </c>
      <c r="E1161" s="825" t="s">
        <v>3695</v>
      </c>
      <c r="F1161" s="839" t="s">
        <v>3696</v>
      </c>
      <c r="G1161" s="825" t="s">
        <v>5173</v>
      </c>
      <c r="H1161" s="825" t="s">
        <v>5174</v>
      </c>
      <c r="I1161" s="831">
        <v>880.15126800537109</v>
      </c>
      <c r="J1161" s="831">
        <v>9</v>
      </c>
      <c r="K1161" s="832">
        <v>7921.3602294921875</v>
      </c>
    </row>
    <row r="1162" spans="1:11" ht="14.45" customHeight="1" x14ac:dyDescent="0.2">
      <c r="A1162" s="821" t="s">
        <v>586</v>
      </c>
      <c r="B1162" s="822" t="s">
        <v>587</v>
      </c>
      <c r="C1162" s="825" t="s">
        <v>610</v>
      </c>
      <c r="D1162" s="839" t="s">
        <v>611</v>
      </c>
      <c r="E1162" s="825" t="s">
        <v>3695</v>
      </c>
      <c r="F1162" s="839" t="s">
        <v>3696</v>
      </c>
      <c r="G1162" s="825" t="s">
        <v>5175</v>
      </c>
      <c r="H1162" s="825" t="s">
        <v>5176</v>
      </c>
      <c r="I1162" s="831">
        <v>880.1500244140625</v>
      </c>
      <c r="J1162" s="831">
        <v>1</v>
      </c>
      <c r="K1162" s="832">
        <v>880.1500244140625</v>
      </c>
    </row>
    <row r="1163" spans="1:11" ht="14.45" customHeight="1" x14ac:dyDescent="0.2">
      <c r="A1163" s="821" t="s">
        <v>586</v>
      </c>
      <c r="B1163" s="822" t="s">
        <v>587</v>
      </c>
      <c r="C1163" s="825" t="s">
        <v>610</v>
      </c>
      <c r="D1163" s="839" t="s">
        <v>611</v>
      </c>
      <c r="E1163" s="825" t="s">
        <v>3695</v>
      </c>
      <c r="F1163" s="839" t="s">
        <v>3696</v>
      </c>
      <c r="G1163" s="825" t="s">
        <v>5177</v>
      </c>
      <c r="H1163" s="825" t="s">
        <v>5178</v>
      </c>
      <c r="I1163" s="831">
        <v>660.11001586914063</v>
      </c>
      <c r="J1163" s="831">
        <v>3</v>
      </c>
      <c r="K1163" s="832">
        <v>2640.450063476339</v>
      </c>
    </row>
    <row r="1164" spans="1:11" ht="14.45" customHeight="1" x14ac:dyDescent="0.2">
      <c r="A1164" s="821" t="s">
        <v>586</v>
      </c>
      <c r="B1164" s="822" t="s">
        <v>587</v>
      </c>
      <c r="C1164" s="825" t="s">
        <v>610</v>
      </c>
      <c r="D1164" s="839" t="s">
        <v>611</v>
      </c>
      <c r="E1164" s="825" t="s">
        <v>3695</v>
      </c>
      <c r="F1164" s="839" t="s">
        <v>3696</v>
      </c>
      <c r="G1164" s="825" t="s">
        <v>5179</v>
      </c>
      <c r="H1164" s="825" t="s">
        <v>5180</v>
      </c>
      <c r="I1164" s="831">
        <v>880.1500244140625</v>
      </c>
      <c r="J1164" s="831">
        <v>1</v>
      </c>
      <c r="K1164" s="832">
        <v>880.1500244140625</v>
      </c>
    </row>
    <row r="1165" spans="1:11" ht="14.45" customHeight="1" x14ac:dyDescent="0.2">
      <c r="A1165" s="821" t="s">
        <v>586</v>
      </c>
      <c r="B1165" s="822" t="s">
        <v>587</v>
      </c>
      <c r="C1165" s="825" t="s">
        <v>610</v>
      </c>
      <c r="D1165" s="839" t="s">
        <v>611</v>
      </c>
      <c r="E1165" s="825" t="s">
        <v>3695</v>
      </c>
      <c r="F1165" s="839" t="s">
        <v>3696</v>
      </c>
      <c r="G1165" s="825" t="s">
        <v>5181</v>
      </c>
      <c r="H1165" s="825" t="s">
        <v>5182</v>
      </c>
      <c r="I1165" s="831">
        <v>880.1500244140625</v>
      </c>
      <c r="J1165" s="831">
        <v>1</v>
      </c>
      <c r="K1165" s="832">
        <v>880.1500244140625</v>
      </c>
    </row>
    <row r="1166" spans="1:11" ht="14.45" customHeight="1" x14ac:dyDescent="0.2">
      <c r="A1166" s="821" t="s">
        <v>586</v>
      </c>
      <c r="B1166" s="822" t="s">
        <v>587</v>
      </c>
      <c r="C1166" s="825" t="s">
        <v>610</v>
      </c>
      <c r="D1166" s="839" t="s">
        <v>611</v>
      </c>
      <c r="E1166" s="825" t="s">
        <v>3695</v>
      </c>
      <c r="F1166" s="839" t="s">
        <v>3696</v>
      </c>
      <c r="G1166" s="825" t="s">
        <v>5183</v>
      </c>
      <c r="H1166" s="825" t="s">
        <v>5184</v>
      </c>
      <c r="I1166" s="831">
        <v>880.1500244140625</v>
      </c>
      <c r="J1166" s="831">
        <v>3</v>
      </c>
      <c r="K1166" s="832">
        <v>2640.4500732421875</v>
      </c>
    </row>
    <row r="1167" spans="1:11" ht="14.45" customHeight="1" x14ac:dyDescent="0.2">
      <c r="A1167" s="821" t="s">
        <v>586</v>
      </c>
      <c r="B1167" s="822" t="s">
        <v>587</v>
      </c>
      <c r="C1167" s="825" t="s">
        <v>610</v>
      </c>
      <c r="D1167" s="839" t="s">
        <v>611</v>
      </c>
      <c r="E1167" s="825" t="s">
        <v>3695</v>
      </c>
      <c r="F1167" s="839" t="s">
        <v>3696</v>
      </c>
      <c r="G1167" s="825" t="s">
        <v>5185</v>
      </c>
      <c r="H1167" s="825" t="s">
        <v>5186</v>
      </c>
      <c r="I1167" s="831">
        <v>1056.5799560546875</v>
      </c>
      <c r="J1167" s="831">
        <v>2</v>
      </c>
      <c r="K1167" s="832">
        <v>2113.14990234375</v>
      </c>
    </row>
    <row r="1168" spans="1:11" ht="14.45" customHeight="1" x14ac:dyDescent="0.2">
      <c r="A1168" s="821" t="s">
        <v>586</v>
      </c>
      <c r="B1168" s="822" t="s">
        <v>587</v>
      </c>
      <c r="C1168" s="825" t="s">
        <v>610</v>
      </c>
      <c r="D1168" s="839" t="s">
        <v>611</v>
      </c>
      <c r="E1168" s="825" t="s">
        <v>3695</v>
      </c>
      <c r="F1168" s="839" t="s">
        <v>3696</v>
      </c>
      <c r="G1168" s="825" t="s">
        <v>5187</v>
      </c>
      <c r="H1168" s="825" t="s">
        <v>5188</v>
      </c>
      <c r="I1168" s="831">
        <v>800.4000244140625</v>
      </c>
      <c r="J1168" s="831">
        <v>1</v>
      </c>
      <c r="K1168" s="832">
        <v>800.4000244140625</v>
      </c>
    </row>
    <row r="1169" spans="1:11" ht="14.45" customHeight="1" x14ac:dyDescent="0.2">
      <c r="A1169" s="821" t="s">
        <v>586</v>
      </c>
      <c r="B1169" s="822" t="s">
        <v>587</v>
      </c>
      <c r="C1169" s="825" t="s">
        <v>610</v>
      </c>
      <c r="D1169" s="839" t="s">
        <v>611</v>
      </c>
      <c r="E1169" s="825" t="s">
        <v>3695</v>
      </c>
      <c r="F1169" s="839" t="s">
        <v>3696</v>
      </c>
      <c r="G1169" s="825" t="s">
        <v>5189</v>
      </c>
      <c r="H1169" s="825" t="s">
        <v>5190</v>
      </c>
      <c r="I1169" s="831">
        <v>800.4000244140625</v>
      </c>
      <c r="J1169" s="831">
        <v>2</v>
      </c>
      <c r="K1169" s="832">
        <v>1600.800048828125</v>
      </c>
    </row>
    <row r="1170" spans="1:11" ht="14.45" customHeight="1" x14ac:dyDescent="0.2">
      <c r="A1170" s="821" t="s">
        <v>586</v>
      </c>
      <c r="B1170" s="822" t="s">
        <v>587</v>
      </c>
      <c r="C1170" s="825" t="s">
        <v>610</v>
      </c>
      <c r="D1170" s="839" t="s">
        <v>611</v>
      </c>
      <c r="E1170" s="825" t="s">
        <v>3695</v>
      </c>
      <c r="F1170" s="839" t="s">
        <v>3696</v>
      </c>
      <c r="G1170" s="825" t="s">
        <v>5191</v>
      </c>
      <c r="H1170" s="825" t="s">
        <v>5192</v>
      </c>
      <c r="I1170" s="831">
        <v>800.4000244140625</v>
      </c>
      <c r="J1170" s="831">
        <v>1</v>
      </c>
      <c r="K1170" s="832">
        <v>800.4000244140625</v>
      </c>
    </row>
    <row r="1171" spans="1:11" ht="14.45" customHeight="1" x14ac:dyDescent="0.2">
      <c r="A1171" s="821" t="s">
        <v>586</v>
      </c>
      <c r="B1171" s="822" t="s">
        <v>587</v>
      </c>
      <c r="C1171" s="825" t="s">
        <v>610</v>
      </c>
      <c r="D1171" s="839" t="s">
        <v>611</v>
      </c>
      <c r="E1171" s="825" t="s">
        <v>3695</v>
      </c>
      <c r="F1171" s="839" t="s">
        <v>3696</v>
      </c>
      <c r="G1171" s="825" t="s">
        <v>5193</v>
      </c>
      <c r="H1171" s="825" t="s">
        <v>5194</v>
      </c>
      <c r="I1171" s="831">
        <v>800.4000244140625</v>
      </c>
      <c r="J1171" s="831">
        <v>1</v>
      </c>
      <c r="K1171" s="832">
        <v>800.4000244140625</v>
      </c>
    </row>
    <row r="1172" spans="1:11" ht="14.45" customHeight="1" x14ac:dyDescent="0.2">
      <c r="A1172" s="821" t="s">
        <v>586</v>
      </c>
      <c r="B1172" s="822" t="s">
        <v>587</v>
      </c>
      <c r="C1172" s="825" t="s">
        <v>610</v>
      </c>
      <c r="D1172" s="839" t="s">
        <v>611</v>
      </c>
      <c r="E1172" s="825" t="s">
        <v>3695</v>
      </c>
      <c r="F1172" s="839" t="s">
        <v>3696</v>
      </c>
      <c r="G1172" s="825" t="s">
        <v>5195</v>
      </c>
      <c r="H1172" s="825" t="s">
        <v>5196</v>
      </c>
      <c r="I1172" s="831">
        <v>800.4000244140625</v>
      </c>
      <c r="J1172" s="831">
        <v>2</v>
      </c>
      <c r="K1172" s="832">
        <v>1600.800048828125</v>
      </c>
    </row>
    <row r="1173" spans="1:11" ht="14.45" customHeight="1" x14ac:dyDescent="0.2">
      <c r="A1173" s="821" t="s">
        <v>586</v>
      </c>
      <c r="B1173" s="822" t="s">
        <v>587</v>
      </c>
      <c r="C1173" s="825" t="s">
        <v>610</v>
      </c>
      <c r="D1173" s="839" t="s">
        <v>611</v>
      </c>
      <c r="E1173" s="825" t="s">
        <v>3695</v>
      </c>
      <c r="F1173" s="839" t="s">
        <v>3696</v>
      </c>
      <c r="G1173" s="825" t="s">
        <v>5197</v>
      </c>
      <c r="H1173" s="825" t="s">
        <v>5198</v>
      </c>
      <c r="I1173" s="831">
        <v>1066.3150024414063</v>
      </c>
      <c r="J1173" s="831">
        <v>2</v>
      </c>
      <c r="K1173" s="832">
        <v>2132.6300048828125</v>
      </c>
    </row>
    <row r="1174" spans="1:11" ht="14.45" customHeight="1" x14ac:dyDescent="0.2">
      <c r="A1174" s="821" t="s">
        <v>586</v>
      </c>
      <c r="B1174" s="822" t="s">
        <v>587</v>
      </c>
      <c r="C1174" s="825" t="s">
        <v>610</v>
      </c>
      <c r="D1174" s="839" t="s">
        <v>611</v>
      </c>
      <c r="E1174" s="825" t="s">
        <v>3695</v>
      </c>
      <c r="F1174" s="839" t="s">
        <v>3696</v>
      </c>
      <c r="G1174" s="825" t="s">
        <v>5199</v>
      </c>
      <c r="H1174" s="825" t="s">
        <v>5200</v>
      </c>
      <c r="I1174" s="831">
        <v>1066.3299560546875</v>
      </c>
      <c r="J1174" s="831">
        <v>2</v>
      </c>
      <c r="K1174" s="832">
        <v>2132.659912109375</v>
      </c>
    </row>
    <row r="1175" spans="1:11" ht="14.45" customHeight="1" x14ac:dyDescent="0.2">
      <c r="A1175" s="821" t="s">
        <v>586</v>
      </c>
      <c r="B1175" s="822" t="s">
        <v>587</v>
      </c>
      <c r="C1175" s="825" t="s">
        <v>610</v>
      </c>
      <c r="D1175" s="839" t="s">
        <v>611</v>
      </c>
      <c r="E1175" s="825" t="s">
        <v>3695</v>
      </c>
      <c r="F1175" s="839" t="s">
        <v>3696</v>
      </c>
      <c r="G1175" s="825" t="s">
        <v>5201</v>
      </c>
      <c r="H1175" s="825" t="s">
        <v>5202</v>
      </c>
      <c r="I1175" s="831">
        <v>1066.3266194661458</v>
      </c>
      <c r="J1175" s="831">
        <v>8</v>
      </c>
      <c r="K1175" s="832">
        <v>8530.60986328125</v>
      </c>
    </row>
    <row r="1176" spans="1:11" ht="14.45" customHeight="1" x14ac:dyDescent="0.2">
      <c r="A1176" s="821" t="s">
        <v>586</v>
      </c>
      <c r="B1176" s="822" t="s">
        <v>587</v>
      </c>
      <c r="C1176" s="825" t="s">
        <v>610</v>
      </c>
      <c r="D1176" s="839" t="s">
        <v>611</v>
      </c>
      <c r="E1176" s="825" t="s">
        <v>3695</v>
      </c>
      <c r="F1176" s="839" t="s">
        <v>3696</v>
      </c>
      <c r="G1176" s="825" t="s">
        <v>5203</v>
      </c>
      <c r="H1176" s="825" t="s">
        <v>5204</v>
      </c>
      <c r="I1176" s="831">
        <v>1066.3299560546875</v>
      </c>
      <c r="J1176" s="831">
        <v>4</v>
      </c>
      <c r="K1176" s="832">
        <v>4265.309814453125</v>
      </c>
    </row>
    <row r="1177" spans="1:11" ht="14.45" customHeight="1" x14ac:dyDescent="0.2">
      <c r="A1177" s="821" t="s">
        <v>586</v>
      </c>
      <c r="B1177" s="822" t="s">
        <v>587</v>
      </c>
      <c r="C1177" s="825" t="s">
        <v>610</v>
      </c>
      <c r="D1177" s="839" t="s">
        <v>611</v>
      </c>
      <c r="E1177" s="825" t="s">
        <v>3695</v>
      </c>
      <c r="F1177" s="839" t="s">
        <v>3696</v>
      </c>
      <c r="G1177" s="825" t="s">
        <v>5205</v>
      </c>
      <c r="H1177" s="825" t="s">
        <v>5206</v>
      </c>
      <c r="I1177" s="831">
        <v>939.989990234375</v>
      </c>
      <c r="J1177" s="831">
        <v>1</v>
      </c>
      <c r="K1177" s="832">
        <v>939.989990234375</v>
      </c>
    </row>
    <row r="1178" spans="1:11" ht="14.45" customHeight="1" x14ac:dyDescent="0.2">
      <c r="A1178" s="821" t="s">
        <v>586</v>
      </c>
      <c r="B1178" s="822" t="s">
        <v>587</v>
      </c>
      <c r="C1178" s="825" t="s">
        <v>610</v>
      </c>
      <c r="D1178" s="839" t="s">
        <v>611</v>
      </c>
      <c r="E1178" s="825" t="s">
        <v>3695</v>
      </c>
      <c r="F1178" s="839" t="s">
        <v>3696</v>
      </c>
      <c r="G1178" s="825" t="s">
        <v>5207</v>
      </c>
      <c r="H1178" s="825" t="s">
        <v>5208</v>
      </c>
      <c r="I1178" s="831">
        <v>1017.6699829101563</v>
      </c>
      <c r="J1178" s="831">
        <v>1</v>
      </c>
      <c r="K1178" s="832">
        <v>1017.6699829101563</v>
      </c>
    </row>
    <row r="1179" spans="1:11" ht="14.45" customHeight="1" x14ac:dyDescent="0.2">
      <c r="A1179" s="821" t="s">
        <v>586</v>
      </c>
      <c r="B1179" s="822" t="s">
        <v>587</v>
      </c>
      <c r="C1179" s="825" t="s">
        <v>610</v>
      </c>
      <c r="D1179" s="839" t="s">
        <v>611</v>
      </c>
      <c r="E1179" s="825" t="s">
        <v>3695</v>
      </c>
      <c r="F1179" s="839" t="s">
        <v>3696</v>
      </c>
      <c r="G1179" s="825" t="s">
        <v>5209</v>
      </c>
      <c r="H1179" s="825" t="s">
        <v>5210</v>
      </c>
      <c r="I1179" s="831">
        <v>884.0419799804688</v>
      </c>
      <c r="J1179" s="831">
        <v>8</v>
      </c>
      <c r="K1179" s="832">
        <v>7072.35986328125</v>
      </c>
    </row>
    <row r="1180" spans="1:11" ht="14.45" customHeight="1" x14ac:dyDescent="0.2">
      <c r="A1180" s="821" t="s">
        <v>586</v>
      </c>
      <c r="B1180" s="822" t="s">
        <v>587</v>
      </c>
      <c r="C1180" s="825" t="s">
        <v>610</v>
      </c>
      <c r="D1180" s="839" t="s">
        <v>611</v>
      </c>
      <c r="E1180" s="825" t="s">
        <v>3695</v>
      </c>
      <c r="F1180" s="839" t="s">
        <v>3696</v>
      </c>
      <c r="G1180" s="825" t="s">
        <v>5211</v>
      </c>
      <c r="H1180" s="825" t="s">
        <v>5212</v>
      </c>
      <c r="I1180" s="831">
        <v>884.04855782645086</v>
      </c>
      <c r="J1180" s="831">
        <v>20</v>
      </c>
      <c r="K1180" s="832">
        <v>17680.969848632813</v>
      </c>
    </row>
    <row r="1181" spans="1:11" ht="14.45" customHeight="1" x14ac:dyDescent="0.2">
      <c r="A1181" s="821" t="s">
        <v>586</v>
      </c>
      <c r="B1181" s="822" t="s">
        <v>587</v>
      </c>
      <c r="C1181" s="825" t="s">
        <v>610</v>
      </c>
      <c r="D1181" s="839" t="s">
        <v>611</v>
      </c>
      <c r="E1181" s="825" t="s">
        <v>3695</v>
      </c>
      <c r="F1181" s="839" t="s">
        <v>3696</v>
      </c>
      <c r="G1181" s="825" t="s">
        <v>5213</v>
      </c>
      <c r="H1181" s="825" t="s">
        <v>5214</v>
      </c>
      <c r="I1181" s="831">
        <v>884.05082194010413</v>
      </c>
      <c r="J1181" s="831">
        <v>15</v>
      </c>
      <c r="K1181" s="832">
        <v>13260.77978515625</v>
      </c>
    </row>
    <row r="1182" spans="1:11" ht="14.45" customHeight="1" x14ac:dyDescent="0.2">
      <c r="A1182" s="821" t="s">
        <v>586</v>
      </c>
      <c r="B1182" s="822" t="s">
        <v>587</v>
      </c>
      <c r="C1182" s="825" t="s">
        <v>610</v>
      </c>
      <c r="D1182" s="839" t="s">
        <v>611</v>
      </c>
      <c r="E1182" s="825" t="s">
        <v>3695</v>
      </c>
      <c r="F1182" s="839" t="s">
        <v>3696</v>
      </c>
      <c r="G1182" s="825" t="s">
        <v>5215</v>
      </c>
      <c r="H1182" s="825" t="s">
        <v>5216</v>
      </c>
      <c r="I1182" s="831">
        <v>884.04998779296875</v>
      </c>
      <c r="J1182" s="831">
        <v>23</v>
      </c>
      <c r="K1182" s="832">
        <v>20333.149597167969</v>
      </c>
    </row>
    <row r="1183" spans="1:11" ht="14.45" customHeight="1" x14ac:dyDescent="0.2">
      <c r="A1183" s="821" t="s">
        <v>586</v>
      </c>
      <c r="B1183" s="822" t="s">
        <v>587</v>
      </c>
      <c r="C1183" s="825" t="s">
        <v>610</v>
      </c>
      <c r="D1183" s="839" t="s">
        <v>611</v>
      </c>
      <c r="E1183" s="825" t="s">
        <v>3695</v>
      </c>
      <c r="F1183" s="839" t="s">
        <v>3696</v>
      </c>
      <c r="G1183" s="825" t="s">
        <v>5217</v>
      </c>
      <c r="H1183" s="825" t="s">
        <v>5218</v>
      </c>
      <c r="I1183" s="831">
        <v>884.052490234375</v>
      </c>
      <c r="J1183" s="831">
        <v>20</v>
      </c>
      <c r="K1183" s="832">
        <v>17681.049926757813</v>
      </c>
    </row>
    <row r="1184" spans="1:11" ht="14.45" customHeight="1" x14ac:dyDescent="0.2">
      <c r="A1184" s="821" t="s">
        <v>586</v>
      </c>
      <c r="B1184" s="822" t="s">
        <v>587</v>
      </c>
      <c r="C1184" s="825" t="s">
        <v>610</v>
      </c>
      <c r="D1184" s="839" t="s">
        <v>611</v>
      </c>
      <c r="E1184" s="825" t="s">
        <v>3695</v>
      </c>
      <c r="F1184" s="839" t="s">
        <v>3696</v>
      </c>
      <c r="G1184" s="825" t="s">
        <v>5219</v>
      </c>
      <c r="H1184" s="825" t="s">
        <v>5220</v>
      </c>
      <c r="I1184" s="831">
        <v>939.6199951171875</v>
      </c>
      <c r="J1184" s="831">
        <v>14</v>
      </c>
      <c r="K1184" s="832">
        <v>13154.680053710938</v>
      </c>
    </row>
    <row r="1185" spans="1:11" ht="14.45" customHeight="1" x14ac:dyDescent="0.2">
      <c r="A1185" s="821" t="s">
        <v>586</v>
      </c>
      <c r="B1185" s="822" t="s">
        <v>587</v>
      </c>
      <c r="C1185" s="825" t="s">
        <v>610</v>
      </c>
      <c r="D1185" s="839" t="s">
        <v>611</v>
      </c>
      <c r="E1185" s="825" t="s">
        <v>3695</v>
      </c>
      <c r="F1185" s="839" t="s">
        <v>3696</v>
      </c>
      <c r="G1185" s="825" t="s">
        <v>5221</v>
      </c>
      <c r="H1185" s="825" t="s">
        <v>5222</v>
      </c>
      <c r="I1185" s="831">
        <v>939.62332492404516</v>
      </c>
      <c r="J1185" s="831">
        <v>16</v>
      </c>
      <c r="K1185" s="832">
        <v>15033.940124511719</v>
      </c>
    </row>
    <row r="1186" spans="1:11" ht="14.45" customHeight="1" x14ac:dyDescent="0.2">
      <c r="A1186" s="821" t="s">
        <v>586</v>
      </c>
      <c r="B1186" s="822" t="s">
        <v>587</v>
      </c>
      <c r="C1186" s="825" t="s">
        <v>610</v>
      </c>
      <c r="D1186" s="839" t="s">
        <v>611</v>
      </c>
      <c r="E1186" s="825" t="s">
        <v>3695</v>
      </c>
      <c r="F1186" s="839" t="s">
        <v>3696</v>
      </c>
      <c r="G1186" s="825" t="s">
        <v>5223</v>
      </c>
      <c r="H1186" s="825" t="s">
        <v>5224</v>
      </c>
      <c r="I1186" s="831">
        <v>939.6199951171875</v>
      </c>
      <c r="J1186" s="831">
        <v>34</v>
      </c>
      <c r="K1186" s="832">
        <v>31947.070068359375</v>
      </c>
    </row>
    <row r="1187" spans="1:11" ht="14.45" customHeight="1" x14ac:dyDescent="0.2">
      <c r="A1187" s="821" t="s">
        <v>586</v>
      </c>
      <c r="B1187" s="822" t="s">
        <v>587</v>
      </c>
      <c r="C1187" s="825" t="s">
        <v>610</v>
      </c>
      <c r="D1187" s="839" t="s">
        <v>611</v>
      </c>
      <c r="E1187" s="825" t="s">
        <v>3695</v>
      </c>
      <c r="F1187" s="839" t="s">
        <v>3696</v>
      </c>
      <c r="G1187" s="825" t="s">
        <v>5225</v>
      </c>
      <c r="H1187" s="825" t="s">
        <v>5226</v>
      </c>
      <c r="I1187" s="831">
        <v>939.61764346852021</v>
      </c>
      <c r="J1187" s="831">
        <v>33</v>
      </c>
      <c r="K1187" s="832">
        <v>31007.369873046875</v>
      </c>
    </row>
    <row r="1188" spans="1:11" ht="14.45" customHeight="1" x14ac:dyDescent="0.2">
      <c r="A1188" s="821" t="s">
        <v>586</v>
      </c>
      <c r="B1188" s="822" t="s">
        <v>587</v>
      </c>
      <c r="C1188" s="825" t="s">
        <v>610</v>
      </c>
      <c r="D1188" s="839" t="s">
        <v>611</v>
      </c>
      <c r="E1188" s="825" t="s">
        <v>3695</v>
      </c>
      <c r="F1188" s="839" t="s">
        <v>3696</v>
      </c>
      <c r="G1188" s="825" t="s">
        <v>5227</v>
      </c>
      <c r="H1188" s="825" t="s">
        <v>5228</v>
      </c>
      <c r="I1188" s="831">
        <v>939.61940630744482</v>
      </c>
      <c r="J1188" s="831">
        <v>39</v>
      </c>
      <c r="K1188" s="832">
        <v>36645.140014648438</v>
      </c>
    </row>
    <row r="1189" spans="1:11" ht="14.45" customHeight="1" x14ac:dyDescent="0.2">
      <c r="A1189" s="821" t="s">
        <v>586</v>
      </c>
      <c r="B1189" s="822" t="s">
        <v>587</v>
      </c>
      <c r="C1189" s="825" t="s">
        <v>610</v>
      </c>
      <c r="D1189" s="839" t="s">
        <v>611</v>
      </c>
      <c r="E1189" s="825" t="s">
        <v>3695</v>
      </c>
      <c r="F1189" s="839" t="s">
        <v>3696</v>
      </c>
      <c r="G1189" s="825" t="s">
        <v>5229</v>
      </c>
      <c r="H1189" s="825" t="s">
        <v>5230</v>
      </c>
      <c r="I1189" s="831">
        <v>1008.8140014648437</v>
      </c>
      <c r="J1189" s="831">
        <v>38</v>
      </c>
      <c r="K1189" s="832">
        <v>38334.929565429688</v>
      </c>
    </row>
    <row r="1190" spans="1:11" ht="14.45" customHeight="1" x14ac:dyDescent="0.2">
      <c r="A1190" s="821" t="s">
        <v>586</v>
      </c>
      <c r="B1190" s="822" t="s">
        <v>587</v>
      </c>
      <c r="C1190" s="825" t="s">
        <v>610</v>
      </c>
      <c r="D1190" s="839" t="s">
        <v>611</v>
      </c>
      <c r="E1190" s="825" t="s">
        <v>3695</v>
      </c>
      <c r="F1190" s="839" t="s">
        <v>3696</v>
      </c>
      <c r="G1190" s="825" t="s">
        <v>5231</v>
      </c>
      <c r="H1190" s="825" t="s">
        <v>5232</v>
      </c>
      <c r="I1190" s="831">
        <v>1008.8152407691592</v>
      </c>
      <c r="J1190" s="831">
        <v>58</v>
      </c>
      <c r="K1190" s="832">
        <v>58511.189880371094</v>
      </c>
    </row>
    <row r="1191" spans="1:11" ht="14.45" customHeight="1" x14ac:dyDescent="0.2">
      <c r="A1191" s="821" t="s">
        <v>586</v>
      </c>
      <c r="B1191" s="822" t="s">
        <v>587</v>
      </c>
      <c r="C1191" s="825" t="s">
        <v>610</v>
      </c>
      <c r="D1191" s="839" t="s">
        <v>611</v>
      </c>
      <c r="E1191" s="825" t="s">
        <v>3695</v>
      </c>
      <c r="F1191" s="839" t="s">
        <v>3696</v>
      </c>
      <c r="G1191" s="825" t="s">
        <v>5233</v>
      </c>
      <c r="H1191" s="825" t="s">
        <v>5234</v>
      </c>
      <c r="I1191" s="831">
        <v>1008.8141682942709</v>
      </c>
      <c r="J1191" s="831">
        <v>19</v>
      </c>
      <c r="K1191" s="832">
        <v>19167.450012207031</v>
      </c>
    </row>
    <row r="1192" spans="1:11" ht="14.45" customHeight="1" x14ac:dyDescent="0.2">
      <c r="A1192" s="821" t="s">
        <v>586</v>
      </c>
      <c r="B1192" s="822" t="s">
        <v>587</v>
      </c>
      <c r="C1192" s="825" t="s">
        <v>610</v>
      </c>
      <c r="D1192" s="839" t="s">
        <v>611</v>
      </c>
      <c r="E1192" s="825" t="s">
        <v>3695</v>
      </c>
      <c r="F1192" s="839" t="s">
        <v>3696</v>
      </c>
      <c r="G1192" s="825" t="s">
        <v>5235</v>
      </c>
      <c r="H1192" s="825" t="s">
        <v>5236</v>
      </c>
      <c r="I1192" s="831">
        <v>1008.8115780479029</v>
      </c>
      <c r="J1192" s="831">
        <v>28</v>
      </c>
      <c r="K1192" s="832">
        <v>28246.719848632813</v>
      </c>
    </row>
    <row r="1193" spans="1:11" ht="14.45" customHeight="1" x14ac:dyDescent="0.2">
      <c r="A1193" s="821" t="s">
        <v>586</v>
      </c>
      <c r="B1193" s="822" t="s">
        <v>587</v>
      </c>
      <c r="C1193" s="825" t="s">
        <v>610</v>
      </c>
      <c r="D1193" s="839" t="s">
        <v>611</v>
      </c>
      <c r="E1193" s="825" t="s">
        <v>3695</v>
      </c>
      <c r="F1193" s="839" t="s">
        <v>3696</v>
      </c>
      <c r="G1193" s="825" t="s">
        <v>5197</v>
      </c>
      <c r="H1193" s="825" t="s">
        <v>5237</v>
      </c>
      <c r="I1193" s="831">
        <v>1066.3279663085937</v>
      </c>
      <c r="J1193" s="831">
        <v>11</v>
      </c>
      <c r="K1193" s="832">
        <v>11729.599609375</v>
      </c>
    </row>
    <row r="1194" spans="1:11" ht="14.45" customHeight="1" x14ac:dyDescent="0.2">
      <c r="A1194" s="821" t="s">
        <v>586</v>
      </c>
      <c r="B1194" s="822" t="s">
        <v>587</v>
      </c>
      <c r="C1194" s="825" t="s">
        <v>610</v>
      </c>
      <c r="D1194" s="839" t="s">
        <v>611</v>
      </c>
      <c r="E1194" s="825" t="s">
        <v>3695</v>
      </c>
      <c r="F1194" s="839" t="s">
        <v>3696</v>
      </c>
      <c r="G1194" s="825" t="s">
        <v>5201</v>
      </c>
      <c r="H1194" s="825" t="s">
        <v>5238</v>
      </c>
      <c r="I1194" s="831">
        <v>1066.3308660333807</v>
      </c>
      <c r="J1194" s="831">
        <v>17</v>
      </c>
      <c r="K1194" s="832">
        <v>18127.599487304688</v>
      </c>
    </row>
    <row r="1195" spans="1:11" ht="14.45" customHeight="1" x14ac:dyDescent="0.2">
      <c r="A1195" s="821" t="s">
        <v>586</v>
      </c>
      <c r="B1195" s="822" t="s">
        <v>587</v>
      </c>
      <c r="C1195" s="825" t="s">
        <v>610</v>
      </c>
      <c r="D1195" s="839" t="s">
        <v>611</v>
      </c>
      <c r="E1195" s="825" t="s">
        <v>3695</v>
      </c>
      <c r="F1195" s="839" t="s">
        <v>3696</v>
      </c>
      <c r="G1195" s="825" t="s">
        <v>5199</v>
      </c>
      <c r="H1195" s="825" t="s">
        <v>5239</v>
      </c>
      <c r="I1195" s="831">
        <v>1066.3224792480469</v>
      </c>
      <c r="J1195" s="831">
        <v>4</v>
      </c>
      <c r="K1195" s="832">
        <v>4265.2899169921875</v>
      </c>
    </row>
    <row r="1196" spans="1:11" ht="14.45" customHeight="1" x14ac:dyDescent="0.2">
      <c r="A1196" s="821" t="s">
        <v>586</v>
      </c>
      <c r="B1196" s="822" t="s">
        <v>587</v>
      </c>
      <c r="C1196" s="825" t="s">
        <v>610</v>
      </c>
      <c r="D1196" s="839" t="s">
        <v>611</v>
      </c>
      <c r="E1196" s="825" t="s">
        <v>3695</v>
      </c>
      <c r="F1196" s="839" t="s">
        <v>3696</v>
      </c>
      <c r="G1196" s="825" t="s">
        <v>5203</v>
      </c>
      <c r="H1196" s="825" t="s">
        <v>5240</v>
      </c>
      <c r="I1196" s="831">
        <v>1066.3312072753906</v>
      </c>
      <c r="J1196" s="831">
        <v>11</v>
      </c>
      <c r="K1196" s="832">
        <v>11729.629516601563</v>
      </c>
    </row>
    <row r="1197" spans="1:11" ht="14.45" customHeight="1" x14ac:dyDescent="0.2">
      <c r="A1197" s="821" t="s">
        <v>586</v>
      </c>
      <c r="B1197" s="822" t="s">
        <v>587</v>
      </c>
      <c r="C1197" s="825" t="s">
        <v>610</v>
      </c>
      <c r="D1197" s="839" t="s">
        <v>611</v>
      </c>
      <c r="E1197" s="825" t="s">
        <v>3695</v>
      </c>
      <c r="F1197" s="839" t="s">
        <v>3696</v>
      </c>
      <c r="G1197" s="825" t="s">
        <v>5241</v>
      </c>
      <c r="H1197" s="825" t="s">
        <v>5242</v>
      </c>
      <c r="I1197" s="831">
        <v>1176.4599609375</v>
      </c>
      <c r="J1197" s="831">
        <v>1</v>
      </c>
      <c r="K1197" s="832">
        <v>1176.4599609375</v>
      </c>
    </row>
    <row r="1198" spans="1:11" ht="14.45" customHeight="1" x14ac:dyDescent="0.2">
      <c r="A1198" s="821" t="s">
        <v>586</v>
      </c>
      <c r="B1198" s="822" t="s">
        <v>587</v>
      </c>
      <c r="C1198" s="825" t="s">
        <v>610</v>
      </c>
      <c r="D1198" s="839" t="s">
        <v>611</v>
      </c>
      <c r="E1198" s="825" t="s">
        <v>3695</v>
      </c>
      <c r="F1198" s="839" t="s">
        <v>3696</v>
      </c>
      <c r="G1198" s="825" t="s">
        <v>5243</v>
      </c>
      <c r="H1198" s="825" t="s">
        <v>5244</v>
      </c>
      <c r="I1198" s="831">
        <v>1176.469970703125</v>
      </c>
      <c r="J1198" s="831">
        <v>4</v>
      </c>
      <c r="K1198" s="832">
        <v>4705.889892578125</v>
      </c>
    </row>
    <row r="1199" spans="1:11" ht="14.45" customHeight="1" x14ac:dyDescent="0.2">
      <c r="A1199" s="821" t="s">
        <v>586</v>
      </c>
      <c r="B1199" s="822" t="s">
        <v>587</v>
      </c>
      <c r="C1199" s="825" t="s">
        <v>610</v>
      </c>
      <c r="D1199" s="839" t="s">
        <v>611</v>
      </c>
      <c r="E1199" s="825" t="s">
        <v>3695</v>
      </c>
      <c r="F1199" s="839" t="s">
        <v>3696</v>
      </c>
      <c r="G1199" s="825" t="s">
        <v>5245</v>
      </c>
      <c r="H1199" s="825" t="s">
        <v>5246</v>
      </c>
      <c r="I1199" s="831">
        <v>1176.4599609375</v>
      </c>
      <c r="J1199" s="831">
        <v>4</v>
      </c>
      <c r="K1199" s="832">
        <v>4705.83984375</v>
      </c>
    </row>
    <row r="1200" spans="1:11" ht="14.45" customHeight="1" x14ac:dyDescent="0.2">
      <c r="A1200" s="821" t="s">
        <v>586</v>
      </c>
      <c r="B1200" s="822" t="s">
        <v>587</v>
      </c>
      <c r="C1200" s="825" t="s">
        <v>610</v>
      </c>
      <c r="D1200" s="839" t="s">
        <v>611</v>
      </c>
      <c r="E1200" s="825" t="s">
        <v>3695</v>
      </c>
      <c r="F1200" s="839" t="s">
        <v>3696</v>
      </c>
      <c r="G1200" s="825" t="s">
        <v>5247</v>
      </c>
      <c r="H1200" s="825" t="s">
        <v>5248</v>
      </c>
      <c r="I1200" s="831">
        <v>800.4000244140625</v>
      </c>
      <c r="J1200" s="831">
        <v>2</v>
      </c>
      <c r="K1200" s="832">
        <v>1600.800048828125</v>
      </c>
    </row>
    <row r="1201" spans="1:11" ht="14.45" customHeight="1" x14ac:dyDescent="0.2">
      <c r="A1201" s="821" t="s">
        <v>586</v>
      </c>
      <c r="B1201" s="822" t="s">
        <v>587</v>
      </c>
      <c r="C1201" s="825" t="s">
        <v>610</v>
      </c>
      <c r="D1201" s="839" t="s">
        <v>611</v>
      </c>
      <c r="E1201" s="825" t="s">
        <v>3695</v>
      </c>
      <c r="F1201" s="839" t="s">
        <v>3696</v>
      </c>
      <c r="G1201" s="825" t="s">
        <v>5249</v>
      </c>
      <c r="H1201" s="825" t="s">
        <v>5250</v>
      </c>
      <c r="I1201" s="831">
        <v>897</v>
      </c>
      <c r="J1201" s="831">
        <v>2</v>
      </c>
      <c r="K1201" s="832">
        <v>1794</v>
      </c>
    </row>
    <row r="1202" spans="1:11" ht="14.45" customHeight="1" x14ac:dyDescent="0.2">
      <c r="A1202" s="821" t="s">
        <v>586</v>
      </c>
      <c r="B1202" s="822" t="s">
        <v>587</v>
      </c>
      <c r="C1202" s="825" t="s">
        <v>610</v>
      </c>
      <c r="D1202" s="839" t="s">
        <v>611</v>
      </c>
      <c r="E1202" s="825" t="s">
        <v>3695</v>
      </c>
      <c r="F1202" s="839" t="s">
        <v>3696</v>
      </c>
      <c r="G1202" s="825" t="s">
        <v>5251</v>
      </c>
      <c r="H1202" s="825" t="s">
        <v>5252</v>
      </c>
      <c r="I1202" s="831">
        <v>897</v>
      </c>
      <c r="J1202" s="831">
        <v>2</v>
      </c>
      <c r="K1202" s="832">
        <v>1794</v>
      </c>
    </row>
    <row r="1203" spans="1:11" ht="14.45" customHeight="1" x14ac:dyDescent="0.2">
      <c r="A1203" s="821" t="s">
        <v>586</v>
      </c>
      <c r="B1203" s="822" t="s">
        <v>587</v>
      </c>
      <c r="C1203" s="825" t="s">
        <v>610</v>
      </c>
      <c r="D1203" s="839" t="s">
        <v>611</v>
      </c>
      <c r="E1203" s="825" t="s">
        <v>3695</v>
      </c>
      <c r="F1203" s="839" t="s">
        <v>3696</v>
      </c>
      <c r="G1203" s="825" t="s">
        <v>5253</v>
      </c>
      <c r="H1203" s="825" t="s">
        <v>5254</v>
      </c>
      <c r="I1203" s="831">
        <v>897</v>
      </c>
      <c r="J1203" s="831">
        <v>2</v>
      </c>
      <c r="K1203" s="832">
        <v>1794</v>
      </c>
    </row>
    <row r="1204" spans="1:11" ht="14.45" customHeight="1" x14ac:dyDescent="0.2">
      <c r="A1204" s="821" t="s">
        <v>586</v>
      </c>
      <c r="B1204" s="822" t="s">
        <v>587</v>
      </c>
      <c r="C1204" s="825" t="s">
        <v>610</v>
      </c>
      <c r="D1204" s="839" t="s">
        <v>611</v>
      </c>
      <c r="E1204" s="825" t="s">
        <v>3695</v>
      </c>
      <c r="F1204" s="839" t="s">
        <v>3696</v>
      </c>
      <c r="G1204" s="825" t="s">
        <v>5255</v>
      </c>
      <c r="H1204" s="825" t="s">
        <v>5256</v>
      </c>
      <c r="I1204" s="831">
        <v>506</v>
      </c>
      <c r="J1204" s="831">
        <v>82</v>
      </c>
      <c r="K1204" s="832">
        <v>41492</v>
      </c>
    </row>
    <row r="1205" spans="1:11" ht="14.45" customHeight="1" x14ac:dyDescent="0.2">
      <c r="A1205" s="821" t="s">
        <v>586</v>
      </c>
      <c r="B1205" s="822" t="s">
        <v>587</v>
      </c>
      <c r="C1205" s="825" t="s">
        <v>610</v>
      </c>
      <c r="D1205" s="839" t="s">
        <v>611</v>
      </c>
      <c r="E1205" s="825" t="s">
        <v>3695</v>
      </c>
      <c r="F1205" s="839" t="s">
        <v>3696</v>
      </c>
      <c r="G1205" s="825" t="s">
        <v>5257</v>
      </c>
      <c r="H1205" s="825" t="s">
        <v>5258</v>
      </c>
      <c r="I1205" s="831">
        <v>1135.050048828125</v>
      </c>
      <c r="J1205" s="831">
        <v>4</v>
      </c>
      <c r="K1205" s="832">
        <v>4540.2001953125</v>
      </c>
    </row>
    <row r="1206" spans="1:11" ht="14.45" customHeight="1" x14ac:dyDescent="0.2">
      <c r="A1206" s="821" t="s">
        <v>586</v>
      </c>
      <c r="B1206" s="822" t="s">
        <v>587</v>
      </c>
      <c r="C1206" s="825" t="s">
        <v>610</v>
      </c>
      <c r="D1206" s="839" t="s">
        <v>611</v>
      </c>
      <c r="E1206" s="825" t="s">
        <v>3695</v>
      </c>
      <c r="F1206" s="839" t="s">
        <v>3696</v>
      </c>
      <c r="G1206" s="825" t="s">
        <v>5259</v>
      </c>
      <c r="H1206" s="825" t="s">
        <v>5260</v>
      </c>
      <c r="I1206" s="831">
        <v>1135.050048828125</v>
      </c>
      <c r="J1206" s="831">
        <v>15</v>
      </c>
      <c r="K1206" s="832">
        <v>17025.75048828125</v>
      </c>
    </row>
    <row r="1207" spans="1:11" ht="14.45" customHeight="1" x14ac:dyDescent="0.2">
      <c r="A1207" s="821" t="s">
        <v>586</v>
      </c>
      <c r="B1207" s="822" t="s">
        <v>587</v>
      </c>
      <c r="C1207" s="825" t="s">
        <v>610</v>
      </c>
      <c r="D1207" s="839" t="s">
        <v>611</v>
      </c>
      <c r="E1207" s="825" t="s">
        <v>3695</v>
      </c>
      <c r="F1207" s="839" t="s">
        <v>3696</v>
      </c>
      <c r="G1207" s="825" t="s">
        <v>5261</v>
      </c>
      <c r="H1207" s="825" t="s">
        <v>5262</v>
      </c>
      <c r="I1207" s="831">
        <v>1135.050048828125</v>
      </c>
      <c r="J1207" s="831">
        <v>20</v>
      </c>
      <c r="K1207" s="832">
        <v>22701.00048828125</v>
      </c>
    </row>
    <row r="1208" spans="1:11" ht="14.45" customHeight="1" x14ac:dyDescent="0.2">
      <c r="A1208" s="821" t="s">
        <v>586</v>
      </c>
      <c r="B1208" s="822" t="s">
        <v>587</v>
      </c>
      <c r="C1208" s="825" t="s">
        <v>610</v>
      </c>
      <c r="D1208" s="839" t="s">
        <v>611</v>
      </c>
      <c r="E1208" s="825" t="s">
        <v>3695</v>
      </c>
      <c r="F1208" s="839" t="s">
        <v>3696</v>
      </c>
      <c r="G1208" s="825" t="s">
        <v>5263</v>
      </c>
      <c r="H1208" s="825" t="s">
        <v>5264</v>
      </c>
      <c r="I1208" s="831">
        <v>1169.550048828125</v>
      </c>
      <c r="J1208" s="831">
        <v>16</v>
      </c>
      <c r="K1208" s="832">
        <v>18712.80029296875</v>
      </c>
    </row>
    <row r="1209" spans="1:11" ht="14.45" customHeight="1" x14ac:dyDescent="0.2">
      <c r="A1209" s="821" t="s">
        <v>586</v>
      </c>
      <c r="B1209" s="822" t="s">
        <v>587</v>
      </c>
      <c r="C1209" s="825" t="s">
        <v>610</v>
      </c>
      <c r="D1209" s="839" t="s">
        <v>611</v>
      </c>
      <c r="E1209" s="825" t="s">
        <v>3695</v>
      </c>
      <c r="F1209" s="839" t="s">
        <v>3696</v>
      </c>
      <c r="G1209" s="825" t="s">
        <v>5265</v>
      </c>
      <c r="H1209" s="825" t="s">
        <v>5266</v>
      </c>
      <c r="I1209" s="831">
        <v>1169.550048828125</v>
      </c>
      <c r="J1209" s="831">
        <v>18</v>
      </c>
      <c r="K1209" s="832">
        <v>21051.900390625</v>
      </c>
    </row>
    <row r="1210" spans="1:11" ht="14.45" customHeight="1" x14ac:dyDescent="0.2">
      <c r="A1210" s="821" t="s">
        <v>586</v>
      </c>
      <c r="B1210" s="822" t="s">
        <v>587</v>
      </c>
      <c r="C1210" s="825" t="s">
        <v>610</v>
      </c>
      <c r="D1210" s="839" t="s">
        <v>611</v>
      </c>
      <c r="E1210" s="825" t="s">
        <v>3695</v>
      </c>
      <c r="F1210" s="839" t="s">
        <v>3696</v>
      </c>
      <c r="G1210" s="825" t="s">
        <v>5267</v>
      </c>
      <c r="H1210" s="825" t="s">
        <v>5268</v>
      </c>
      <c r="I1210" s="831">
        <v>1169.550048828125</v>
      </c>
      <c r="J1210" s="831">
        <v>24</v>
      </c>
      <c r="K1210" s="832">
        <v>28069.20068359375</v>
      </c>
    </row>
    <row r="1211" spans="1:11" ht="14.45" customHeight="1" x14ac:dyDescent="0.2">
      <c r="A1211" s="821" t="s">
        <v>586</v>
      </c>
      <c r="B1211" s="822" t="s">
        <v>587</v>
      </c>
      <c r="C1211" s="825" t="s">
        <v>610</v>
      </c>
      <c r="D1211" s="839" t="s">
        <v>611</v>
      </c>
      <c r="E1211" s="825" t="s">
        <v>3695</v>
      </c>
      <c r="F1211" s="839" t="s">
        <v>3696</v>
      </c>
      <c r="G1211" s="825" t="s">
        <v>5269</v>
      </c>
      <c r="H1211" s="825" t="s">
        <v>5270</v>
      </c>
      <c r="I1211" s="831">
        <v>1199.449951171875</v>
      </c>
      <c r="J1211" s="831">
        <v>13</v>
      </c>
      <c r="K1211" s="832">
        <v>15592.849853515625</v>
      </c>
    </row>
    <row r="1212" spans="1:11" ht="14.45" customHeight="1" x14ac:dyDescent="0.2">
      <c r="A1212" s="821" t="s">
        <v>586</v>
      </c>
      <c r="B1212" s="822" t="s">
        <v>587</v>
      </c>
      <c r="C1212" s="825" t="s">
        <v>610</v>
      </c>
      <c r="D1212" s="839" t="s">
        <v>611</v>
      </c>
      <c r="E1212" s="825" t="s">
        <v>3695</v>
      </c>
      <c r="F1212" s="839" t="s">
        <v>3696</v>
      </c>
      <c r="G1212" s="825" t="s">
        <v>5271</v>
      </c>
      <c r="H1212" s="825" t="s">
        <v>5272</v>
      </c>
      <c r="I1212" s="831">
        <v>1199.449951171875</v>
      </c>
      <c r="J1212" s="831">
        <v>2</v>
      </c>
      <c r="K1212" s="832">
        <v>2398.89990234375</v>
      </c>
    </row>
    <row r="1213" spans="1:11" ht="14.45" customHeight="1" x14ac:dyDescent="0.2">
      <c r="A1213" s="821" t="s">
        <v>586</v>
      </c>
      <c r="B1213" s="822" t="s">
        <v>587</v>
      </c>
      <c r="C1213" s="825" t="s">
        <v>610</v>
      </c>
      <c r="D1213" s="839" t="s">
        <v>611</v>
      </c>
      <c r="E1213" s="825" t="s">
        <v>3695</v>
      </c>
      <c r="F1213" s="839" t="s">
        <v>3696</v>
      </c>
      <c r="G1213" s="825" t="s">
        <v>5273</v>
      </c>
      <c r="H1213" s="825" t="s">
        <v>5274</v>
      </c>
      <c r="I1213" s="831">
        <v>604</v>
      </c>
      <c r="J1213" s="831">
        <v>1</v>
      </c>
      <c r="K1213" s="832">
        <v>604</v>
      </c>
    </row>
    <row r="1214" spans="1:11" ht="14.45" customHeight="1" x14ac:dyDescent="0.2">
      <c r="A1214" s="821" t="s">
        <v>586</v>
      </c>
      <c r="B1214" s="822" t="s">
        <v>587</v>
      </c>
      <c r="C1214" s="825" t="s">
        <v>610</v>
      </c>
      <c r="D1214" s="839" t="s">
        <v>611</v>
      </c>
      <c r="E1214" s="825" t="s">
        <v>3695</v>
      </c>
      <c r="F1214" s="839" t="s">
        <v>3696</v>
      </c>
      <c r="G1214" s="825" t="s">
        <v>5275</v>
      </c>
      <c r="H1214" s="825" t="s">
        <v>5276</v>
      </c>
      <c r="I1214" s="831">
        <v>604</v>
      </c>
      <c r="J1214" s="831">
        <v>1</v>
      </c>
      <c r="K1214" s="832">
        <v>604</v>
      </c>
    </row>
    <row r="1215" spans="1:11" ht="14.45" customHeight="1" x14ac:dyDescent="0.2">
      <c r="A1215" s="821" t="s">
        <v>586</v>
      </c>
      <c r="B1215" s="822" t="s">
        <v>587</v>
      </c>
      <c r="C1215" s="825" t="s">
        <v>610</v>
      </c>
      <c r="D1215" s="839" t="s">
        <v>611</v>
      </c>
      <c r="E1215" s="825" t="s">
        <v>3695</v>
      </c>
      <c r="F1215" s="839" t="s">
        <v>3696</v>
      </c>
      <c r="G1215" s="825" t="s">
        <v>5277</v>
      </c>
      <c r="H1215" s="825" t="s">
        <v>5278</v>
      </c>
      <c r="I1215" s="831">
        <v>604.00375366210938</v>
      </c>
      <c r="J1215" s="831">
        <v>14</v>
      </c>
      <c r="K1215" s="832">
        <v>8456.050048828125</v>
      </c>
    </row>
    <row r="1216" spans="1:11" ht="14.45" customHeight="1" x14ac:dyDescent="0.2">
      <c r="A1216" s="821" t="s">
        <v>586</v>
      </c>
      <c r="B1216" s="822" t="s">
        <v>587</v>
      </c>
      <c r="C1216" s="825" t="s">
        <v>610</v>
      </c>
      <c r="D1216" s="839" t="s">
        <v>611</v>
      </c>
      <c r="E1216" s="825" t="s">
        <v>3695</v>
      </c>
      <c r="F1216" s="839" t="s">
        <v>3696</v>
      </c>
      <c r="G1216" s="825" t="s">
        <v>5279</v>
      </c>
      <c r="H1216" s="825" t="s">
        <v>5280</v>
      </c>
      <c r="I1216" s="831">
        <v>604.00333658854163</v>
      </c>
      <c r="J1216" s="831">
        <v>13</v>
      </c>
      <c r="K1216" s="832">
        <v>7852.0400390625</v>
      </c>
    </row>
    <row r="1217" spans="1:11" ht="14.45" customHeight="1" x14ac:dyDescent="0.2">
      <c r="A1217" s="821" t="s">
        <v>586</v>
      </c>
      <c r="B1217" s="822" t="s">
        <v>587</v>
      </c>
      <c r="C1217" s="825" t="s">
        <v>610</v>
      </c>
      <c r="D1217" s="839" t="s">
        <v>611</v>
      </c>
      <c r="E1217" s="825" t="s">
        <v>3695</v>
      </c>
      <c r="F1217" s="839" t="s">
        <v>3696</v>
      </c>
      <c r="G1217" s="825" t="s">
        <v>5281</v>
      </c>
      <c r="H1217" s="825" t="s">
        <v>5282</v>
      </c>
      <c r="I1217" s="831">
        <v>604.00250244140625</v>
      </c>
      <c r="J1217" s="831">
        <v>17</v>
      </c>
      <c r="K1217" s="832">
        <v>10268.050048828125</v>
      </c>
    </row>
    <row r="1218" spans="1:11" ht="14.45" customHeight="1" x14ac:dyDescent="0.2">
      <c r="A1218" s="821" t="s">
        <v>586</v>
      </c>
      <c r="B1218" s="822" t="s">
        <v>587</v>
      </c>
      <c r="C1218" s="825" t="s">
        <v>610</v>
      </c>
      <c r="D1218" s="839" t="s">
        <v>611</v>
      </c>
      <c r="E1218" s="825" t="s">
        <v>3695</v>
      </c>
      <c r="F1218" s="839" t="s">
        <v>3696</v>
      </c>
      <c r="G1218" s="825" t="s">
        <v>5283</v>
      </c>
      <c r="H1218" s="825" t="s">
        <v>5284</v>
      </c>
      <c r="I1218" s="831">
        <v>604.00250244140625</v>
      </c>
      <c r="J1218" s="831">
        <v>19</v>
      </c>
      <c r="K1218" s="832">
        <v>11476.06005859375</v>
      </c>
    </row>
    <row r="1219" spans="1:11" ht="14.45" customHeight="1" x14ac:dyDescent="0.2">
      <c r="A1219" s="821" t="s">
        <v>586</v>
      </c>
      <c r="B1219" s="822" t="s">
        <v>587</v>
      </c>
      <c r="C1219" s="825" t="s">
        <v>610</v>
      </c>
      <c r="D1219" s="839" t="s">
        <v>611</v>
      </c>
      <c r="E1219" s="825" t="s">
        <v>3695</v>
      </c>
      <c r="F1219" s="839" t="s">
        <v>3696</v>
      </c>
      <c r="G1219" s="825" t="s">
        <v>5285</v>
      </c>
      <c r="H1219" s="825" t="s">
        <v>5286</v>
      </c>
      <c r="I1219" s="831">
        <v>604.010009765625</v>
      </c>
      <c r="J1219" s="831">
        <v>3</v>
      </c>
      <c r="K1219" s="832">
        <v>1812.02001953125</v>
      </c>
    </row>
    <row r="1220" spans="1:11" ht="14.45" customHeight="1" x14ac:dyDescent="0.2">
      <c r="A1220" s="821" t="s">
        <v>586</v>
      </c>
      <c r="B1220" s="822" t="s">
        <v>587</v>
      </c>
      <c r="C1220" s="825" t="s">
        <v>610</v>
      </c>
      <c r="D1220" s="839" t="s">
        <v>611</v>
      </c>
      <c r="E1220" s="825" t="s">
        <v>3695</v>
      </c>
      <c r="F1220" s="839" t="s">
        <v>3696</v>
      </c>
      <c r="G1220" s="825" t="s">
        <v>5287</v>
      </c>
      <c r="H1220" s="825" t="s">
        <v>5288</v>
      </c>
      <c r="I1220" s="831">
        <v>852.1500244140625</v>
      </c>
      <c r="J1220" s="831">
        <v>5</v>
      </c>
      <c r="K1220" s="832">
        <v>4260.75</v>
      </c>
    </row>
    <row r="1221" spans="1:11" ht="14.45" customHeight="1" x14ac:dyDescent="0.2">
      <c r="A1221" s="821" t="s">
        <v>586</v>
      </c>
      <c r="B1221" s="822" t="s">
        <v>587</v>
      </c>
      <c r="C1221" s="825" t="s">
        <v>610</v>
      </c>
      <c r="D1221" s="839" t="s">
        <v>611</v>
      </c>
      <c r="E1221" s="825" t="s">
        <v>3695</v>
      </c>
      <c r="F1221" s="839" t="s">
        <v>3696</v>
      </c>
      <c r="G1221" s="825" t="s">
        <v>5289</v>
      </c>
      <c r="H1221" s="825" t="s">
        <v>5290</v>
      </c>
      <c r="I1221" s="831">
        <v>911.95001220703125</v>
      </c>
      <c r="J1221" s="831">
        <v>2</v>
      </c>
      <c r="K1221" s="832">
        <v>1823.9000244140625</v>
      </c>
    </row>
    <row r="1222" spans="1:11" ht="14.45" customHeight="1" x14ac:dyDescent="0.2">
      <c r="A1222" s="821" t="s">
        <v>586</v>
      </c>
      <c r="B1222" s="822" t="s">
        <v>587</v>
      </c>
      <c r="C1222" s="825" t="s">
        <v>610</v>
      </c>
      <c r="D1222" s="839" t="s">
        <v>611</v>
      </c>
      <c r="E1222" s="825" t="s">
        <v>3695</v>
      </c>
      <c r="F1222" s="839" t="s">
        <v>3696</v>
      </c>
      <c r="G1222" s="825" t="s">
        <v>5291</v>
      </c>
      <c r="H1222" s="825" t="s">
        <v>5292</v>
      </c>
      <c r="I1222" s="831">
        <v>952.20001220703125</v>
      </c>
      <c r="J1222" s="831">
        <v>1</v>
      </c>
      <c r="K1222" s="832">
        <v>952.20001220703125</v>
      </c>
    </row>
    <row r="1223" spans="1:11" ht="14.45" customHeight="1" x14ac:dyDescent="0.2">
      <c r="A1223" s="821" t="s">
        <v>586</v>
      </c>
      <c r="B1223" s="822" t="s">
        <v>587</v>
      </c>
      <c r="C1223" s="825" t="s">
        <v>610</v>
      </c>
      <c r="D1223" s="839" t="s">
        <v>611</v>
      </c>
      <c r="E1223" s="825" t="s">
        <v>3695</v>
      </c>
      <c r="F1223" s="839" t="s">
        <v>3696</v>
      </c>
      <c r="G1223" s="825" t="s">
        <v>5293</v>
      </c>
      <c r="H1223" s="825" t="s">
        <v>5294</v>
      </c>
      <c r="I1223" s="831">
        <v>963.70001220703125</v>
      </c>
      <c r="J1223" s="831">
        <v>4</v>
      </c>
      <c r="K1223" s="832">
        <v>3854.8001098632813</v>
      </c>
    </row>
    <row r="1224" spans="1:11" ht="14.45" customHeight="1" x14ac:dyDescent="0.2">
      <c r="A1224" s="821" t="s">
        <v>586</v>
      </c>
      <c r="B1224" s="822" t="s">
        <v>587</v>
      </c>
      <c r="C1224" s="825" t="s">
        <v>610</v>
      </c>
      <c r="D1224" s="839" t="s">
        <v>611</v>
      </c>
      <c r="E1224" s="825" t="s">
        <v>3695</v>
      </c>
      <c r="F1224" s="839" t="s">
        <v>3696</v>
      </c>
      <c r="G1224" s="825" t="s">
        <v>5295</v>
      </c>
      <c r="H1224" s="825" t="s">
        <v>5296</v>
      </c>
      <c r="I1224" s="831">
        <v>1949.1099853515625</v>
      </c>
      <c r="J1224" s="831">
        <v>2</v>
      </c>
      <c r="K1224" s="832">
        <v>3898.219970703125</v>
      </c>
    </row>
    <row r="1225" spans="1:11" ht="14.45" customHeight="1" x14ac:dyDescent="0.2">
      <c r="A1225" s="821" t="s">
        <v>586</v>
      </c>
      <c r="B1225" s="822" t="s">
        <v>587</v>
      </c>
      <c r="C1225" s="825" t="s">
        <v>610</v>
      </c>
      <c r="D1225" s="839" t="s">
        <v>611</v>
      </c>
      <c r="E1225" s="825" t="s">
        <v>3695</v>
      </c>
      <c r="F1225" s="839" t="s">
        <v>3696</v>
      </c>
      <c r="G1225" s="825" t="s">
        <v>5297</v>
      </c>
      <c r="H1225" s="825" t="s">
        <v>5298</v>
      </c>
      <c r="I1225" s="831">
        <v>1901.719970703125</v>
      </c>
      <c r="J1225" s="831">
        <v>3</v>
      </c>
      <c r="K1225" s="832">
        <v>5705.159912109375</v>
      </c>
    </row>
    <row r="1226" spans="1:11" ht="14.45" customHeight="1" x14ac:dyDescent="0.2">
      <c r="A1226" s="821" t="s">
        <v>586</v>
      </c>
      <c r="B1226" s="822" t="s">
        <v>587</v>
      </c>
      <c r="C1226" s="825" t="s">
        <v>610</v>
      </c>
      <c r="D1226" s="839" t="s">
        <v>611</v>
      </c>
      <c r="E1226" s="825" t="s">
        <v>3695</v>
      </c>
      <c r="F1226" s="839" t="s">
        <v>3696</v>
      </c>
      <c r="G1226" s="825" t="s">
        <v>5299</v>
      </c>
      <c r="H1226" s="825" t="s">
        <v>5300</v>
      </c>
      <c r="I1226" s="831">
        <v>506</v>
      </c>
      <c r="J1226" s="831">
        <v>16</v>
      </c>
      <c r="K1226" s="832">
        <v>8096</v>
      </c>
    </row>
    <row r="1227" spans="1:11" ht="14.45" customHeight="1" x14ac:dyDescent="0.2">
      <c r="A1227" s="821" t="s">
        <v>586</v>
      </c>
      <c r="B1227" s="822" t="s">
        <v>587</v>
      </c>
      <c r="C1227" s="825" t="s">
        <v>610</v>
      </c>
      <c r="D1227" s="839" t="s">
        <v>611</v>
      </c>
      <c r="E1227" s="825" t="s">
        <v>3695</v>
      </c>
      <c r="F1227" s="839" t="s">
        <v>3696</v>
      </c>
      <c r="G1227" s="825" t="s">
        <v>5301</v>
      </c>
      <c r="H1227" s="825" t="s">
        <v>5302</v>
      </c>
      <c r="I1227" s="831">
        <v>2024</v>
      </c>
      <c r="J1227" s="831">
        <v>1</v>
      </c>
      <c r="K1227" s="832">
        <v>2024</v>
      </c>
    </row>
    <row r="1228" spans="1:11" ht="14.45" customHeight="1" x14ac:dyDescent="0.2">
      <c r="A1228" s="821" t="s">
        <v>586</v>
      </c>
      <c r="B1228" s="822" t="s">
        <v>587</v>
      </c>
      <c r="C1228" s="825" t="s">
        <v>610</v>
      </c>
      <c r="D1228" s="839" t="s">
        <v>611</v>
      </c>
      <c r="E1228" s="825" t="s">
        <v>3695</v>
      </c>
      <c r="F1228" s="839" t="s">
        <v>3696</v>
      </c>
      <c r="G1228" s="825" t="s">
        <v>5303</v>
      </c>
      <c r="H1228" s="825" t="s">
        <v>5304</v>
      </c>
      <c r="I1228" s="831">
        <v>3643.199951171875</v>
      </c>
      <c r="J1228" s="831">
        <v>1</v>
      </c>
      <c r="K1228" s="832">
        <v>3643.199951171875</v>
      </c>
    </row>
    <row r="1229" spans="1:11" ht="14.45" customHeight="1" x14ac:dyDescent="0.2">
      <c r="A1229" s="821" t="s">
        <v>586</v>
      </c>
      <c r="B1229" s="822" t="s">
        <v>587</v>
      </c>
      <c r="C1229" s="825" t="s">
        <v>610</v>
      </c>
      <c r="D1229" s="839" t="s">
        <v>611</v>
      </c>
      <c r="E1229" s="825" t="s">
        <v>3695</v>
      </c>
      <c r="F1229" s="839" t="s">
        <v>3696</v>
      </c>
      <c r="G1229" s="825" t="s">
        <v>5305</v>
      </c>
      <c r="H1229" s="825" t="s">
        <v>5306</v>
      </c>
      <c r="I1229" s="831">
        <v>404.5</v>
      </c>
      <c r="J1229" s="831">
        <v>2</v>
      </c>
      <c r="K1229" s="832">
        <v>809</v>
      </c>
    </row>
    <row r="1230" spans="1:11" ht="14.45" customHeight="1" x14ac:dyDescent="0.2">
      <c r="A1230" s="821" t="s">
        <v>586</v>
      </c>
      <c r="B1230" s="822" t="s">
        <v>587</v>
      </c>
      <c r="C1230" s="825" t="s">
        <v>610</v>
      </c>
      <c r="D1230" s="839" t="s">
        <v>611</v>
      </c>
      <c r="E1230" s="825" t="s">
        <v>3695</v>
      </c>
      <c r="F1230" s="839" t="s">
        <v>3696</v>
      </c>
      <c r="G1230" s="825" t="s">
        <v>5307</v>
      </c>
      <c r="H1230" s="825" t="s">
        <v>5308</v>
      </c>
      <c r="I1230" s="831">
        <v>862.5</v>
      </c>
      <c r="J1230" s="831">
        <v>4</v>
      </c>
      <c r="K1230" s="832">
        <v>3450</v>
      </c>
    </row>
    <row r="1231" spans="1:11" ht="14.45" customHeight="1" x14ac:dyDescent="0.2">
      <c r="A1231" s="821" t="s">
        <v>586</v>
      </c>
      <c r="B1231" s="822" t="s">
        <v>587</v>
      </c>
      <c r="C1231" s="825" t="s">
        <v>610</v>
      </c>
      <c r="D1231" s="839" t="s">
        <v>611</v>
      </c>
      <c r="E1231" s="825" t="s">
        <v>3695</v>
      </c>
      <c r="F1231" s="839" t="s">
        <v>3696</v>
      </c>
      <c r="G1231" s="825" t="s">
        <v>5309</v>
      </c>
      <c r="H1231" s="825" t="s">
        <v>5310</v>
      </c>
      <c r="I1231" s="831">
        <v>862.5</v>
      </c>
      <c r="J1231" s="831">
        <v>1</v>
      </c>
      <c r="K1231" s="832">
        <v>862.5</v>
      </c>
    </row>
    <row r="1232" spans="1:11" ht="14.45" customHeight="1" x14ac:dyDescent="0.2">
      <c r="A1232" s="821" t="s">
        <v>586</v>
      </c>
      <c r="B1232" s="822" t="s">
        <v>587</v>
      </c>
      <c r="C1232" s="825" t="s">
        <v>610</v>
      </c>
      <c r="D1232" s="839" t="s">
        <v>611</v>
      </c>
      <c r="E1232" s="825" t="s">
        <v>3695</v>
      </c>
      <c r="F1232" s="839" t="s">
        <v>3696</v>
      </c>
      <c r="G1232" s="825" t="s">
        <v>5311</v>
      </c>
      <c r="H1232" s="825" t="s">
        <v>5312</v>
      </c>
      <c r="I1232" s="831">
        <v>862.5</v>
      </c>
      <c r="J1232" s="831">
        <v>2</v>
      </c>
      <c r="K1232" s="832">
        <v>1725</v>
      </c>
    </row>
    <row r="1233" spans="1:11" ht="14.45" customHeight="1" x14ac:dyDescent="0.2">
      <c r="A1233" s="821" t="s">
        <v>586</v>
      </c>
      <c r="B1233" s="822" t="s">
        <v>587</v>
      </c>
      <c r="C1233" s="825" t="s">
        <v>610</v>
      </c>
      <c r="D1233" s="839" t="s">
        <v>611</v>
      </c>
      <c r="E1233" s="825" t="s">
        <v>3695</v>
      </c>
      <c r="F1233" s="839" t="s">
        <v>3696</v>
      </c>
      <c r="G1233" s="825" t="s">
        <v>5313</v>
      </c>
      <c r="H1233" s="825" t="s">
        <v>5314</v>
      </c>
      <c r="I1233" s="831">
        <v>862.5</v>
      </c>
      <c r="J1233" s="831">
        <v>4</v>
      </c>
      <c r="K1233" s="832">
        <v>3450</v>
      </c>
    </row>
    <row r="1234" spans="1:11" ht="14.45" customHeight="1" x14ac:dyDescent="0.2">
      <c r="A1234" s="821" t="s">
        <v>586</v>
      </c>
      <c r="B1234" s="822" t="s">
        <v>587</v>
      </c>
      <c r="C1234" s="825" t="s">
        <v>610</v>
      </c>
      <c r="D1234" s="839" t="s">
        <v>611</v>
      </c>
      <c r="E1234" s="825" t="s">
        <v>3695</v>
      </c>
      <c r="F1234" s="839" t="s">
        <v>3696</v>
      </c>
      <c r="G1234" s="825" t="s">
        <v>5315</v>
      </c>
      <c r="H1234" s="825" t="s">
        <v>5316</v>
      </c>
      <c r="I1234" s="831">
        <v>862.5</v>
      </c>
      <c r="J1234" s="831">
        <v>2</v>
      </c>
      <c r="K1234" s="832">
        <v>1725</v>
      </c>
    </row>
    <row r="1235" spans="1:11" ht="14.45" customHeight="1" x14ac:dyDescent="0.2">
      <c r="A1235" s="821" t="s">
        <v>586</v>
      </c>
      <c r="B1235" s="822" t="s">
        <v>587</v>
      </c>
      <c r="C1235" s="825" t="s">
        <v>610</v>
      </c>
      <c r="D1235" s="839" t="s">
        <v>611</v>
      </c>
      <c r="E1235" s="825" t="s">
        <v>3695</v>
      </c>
      <c r="F1235" s="839" t="s">
        <v>3696</v>
      </c>
      <c r="G1235" s="825" t="s">
        <v>5317</v>
      </c>
      <c r="H1235" s="825" t="s">
        <v>5318</v>
      </c>
      <c r="I1235" s="831">
        <v>862.5</v>
      </c>
      <c r="J1235" s="831">
        <v>4</v>
      </c>
      <c r="K1235" s="832">
        <v>3450</v>
      </c>
    </row>
    <row r="1236" spans="1:11" ht="14.45" customHeight="1" x14ac:dyDescent="0.2">
      <c r="A1236" s="821" t="s">
        <v>586</v>
      </c>
      <c r="B1236" s="822" t="s">
        <v>587</v>
      </c>
      <c r="C1236" s="825" t="s">
        <v>610</v>
      </c>
      <c r="D1236" s="839" t="s">
        <v>611</v>
      </c>
      <c r="E1236" s="825" t="s">
        <v>3695</v>
      </c>
      <c r="F1236" s="839" t="s">
        <v>3696</v>
      </c>
      <c r="G1236" s="825" t="s">
        <v>5319</v>
      </c>
      <c r="H1236" s="825" t="s">
        <v>5320</v>
      </c>
      <c r="I1236" s="831">
        <v>862.5</v>
      </c>
      <c r="J1236" s="831">
        <v>5</v>
      </c>
      <c r="K1236" s="832">
        <v>4312.5</v>
      </c>
    </row>
    <row r="1237" spans="1:11" ht="14.45" customHeight="1" x14ac:dyDescent="0.2">
      <c r="A1237" s="821" t="s">
        <v>586</v>
      </c>
      <c r="B1237" s="822" t="s">
        <v>587</v>
      </c>
      <c r="C1237" s="825" t="s">
        <v>610</v>
      </c>
      <c r="D1237" s="839" t="s">
        <v>611</v>
      </c>
      <c r="E1237" s="825" t="s">
        <v>3695</v>
      </c>
      <c r="F1237" s="839" t="s">
        <v>3696</v>
      </c>
      <c r="G1237" s="825" t="s">
        <v>5321</v>
      </c>
      <c r="H1237" s="825" t="s">
        <v>5322</v>
      </c>
      <c r="I1237" s="831">
        <v>862.5</v>
      </c>
      <c r="J1237" s="831">
        <v>2</v>
      </c>
      <c r="K1237" s="832">
        <v>1725</v>
      </c>
    </row>
    <row r="1238" spans="1:11" ht="14.45" customHeight="1" x14ac:dyDescent="0.2">
      <c r="A1238" s="821" t="s">
        <v>586</v>
      </c>
      <c r="B1238" s="822" t="s">
        <v>587</v>
      </c>
      <c r="C1238" s="825" t="s">
        <v>610</v>
      </c>
      <c r="D1238" s="839" t="s">
        <v>611</v>
      </c>
      <c r="E1238" s="825" t="s">
        <v>3695</v>
      </c>
      <c r="F1238" s="839" t="s">
        <v>3696</v>
      </c>
      <c r="G1238" s="825" t="s">
        <v>5323</v>
      </c>
      <c r="H1238" s="825" t="s">
        <v>5324</v>
      </c>
      <c r="I1238" s="831">
        <v>862.5</v>
      </c>
      <c r="J1238" s="831">
        <v>4</v>
      </c>
      <c r="K1238" s="832">
        <v>3450</v>
      </c>
    </row>
    <row r="1239" spans="1:11" ht="14.45" customHeight="1" x14ac:dyDescent="0.2">
      <c r="A1239" s="821" t="s">
        <v>586</v>
      </c>
      <c r="B1239" s="822" t="s">
        <v>587</v>
      </c>
      <c r="C1239" s="825" t="s">
        <v>610</v>
      </c>
      <c r="D1239" s="839" t="s">
        <v>611</v>
      </c>
      <c r="E1239" s="825" t="s">
        <v>3695</v>
      </c>
      <c r="F1239" s="839" t="s">
        <v>3696</v>
      </c>
      <c r="G1239" s="825" t="s">
        <v>5325</v>
      </c>
      <c r="H1239" s="825" t="s">
        <v>5326</v>
      </c>
      <c r="I1239" s="831">
        <v>862.5</v>
      </c>
      <c r="J1239" s="831">
        <v>2</v>
      </c>
      <c r="K1239" s="832">
        <v>1725</v>
      </c>
    </row>
    <row r="1240" spans="1:11" ht="14.45" customHeight="1" x14ac:dyDescent="0.2">
      <c r="A1240" s="821" t="s">
        <v>586</v>
      </c>
      <c r="B1240" s="822" t="s">
        <v>587</v>
      </c>
      <c r="C1240" s="825" t="s">
        <v>610</v>
      </c>
      <c r="D1240" s="839" t="s">
        <v>611</v>
      </c>
      <c r="E1240" s="825" t="s">
        <v>3695</v>
      </c>
      <c r="F1240" s="839" t="s">
        <v>3696</v>
      </c>
      <c r="G1240" s="825" t="s">
        <v>5325</v>
      </c>
      <c r="H1240" s="825" t="s">
        <v>5327</v>
      </c>
      <c r="I1240" s="831">
        <v>862.5</v>
      </c>
      <c r="J1240" s="831">
        <v>6</v>
      </c>
      <c r="K1240" s="832">
        <v>5175</v>
      </c>
    </row>
    <row r="1241" spans="1:11" ht="14.45" customHeight="1" x14ac:dyDescent="0.2">
      <c r="A1241" s="821" t="s">
        <v>586</v>
      </c>
      <c r="B1241" s="822" t="s">
        <v>587</v>
      </c>
      <c r="C1241" s="825" t="s">
        <v>610</v>
      </c>
      <c r="D1241" s="839" t="s">
        <v>611</v>
      </c>
      <c r="E1241" s="825" t="s">
        <v>3695</v>
      </c>
      <c r="F1241" s="839" t="s">
        <v>3696</v>
      </c>
      <c r="G1241" s="825" t="s">
        <v>5328</v>
      </c>
      <c r="H1241" s="825" t="s">
        <v>5329</v>
      </c>
      <c r="I1241" s="831">
        <v>862.5</v>
      </c>
      <c r="J1241" s="831">
        <v>1</v>
      </c>
      <c r="K1241" s="832">
        <v>862.5</v>
      </c>
    </row>
    <row r="1242" spans="1:11" ht="14.45" customHeight="1" x14ac:dyDescent="0.2">
      <c r="A1242" s="821" t="s">
        <v>586</v>
      </c>
      <c r="B1242" s="822" t="s">
        <v>587</v>
      </c>
      <c r="C1242" s="825" t="s">
        <v>610</v>
      </c>
      <c r="D1242" s="839" t="s">
        <v>611</v>
      </c>
      <c r="E1242" s="825" t="s">
        <v>3695</v>
      </c>
      <c r="F1242" s="839" t="s">
        <v>3696</v>
      </c>
      <c r="G1242" s="825" t="s">
        <v>5330</v>
      </c>
      <c r="H1242" s="825" t="s">
        <v>5331</v>
      </c>
      <c r="I1242" s="831">
        <v>862.5</v>
      </c>
      <c r="J1242" s="831">
        <v>1</v>
      </c>
      <c r="K1242" s="832">
        <v>862.5</v>
      </c>
    </row>
    <row r="1243" spans="1:11" ht="14.45" customHeight="1" x14ac:dyDescent="0.2">
      <c r="A1243" s="821" t="s">
        <v>586</v>
      </c>
      <c r="B1243" s="822" t="s">
        <v>587</v>
      </c>
      <c r="C1243" s="825" t="s">
        <v>610</v>
      </c>
      <c r="D1243" s="839" t="s">
        <v>611</v>
      </c>
      <c r="E1243" s="825" t="s">
        <v>3695</v>
      </c>
      <c r="F1243" s="839" t="s">
        <v>3696</v>
      </c>
      <c r="G1243" s="825" t="s">
        <v>5332</v>
      </c>
      <c r="H1243" s="825" t="s">
        <v>5333</v>
      </c>
      <c r="I1243" s="831">
        <v>862.5</v>
      </c>
      <c r="J1243" s="831">
        <v>1</v>
      </c>
      <c r="K1243" s="832">
        <v>862.5</v>
      </c>
    </row>
    <row r="1244" spans="1:11" ht="14.45" customHeight="1" x14ac:dyDescent="0.2">
      <c r="A1244" s="821" t="s">
        <v>586</v>
      </c>
      <c r="B1244" s="822" t="s">
        <v>587</v>
      </c>
      <c r="C1244" s="825" t="s">
        <v>610</v>
      </c>
      <c r="D1244" s="839" t="s">
        <v>611</v>
      </c>
      <c r="E1244" s="825" t="s">
        <v>3695</v>
      </c>
      <c r="F1244" s="839" t="s">
        <v>3696</v>
      </c>
      <c r="G1244" s="825" t="s">
        <v>5334</v>
      </c>
      <c r="H1244" s="825" t="s">
        <v>5335</v>
      </c>
      <c r="I1244" s="831">
        <v>862.5</v>
      </c>
      <c r="J1244" s="831">
        <v>1</v>
      </c>
      <c r="K1244" s="832">
        <v>862.5</v>
      </c>
    </row>
    <row r="1245" spans="1:11" ht="14.45" customHeight="1" x14ac:dyDescent="0.2">
      <c r="A1245" s="821" t="s">
        <v>586</v>
      </c>
      <c r="B1245" s="822" t="s">
        <v>587</v>
      </c>
      <c r="C1245" s="825" t="s">
        <v>610</v>
      </c>
      <c r="D1245" s="839" t="s">
        <v>611</v>
      </c>
      <c r="E1245" s="825" t="s">
        <v>3695</v>
      </c>
      <c r="F1245" s="839" t="s">
        <v>3696</v>
      </c>
      <c r="G1245" s="825" t="s">
        <v>5336</v>
      </c>
      <c r="H1245" s="825" t="s">
        <v>5337</v>
      </c>
      <c r="I1245" s="831">
        <v>862.5</v>
      </c>
      <c r="J1245" s="831">
        <v>1</v>
      </c>
      <c r="K1245" s="832">
        <v>862.5</v>
      </c>
    </row>
    <row r="1246" spans="1:11" ht="14.45" customHeight="1" x14ac:dyDescent="0.2">
      <c r="A1246" s="821" t="s">
        <v>586</v>
      </c>
      <c r="B1246" s="822" t="s">
        <v>587</v>
      </c>
      <c r="C1246" s="825" t="s">
        <v>610</v>
      </c>
      <c r="D1246" s="839" t="s">
        <v>611</v>
      </c>
      <c r="E1246" s="825" t="s">
        <v>3695</v>
      </c>
      <c r="F1246" s="839" t="s">
        <v>3696</v>
      </c>
      <c r="G1246" s="825" t="s">
        <v>5336</v>
      </c>
      <c r="H1246" s="825" t="s">
        <v>5338</v>
      </c>
      <c r="I1246" s="831">
        <v>862.5</v>
      </c>
      <c r="J1246" s="831">
        <v>6</v>
      </c>
      <c r="K1246" s="832">
        <v>5175</v>
      </c>
    </row>
    <row r="1247" spans="1:11" ht="14.45" customHeight="1" x14ac:dyDescent="0.2">
      <c r="A1247" s="821" t="s">
        <v>586</v>
      </c>
      <c r="B1247" s="822" t="s">
        <v>587</v>
      </c>
      <c r="C1247" s="825" t="s">
        <v>610</v>
      </c>
      <c r="D1247" s="839" t="s">
        <v>611</v>
      </c>
      <c r="E1247" s="825" t="s">
        <v>3695</v>
      </c>
      <c r="F1247" s="839" t="s">
        <v>3696</v>
      </c>
      <c r="G1247" s="825" t="s">
        <v>5339</v>
      </c>
      <c r="H1247" s="825" t="s">
        <v>5340</v>
      </c>
      <c r="I1247" s="831">
        <v>862.5</v>
      </c>
      <c r="J1247" s="831">
        <v>11</v>
      </c>
      <c r="K1247" s="832">
        <v>9487.5</v>
      </c>
    </row>
    <row r="1248" spans="1:11" ht="14.45" customHeight="1" x14ac:dyDescent="0.2">
      <c r="A1248" s="821" t="s">
        <v>586</v>
      </c>
      <c r="B1248" s="822" t="s">
        <v>587</v>
      </c>
      <c r="C1248" s="825" t="s">
        <v>610</v>
      </c>
      <c r="D1248" s="839" t="s">
        <v>611</v>
      </c>
      <c r="E1248" s="825" t="s">
        <v>3695</v>
      </c>
      <c r="F1248" s="839" t="s">
        <v>3696</v>
      </c>
      <c r="G1248" s="825" t="s">
        <v>5341</v>
      </c>
      <c r="H1248" s="825" t="s">
        <v>5342</v>
      </c>
      <c r="I1248" s="831">
        <v>862.5</v>
      </c>
      <c r="J1248" s="831">
        <v>10</v>
      </c>
      <c r="K1248" s="832">
        <v>8625</v>
      </c>
    </row>
    <row r="1249" spans="1:11" ht="14.45" customHeight="1" x14ac:dyDescent="0.2">
      <c r="A1249" s="821" t="s">
        <v>586</v>
      </c>
      <c r="B1249" s="822" t="s">
        <v>587</v>
      </c>
      <c r="C1249" s="825" t="s">
        <v>610</v>
      </c>
      <c r="D1249" s="839" t="s">
        <v>611</v>
      </c>
      <c r="E1249" s="825" t="s">
        <v>3695</v>
      </c>
      <c r="F1249" s="839" t="s">
        <v>3696</v>
      </c>
      <c r="G1249" s="825" t="s">
        <v>5343</v>
      </c>
      <c r="H1249" s="825" t="s">
        <v>5344</v>
      </c>
      <c r="I1249" s="831">
        <v>862.5</v>
      </c>
      <c r="J1249" s="831">
        <v>4</v>
      </c>
      <c r="K1249" s="832">
        <v>3450</v>
      </c>
    </row>
    <row r="1250" spans="1:11" ht="14.45" customHeight="1" x14ac:dyDescent="0.2">
      <c r="A1250" s="821" t="s">
        <v>586</v>
      </c>
      <c r="B1250" s="822" t="s">
        <v>587</v>
      </c>
      <c r="C1250" s="825" t="s">
        <v>610</v>
      </c>
      <c r="D1250" s="839" t="s">
        <v>611</v>
      </c>
      <c r="E1250" s="825" t="s">
        <v>3695</v>
      </c>
      <c r="F1250" s="839" t="s">
        <v>3696</v>
      </c>
      <c r="G1250" s="825" t="s">
        <v>5345</v>
      </c>
      <c r="H1250" s="825" t="s">
        <v>5346</v>
      </c>
      <c r="I1250" s="831">
        <v>862.5</v>
      </c>
      <c r="J1250" s="831">
        <v>2</v>
      </c>
      <c r="K1250" s="832">
        <v>1725</v>
      </c>
    </row>
    <row r="1251" spans="1:11" ht="14.45" customHeight="1" x14ac:dyDescent="0.2">
      <c r="A1251" s="821" t="s">
        <v>586</v>
      </c>
      <c r="B1251" s="822" t="s">
        <v>587</v>
      </c>
      <c r="C1251" s="825" t="s">
        <v>610</v>
      </c>
      <c r="D1251" s="839" t="s">
        <v>611</v>
      </c>
      <c r="E1251" s="825" t="s">
        <v>3695</v>
      </c>
      <c r="F1251" s="839" t="s">
        <v>3696</v>
      </c>
      <c r="G1251" s="825" t="s">
        <v>5347</v>
      </c>
      <c r="H1251" s="825" t="s">
        <v>5348</v>
      </c>
      <c r="I1251" s="831">
        <v>479.54998779296875</v>
      </c>
      <c r="J1251" s="831">
        <v>2</v>
      </c>
      <c r="K1251" s="832">
        <v>959.0999755859375</v>
      </c>
    </row>
    <row r="1252" spans="1:11" ht="14.45" customHeight="1" x14ac:dyDescent="0.2">
      <c r="A1252" s="821" t="s">
        <v>586</v>
      </c>
      <c r="B1252" s="822" t="s">
        <v>587</v>
      </c>
      <c r="C1252" s="825" t="s">
        <v>610</v>
      </c>
      <c r="D1252" s="839" t="s">
        <v>611</v>
      </c>
      <c r="E1252" s="825" t="s">
        <v>3695</v>
      </c>
      <c r="F1252" s="839" t="s">
        <v>3696</v>
      </c>
      <c r="G1252" s="825" t="s">
        <v>5349</v>
      </c>
      <c r="H1252" s="825" t="s">
        <v>5350</v>
      </c>
      <c r="I1252" s="831">
        <v>479.54998779296875</v>
      </c>
      <c r="J1252" s="831">
        <v>5</v>
      </c>
      <c r="K1252" s="832">
        <v>2397.7499389648438</v>
      </c>
    </row>
    <row r="1253" spans="1:11" ht="14.45" customHeight="1" x14ac:dyDescent="0.2">
      <c r="A1253" s="821" t="s">
        <v>586</v>
      </c>
      <c r="B1253" s="822" t="s">
        <v>587</v>
      </c>
      <c r="C1253" s="825" t="s">
        <v>610</v>
      </c>
      <c r="D1253" s="839" t="s">
        <v>611</v>
      </c>
      <c r="E1253" s="825" t="s">
        <v>3695</v>
      </c>
      <c r="F1253" s="839" t="s">
        <v>3696</v>
      </c>
      <c r="G1253" s="825" t="s">
        <v>5351</v>
      </c>
      <c r="H1253" s="825" t="s">
        <v>5352</v>
      </c>
      <c r="I1253" s="831">
        <v>479.552490234375</v>
      </c>
      <c r="J1253" s="831">
        <v>5</v>
      </c>
      <c r="K1253" s="832">
        <v>2397.7599487304688</v>
      </c>
    </row>
    <row r="1254" spans="1:11" ht="14.45" customHeight="1" x14ac:dyDescent="0.2">
      <c r="A1254" s="821" t="s">
        <v>586</v>
      </c>
      <c r="B1254" s="822" t="s">
        <v>587</v>
      </c>
      <c r="C1254" s="825" t="s">
        <v>610</v>
      </c>
      <c r="D1254" s="839" t="s">
        <v>611</v>
      </c>
      <c r="E1254" s="825" t="s">
        <v>3695</v>
      </c>
      <c r="F1254" s="839" t="s">
        <v>3696</v>
      </c>
      <c r="G1254" s="825" t="s">
        <v>5353</v>
      </c>
      <c r="H1254" s="825" t="s">
        <v>5354</v>
      </c>
      <c r="I1254" s="831">
        <v>479.54998779296875</v>
      </c>
      <c r="J1254" s="831">
        <v>1</v>
      </c>
      <c r="K1254" s="832">
        <v>479.54998779296875</v>
      </c>
    </row>
    <row r="1255" spans="1:11" ht="14.45" customHeight="1" x14ac:dyDescent="0.2">
      <c r="A1255" s="821" t="s">
        <v>586</v>
      </c>
      <c r="B1255" s="822" t="s">
        <v>587</v>
      </c>
      <c r="C1255" s="825" t="s">
        <v>610</v>
      </c>
      <c r="D1255" s="839" t="s">
        <v>611</v>
      </c>
      <c r="E1255" s="825" t="s">
        <v>3695</v>
      </c>
      <c r="F1255" s="839" t="s">
        <v>3696</v>
      </c>
      <c r="G1255" s="825" t="s">
        <v>5355</v>
      </c>
      <c r="H1255" s="825" t="s">
        <v>5356</v>
      </c>
      <c r="I1255" s="831">
        <v>479.54998779296875</v>
      </c>
      <c r="J1255" s="831">
        <v>2</v>
      </c>
      <c r="K1255" s="832">
        <v>959.0999755859375</v>
      </c>
    </row>
    <row r="1256" spans="1:11" ht="14.45" customHeight="1" x14ac:dyDescent="0.2">
      <c r="A1256" s="821" t="s">
        <v>586</v>
      </c>
      <c r="B1256" s="822" t="s">
        <v>587</v>
      </c>
      <c r="C1256" s="825" t="s">
        <v>610</v>
      </c>
      <c r="D1256" s="839" t="s">
        <v>611</v>
      </c>
      <c r="E1256" s="825" t="s">
        <v>3695</v>
      </c>
      <c r="F1256" s="839" t="s">
        <v>3696</v>
      </c>
      <c r="G1256" s="825" t="s">
        <v>5357</v>
      </c>
      <c r="H1256" s="825" t="s">
        <v>5358</v>
      </c>
      <c r="I1256" s="831">
        <v>479.54998779296875</v>
      </c>
      <c r="J1256" s="831">
        <v>2</v>
      </c>
      <c r="K1256" s="832">
        <v>959.0999755859375</v>
      </c>
    </row>
    <row r="1257" spans="1:11" ht="14.45" customHeight="1" x14ac:dyDescent="0.2">
      <c r="A1257" s="821" t="s">
        <v>586</v>
      </c>
      <c r="B1257" s="822" t="s">
        <v>587</v>
      </c>
      <c r="C1257" s="825" t="s">
        <v>610</v>
      </c>
      <c r="D1257" s="839" t="s">
        <v>611</v>
      </c>
      <c r="E1257" s="825" t="s">
        <v>3695</v>
      </c>
      <c r="F1257" s="839" t="s">
        <v>3696</v>
      </c>
      <c r="G1257" s="825" t="s">
        <v>5359</v>
      </c>
      <c r="H1257" s="825" t="s">
        <v>5360</v>
      </c>
      <c r="I1257" s="831">
        <v>479.54998779296875</v>
      </c>
      <c r="J1257" s="831">
        <v>1</v>
      </c>
      <c r="K1257" s="832">
        <v>479.54998779296875</v>
      </c>
    </row>
    <row r="1258" spans="1:11" ht="14.45" customHeight="1" x14ac:dyDescent="0.2">
      <c r="A1258" s="821" t="s">
        <v>586</v>
      </c>
      <c r="B1258" s="822" t="s">
        <v>587</v>
      </c>
      <c r="C1258" s="825" t="s">
        <v>610</v>
      </c>
      <c r="D1258" s="839" t="s">
        <v>611</v>
      </c>
      <c r="E1258" s="825" t="s">
        <v>3695</v>
      </c>
      <c r="F1258" s="839" t="s">
        <v>3696</v>
      </c>
      <c r="G1258" s="825" t="s">
        <v>5361</v>
      </c>
      <c r="H1258" s="825" t="s">
        <v>5362</v>
      </c>
      <c r="I1258" s="831">
        <v>479.54998779296875</v>
      </c>
      <c r="J1258" s="831">
        <v>1</v>
      </c>
      <c r="K1258" s="832">
        <v>479.54998779296875</v>
      </c>
    </row>
    <row r="1259" spans="1:11" ht="14.45" customHeight="1" x14ac:dyDescent="0.2">
      <c r="A1259" s="821" t="s">
        <v>586</v>
      </c>
      <c r="B1259" s="822" t="s">
        <v>587</v>
      </c>
      <c r="C1259" s="825" t="s">
        <v>610</v>
      </c>
      <c r="D1259" s="839" t="s">
        <v>611</v>
      </c>
      <c r="E1259" s="825" t="s">
        <v>3695</v>
      </c>
      <c r="F1259" s="839" t="s">
        <v>3696</v>
      </c>
      <c r="G1259" s="825" t="s">
        <v>5363</v>
      </c>
      <c r="H1259" s="825" t="s">
        <v>5364</v>
      </c>
      <c r="I1259" s="831">
        <v>479.54998779296875</v>
      </c>
      <c r="J1259" s="831">
        <v>1</v>
      </c>
      <c r="K1259" s="832">
        <v>479.54998779296875</v>
      </c>
    </row>
    <row r="1260" spans="1:11" ht="14.45" customHeight="1" x14ac:dyDescent="0.2">
      <c r="A1260" s="821" t="s">
        <v>586</v>
      </c>
      <c r="B1260" s="822" t="s">
        <v>587</v>
      </c>
      <c r="C1260" s="825" t="s">
        <v>610</v>
      </c>
      <c r="D1260" s="839" t="s">
        <v>611</v>
      </c>
      <c r="E1260" s="825" t="s">
        <v>3695</v>
      </c>
      <c r="F1260" s="839" t="s">
        <v>3696</v>
      </c>
      <c r="G1260" s="825" t="s">
        <v>5365</v>
      </c>
      <c r="H1260" s="825" t="s">
        <v>5366</v>
      </c>
      <c r="I1260" s="831">
        <v>479.54998779296875</v>
      </c>
      <c r="J1260" s="831">
        <v>1</v>
      </c>
      <c r="K1260" s="832">
        <v>479.54998779296875</v>
      </c>
    </row>
    <row r="1261" spans="1:11" ht="14.45" customHeight="1" x14ac:dyDescent="0.2">
      <c r="A1261" s="821" t="s">
        <v>586</v>
      </c>
      <c r="B1261" s="822" t="s">
        <v>587</v>
      </c>
      <c r="C1261" s="825" t="s">
        <v>610</v>
      </c>
      <c r="D1261" s="839" t="s">
        <v>611</v>
      </c>
      <c r="E1261" s="825" t="s">
        <v>3695</v>
      </c>
      <c r="F1261" s="839" t="s">
        <v>3696</v>
      </c>
      <c r="G1261" s="825" t="s">
        <v>5367</v>
      </c>
      <c r="H1261" s="825" t="s">
        <v>5368</v>
      </c>
      <c r="I1261" s="831">
        <v>294.35499572753906</v>
      </c>
      <c r="J1261" s="831">
        <v>2</v>
      </c>
      <c r="K1261" s="832">
        <v>588.70999145507813</v>
      </c>
    </row>
    <row r="1262" spans="1:11" ht="14.45" customHeight="1" x14ac:dyDescent="0.2">
      <c r="A1262" s="821" t="s">
        <v>586</v>
      </c>
      <c r="B1262" s="822" t="s">
        <v>587</v>
      </c>
      <c r="C1262" s="825" t="s">
        <v>610</v>
      </c>
      <c r="D1262" s="839" t="s">
        <v>611</v>
      </c>
      <c r="E1262" s="825" t="s">
        <v>3695</v>
      </c>
      <c r="F1262" s="839" t="s">
        <v>3696</v>
      </c>
      <c r="G1262" s="825" t="s">
        <v>5369</v>
      </c>
      <c r="H1262" s="825" t="s">
        <v>5370</v>
      </c>
      <c r="I1262" s="831">
        <v>294.35665893554688</v>
      </c>
      <c r="J1262" s="831">
        <v>7</v>
      </c>
      <c r="K1262" s="832">
        <v>2060.4999389648438</v>
      </c>
    </row>
    <row r="1263" spans="1:11" ht="14.45" customHeight="1" x14ac:dyDescent="0.2">
      <c r="A1263" s="821" t="s">
        <v>586</v>
      </c>
      <c r="B1263" s="822" t="s">
        <v>587</v>
      </c>
      <c r="C1263" s="825" t="s">
        <v>610</v>
      </c>
      <c r="D1263" s="839" t="s">
        <v>611</v>
      </c>
      <c r="E1263" s="825" t="s">
        <v>3695</v>
      </c>
      <c r="F1263" s="839" t="s">
        <v>3696</v>
      </c>
      <c r="G1263" s="825" t="s">
        <v>5371</v>
      </c>
      <c r="H1263" s="825" t="s">
        <v>5372</v>
      </c>
      <c r="I1263" s="831">
        <v>294.35000610351563</v>
      </c>
      <c r="J1263" s="831">
        <v>6</v>
      </c>
      <c r="K1263" s="832">
        <v>1766.1000366210938</v>
      </c>
    </row>
    <row r="1264" spans="1:11" ht="14.45" customHeight="1" x14ac:dyDescent="0.2">
      <c r="A1264" s="821" t="s">
        <v>586</v>
      </c>
      <c r="B1264" s="822" t="s">
        <v>587</v>
      </c>
      <c r="C1264" s="825" t="s">
        <v>610</v>
      </c>
      <c r="D1264" s="839" t="s">
        <v>611</v>
      </c>
      <c r="E1264" s="825" t="s">
        <v>3695</v>
      </c>
      <c r="F1264" s="839" t="s">
        <v>3696</v>
      </c>
      <c r="G1264" s="825" t="s">
        <v>5373</v>
      </c>
      <c r="H1264" s="825" t="s">
        <v>5374</v>
      </c>
      <c r="I1264" s="831">
        <v>294.35499572753906</v>
      </c>
      <c r="J1264" s="831">
        <v>7</v>
      </c>
      <c r="K1264" s="832">
        <v>2060.4800109863281</v>
      </c>
    </row>
    <row r="1265" spans="1:11" ht="14.45" customHeight="1" x14ac:dyDescent="0.2">
      <c r="A1265" s="821" t="s">
        <v>586</v>
      </c>
      <c r="B1265" s="822" t="s">
        <v>587</v>
      </c>
      <c r="C1265" s="825" t="s">
        <v>610</v>
      </c>
      <c r="D1265" s="839" t="s">
        <v>611</v>
      </c>
      <c r="E1265" s="825" t="s">
        <v>3695</v>
      </c>
      <c r="F1265" s="839" t="s">
        <v>3696</v>
      </c>
      <c r="G1265" s="825" t="s">
        <v>5375</v>
      </c>
      <c r="H1265" s="825" t="s">
        <v>5376</v>
      </c>
      <c r="I1265" s="831">
        <v>294.35333251953125</v>
      </c>
      <c r="J1265" s="831">
        <v>4</v>
      </c>
      <c r="K1265" s="832">
        <v>1177.4100036621094</v>
      </c>
    </row>
    <row r="1266" spans="1:11" ht="14.45" customHeight="1" x14ac:dyDescent="0.2">
      <c r="A1266" s="821" t="s">
        <v>586</v>
      </c>
      <c r="B1266" s="822" t="s">
        <v>587</v>
      </c>
      <c r="C1266" s="825" t="s">
        <v>610</v>
      </c>
      <c r="D1266" s="839" t="s">
        <v>611</v>
      </c>
      <c r="E1266" s="825" t="s">
        <v>3695</v>
      </c>
      <c r="F1266" s="839" t="s">
        <v>3696</v>
      </c>
      <c r="G1266" s="825" t="s">
        <v>5377</v>
      </c>
      <c r="H1266" s="825" t="s">
        <v>5378</v>
      </c>
      <c r="I1266" s="831">
        <v>294.35200195312501</v>
      </c>
      <c r="J1266" s="831">
        <v>12</v>
      </c>
      <c r="K1266" s="832">
        <v>3532.2300109863281</v>
      </c>
    </row>
    <row r="1267" spans="1:11" ht="14.45" customHeight="1" x14ac:dyDescent="0.2">
      <c r="A1267" s="821" t="s">
        <v>586</v>
      </c>
      <c r="B1267" s="822" t="s">
        <v>587</v>
      </c>
      <c r="C1267" s="825" t="s">
        <v>610</v>
      </c>
      <c r="D1267" s="839" t="s">
        <v>611</v>
      </c>
      <c r="E1267" s="825" t="s">
        <v>3695</v>
      </c>
      <c r="F1267" s="839" t="s">
        <v>3696</v>
      </c>
      <c r="G1267" s="825" t="s">
        <v>5379</v>
      </c>
      <c r="H1267" s="825" t="s">
        <v>5380</v>
      </c>
      <c r="I1267" s="831">
        <v>294.35832214355469</v>
      </c>
      <c r="J1267" s="831">
        <v>7</v>
      </c>
      <c r="K1267" s="832">
        <v>2060.4999694824219</v>
      </c>
    </row>
    <row r="1268" spans="1:11" ht="14.45" customHeight="1" x14ac:dyDescent="0.2">
      <c r="A1268" s="821" t="s">
        <v>586</v>
      </c>
      <c r="B1268" s="822" t="s">
        <v>587</v>
      </c>
      <c r="C1268" s="825" t="s">
        <v>610</v>
      </c>
      <c r="D1268" s="839" t="s">
        <v>611</v>
      </c>
      <c r="E1268" s="825" t="s">
        <v>3695</v>
      </c>
      <c r="F1268" s="839" t="s">
        <v>3696</v>
      </c>
      <c r="G1268" s="825" t="s">
        <v>5381</v>
      </c>
      <c r="H1268" s="825" t="s">
        <v>5382</v>
      </c>
      <c r="I1268" s="831">
        <v>294.35000610351563</v>
      </c>
      <c r="J1268" s="831">
        <v>5</v>
      </c>
      <c r="K1268" s="832">
        <v>1471.7500305175781</v>
      </c>
    </row>
    <row r="1269" spans="1:11" ht="14.45" customHeight="1" x14ac:dyDescent="0.2">
      <c r="A1269" s="821" t="s">
        <v>586</v>
      </c>
      <c r="B1269" s="822" t="s">
        <v>587</v>
      </c>
      <c r="C1269" s="825" t="s">
        <v>610</v>
      </c>
      <c r="D1269" s="839" t="s">
        <v>611</v>
      </c>
      <c r="E1269" s="825" t="s">
        <v>3695</v>
      </c>
      <c r="F1269" s="839" t="s">
        <v>3696</v>
      </c>
      <c r="G1269" s="825" t="s">
        <v>5383</v>
      </c>
      <c r="H1269" s="825" t="s">
        <v>5384</v>
      </c>
      <c r="I1269" s="831">
        <v>294.35333251953125</v>
      </c>
      <c r="J1269" s="831">
        <v>4</v>
      </c>
      <c r="K1269" s="832">
        <v>1177.4100341796875</v>
      </c>
    </row>
    <row r="1270" spans="1:11" ht="14.45" customHeight="1" x14ac:dyDescent="0.2">
      <c r="A1270" s="821" t="s">
        <v>586</v>
      </c>
      <c r="B1270" s="822" t="s">
        <v>587</v>
      </c>
      <c r="C1270" s="825" t="s">
        <v>610</v>
      </c>
      <c r="D1270" s="839" t="s">
        <v>611</v>
      </c>
      <c r="E1270" s="825" t="s">
        <v>3695</v>
      </c>
      <c r="F1270" s="839" t="s">
        <v>3696</v>
      </c>
      <c r="G1270" s="825" t="s">
        <v>5385</v>
      </c>
      <c r="H1270" s="825" t="s">
        <v>5386</v>
      </c>
      <c r="I1270" s="831">
        <v>404.5</v>
      </c>
      <c r="J1270" s="831">
        <v>3</v>
      </c>
      <c r="K1270" s="832">
        <v>1213.5</v>
      </c>
    </row>
    <row r="1271" spans="1:11" ht="14.45" customHeight="1" x14ac:dyDescent="0.2">
      <c r="A1271" s="821" t="s">
        <v>586</v>
      </c>
      <c r="B1271" s="822" t="s">
        <v>587</v>
      </c>
      <c r="C1271" s="825" t="s">
        <v>610</v>
      </c>
      <c r="D1271" s="839" t="s">
        <v>611</v>
      </c>
      <c r="E1271" s="825" t="s">
        <v>3695</v>
      </c>
      <c r="F1271" s="839" t="s">
        <v>3696</v>
      </c>
      <c r="G1271" s="825" t="s">
        <v>5387</v>
      </c>
      <c r="H1271" s="825" t="s">
        <v>5388</v>
      </c>
      <c r="I1271" s="831">
        <v>404.5</v>
      </c>
      <c r="J1271" s="831">
        <v>1</v>
      </c>
      <c r="K1271" s="832">
        <v>404.5</v>
      </c>
    </row>
    <row r="1272" spans="1:11" ht="14.45" customHeight="1" x14ac:dyDescent="0.2">
      <c r="A1272" s="821" t="s">
        <v>586</v>
      </c>
      <c r="B1272" s="822" t="s">
        <v>587</v>
      </c>
      <c r="C1272" s="825" t="s">
        <v>610</v>
      </c>
      <c r="D1272" s="839" t="s">
        <v>611</v>
      </c>
      <c r="E1272" s="825" t="s">
        <v>3695</v>
      </c>
      <c r="F1272" s="839" t="s">
        <v>3696</v>
      </c>
      <c r="G1272" s="825" t="s">
        <v>5389</v>
      </c>
      <c r="H1272" s="825" t="s">
        <v>5390</v>
      </c>
      <c r="I1272" s="831">
        <v>404.5</v>
      </c>
      <c r="J1272" s="831">
        <v>1</v>
      </c>
      <c r="K1272" s="832">
        <v>404.5</v>
      </c>
    </row>
    <row r="1273" spans="1:11" ht="14.45" customHeight="1" x14ac:dyDescent="0.2">
      <c r="A1273" s="821" t="s">
        <v>586</v>
      </c>
      <c r="B1273" s="822" t="s">
        <v>587</v>
      </c>
      <c r="C1273" s="825" t="s">
        <v>610</v>
      </c>
      <c r="D1273" s="839" t="s">
        <v>611</v>
      </c>
      <c r="E1273" s="825" t="s">
        <v>3695</v>
      </c>
      <c r="F1273" s="839" t="s">
        <v>3696</v>
      </c>
      <c r="G1273" s="825" t="s">
        <v>5391</v>
      </c>
      <c r="H1273" s="825" t="s">
        <v>5392</v>
      </c>
      <c r="I1273" s="831">
        <v>404.5</v>
      </c>
      <c r="J1273" s="831">
        <v>1</v>
      </c>
      <c r="K1273" s="832">
        <v>404.5</v>
      </c>
    </row>
    <row r="1274" spans="1:11" ht="14.45" customHeight="1" x14ac:dyDescent="0.2">
      <c r="A1274" s="821" t="s">
        <v>586</v>
      </c>
      <c r="B1274" s="822" t="s">
        <v>587</v>
      </c>
      <c r="C1274" s="825" t="s">
        <v>610</v>
      </c>
      <c r="D1274" s="839" t="s">
        <v>611</v>
      </c>
      <c r="E1274" s="825" t="s">
        <v>3695</v>
      </c>
      <c r="F1274" s="839" t="s">
        <v>3696</v>
      </c>
      <c r="G1274" s="825" t="s">
        <v>5393</v>
      </c>
      <c r="H1274" s="825" t="s">
        <v>5394</v>
      </c>
      <c r="I1274" s="831">
        <v>404.5</v>
      </c>
      <c r="J1274" s="831">
        <v>3</v>
      </c>
      <c r="K1274" s="832">
        <v>1213.5</v>
      </c>
    </row>
    <row r="1275" spans="1:11" ht="14.45" customHeight="1" x14ac:dyDescent="0.2">
      <c r="A1275" s="821" t="s">
        <v>586</v>
      </c>
      <c r="B1275" s="822" t="s">
        <v>587</v>
      </c>
      <c r="C1275" s="825" t="s">
        <v>610</v>
      </c>
      <c r="D1275" s="839" t="s">
        <v>611</v>
      </c>
      <c r="E1275" s="825" t="s">
        <v>3695</v>
      </c>
      <c r="F1275" s="839" t="s">
        <v>3696</v>
      </c>
      <c r="G1275" s="825" t="s">
        <v>5395</v>
      </c>
      <c r="H1275" s="825" t="s">
        <v>5396</v>
      </c>
      <c r="I1275" s="831">
        <v>404.5</v>
      </c>
      <c r="J1275" s="831">
        <v>2</v>
      </c>
      <c r="K1275" s="832">
        <v>809</v>
      </c>
    </row>
    <row r="1276" spans="1:11" ht="14.45" customHeight="1" x14ac:dyDescent="0.2">
      <c r="A1276" s="821" t="s">
        <v>586</v>
      </c>
      <c r="B1276" s="822" t="s">
        <v>587</v>
      </c>
      <c r="C1276" s="825" t="s">
        <v>610</v>
      </c>
      <c r="D1276" s="839" t="s">
        <v>611</v>
      </c>
      <c r="E1276" s="825" t="s">
        <v>3695</v>
      </c>
      <c r="F1276" s="839" t="s">
        <v>3696</v>
      </c>
      <c r="G1276" s="825" t="s">
        <v>5397</v>
      </c>
      <c r="H1276" s="825" t="s">
        <v>5398</v>
      </c>
      <c r="I1276" s="831">
        <v>518.53997802734375</v>
      </c>
      <c r="J1276" s="831">
        <v>1</v>
      </c>
      <c r="K1276" s="832">
        <v>518.53997802734375</v>
      </c>
    </row>
    <row r="1277" spans="1:11" ht="14.45" customHeight="1" x14ac:dyDescent="0.2">
      <c r="A1277" s="821" t="s">
        <v>586</v>
      </c>
      <c r="B1277" s="822" t="s">
        <v>587</v>
      </c>
      <c r="C1277" s="825" t="s">
        <v>610</v>
      </c>
      <c r="D1277" s="839" t="s">
        <v>611</v>
      </c>
      <c r="E1277" s="825" t="s">
        <v>3695</v>
      </c>
      <c r="F1277" s="839" t="s">
        <v>3696</v>
      </c>
      <c r="G1277" s="825" t="s">
        <v>5399</v>
      </c>
      <c r="H1277" s="825" t="s">
        <v>5400</v>
      </c>
      <c r="I1277" s="831">
        <v>518.53997802734375</v>
      </c>
      <c r="J1277" s="831">
        <v>2</v>
      </c>
      <c r="K1277" s="832">
        <v>1037.0799560546875</v>
      </c>
    </row>
    <row r="1278" spans="1:11" ht="14.45" customHeight="1" x14ac:dyDescent="0.2">
      <c r="A1278" s="821" t="s">
        <v>586</v>
      </c>
      <c r="B1278" s="822" t="s">
        <v>587</v>
      </c>
      <c r="C1278" s="825" t="s">
        <v>610</v>
      </c>
      <c r="D1278" s="839" t="s">
        <v>611</v>
      </c>
      <c r="E1278" s="825" t="s">
        <v>3695</v>
      </c>
      <c r="F1278" s="839" t="s">
        <v>3696</v>
      </c>
      <c r="G1278" s="825" t="s">
        <v>5401</v>
      </c>
      <c r="H1278" s="825" t="s">
        <v>5402</v>
      </c>
      <c r="I1278" s="831">
        <v>518.53997802734375</v>
      </c>
      <c r="J1278" s="831">
        <v>3</v>
      </c>
      <c r="K1278" s="832">
        <v>1555.6199340820313</v>
      </c>
    </row>
    <row r="1279" spans="1:11" ht="14.45" customHeight="1" x14ac:dyDescent="0.2">
      <c r="A1279" s="821" t="s">
        <v>586</v>
      </c>
      <c r="B1279" s="822" t="s">
        <v>587</v>
      </c>
      <c r="C1279" s="825" t="s">
        <v>610</v>
      </c>
      <c r="D1279" s="839" t="s">
        <v>611</v>
      </c>
      <c r="E1279" s="825" t="s">
        <v>3695</v>
      </c>
      <c r="F1279" s="839" t="s">
        <v>3696</v>
      </c>
      <c r="G1279" s="825" t="s">
        <v>5403</v>
      </c>
      <c r="H1279" s="825" t="s">
        <v>5404</v>
      </c>
      <c r="I1279" s="831">
        <v>6447.4501953125</v>
      </c>
      <c r="J1279" s="831">
        <v>1</v>
      </c>
      <c r="K1279" s="832">
        <v>6447.4501953125</v>
      </c>
    </row>
    <row r="1280" spans="1:11" ht="14.45" customHeight="1" x14ac:dyDescent="0.2">
      <c r="A1280" s="821" t="s">
        <v>586</v>
      </c>
      <c r="B1280" s="822" t="s">
        <v>587</v>
      </c>
      <c r="C1280" s="825" t="s">
        <v>610</v>
      </c>
      <c r="D1280" s="839" t="s">
        <v>611</v>
      </c>
      <c r="E1280" s="825" t="s">
        <v>3695</v>
      </c>
      <c r="F1280" s="839" t="s">
        <v>3696</v>
      </c>
      <c r="G1280" s="825" t="s">
        <v>5405</v>
      </c>
      <c r="H1280" s="825" t="s">
        <v>5406</v>
      </c>
      <c r="I1280" s="831">
        <v>6028.52001953125</v>
      </c>
      <c r="J1280" s="831">
        <v>1</v>
      </c>
      <c r="K1280" s="832">
        <v>6028.52001953125</v>
      </c>
    </row>
    <row r="1281" spans="1:11" ht="14.45" customHeight="1" x14ac:dyDescent="0.2">
      <c r="A1281" s="821" t="s">
        <v>586</v>
      </c>
      <c r="B1281" s="822" t="s">
        <v>587</v>
      </c>
      <c r="C1281" s="825" t="s">
        <v>610</v>
      </c>
      <c r="D1281" s="839" t="s">
        <v>611</v>
      </c>
      <c r="E1281" s="825" t="s">
        <v>3695</v>
      </c>
      <c r="F1281" s="839" t="s">
        <v>3696</v>
      </c>
      <c r="G1281" s="825" t="s">
        <v>5407</v>
      </c>
      <c r="H1281" s="825" t="s">
        <v>5408</v>
      </c>
      <c r="I1281" s="831">
        <v>6028.52001953125</v>
      </c>
      <c r="J1281" s="831">
        <v>2</v>
      </c>
      <c r="K1281" s="832">
        <v>12057.0400390625</v>
      </c>
    </row>
    <row r="1282" spans="1:11" ht="14.45" customHeight="1" x14ac:dyDescent="0.2">
      <c r="A1282" s="821" t="s">
        <v>586</v>
      </c>
      <c r="B1282" s="822" t="s">
        <v>587</v>
      </c>
      <c r="C1282" s="825" t="s">
        <v>610</v>
      </c>
      <c r="D1282" s="839" t="s">
        <v>611</v>
      </c>
      <c r="E1282" s="825" t="s">
        <v>3695</v>
      </c>
      <c r="F1282" s="839" t="s">
        <v>3696</v>
      </c>
      <c r="G1282" s="825" t="s">
        <v>5409</v>
      </c>
      <c r="H1282" s="825" t="s">
        <v>5410</v>
      </c>
      <c r="I1282" s="831">
        <v>6028.52001953125</v>
      </c>
      <c r="J1282" s="831">
        <v>1</v>
      </c>
      <c r="K1282" s="832">
        <v>6028.52001953125</v>
      </c>
    </row>
    <row r="1283" spans="1:11" ht="14.45" customHeight="1" x14ac:dyDescent="0.2">
      <c r="A1283" s="821" t="s">
        <v>586</v>
      </c>
      <c r="B1283" s="822" t="s">
        <v>587</v>
      </c>
      <c r="C1283" s="825" t="s">
        <v>610</v>
      </c>
      <c r="D1283" s="839" t="s">
        <v>611</v>
      </c>
      <c r="E1283" s="825" t="s">
        <v>3695</v>
      </c>
      <c r="F1283" s="839" t="s">
        <v>3696</v>
      </c>
      <c r="G1283" s="825" t="s">
        <v>5411</v>
      </c>
      <c r="H1283" s="825" t="s">
        <v>5412</v>
      </c>
      <c r="I1283" s="831">
        <v>6028.52001953125</v>
      </c>
      <c r="J1283" s="831">
        <v>1</v>
      </c>
      <c r="K1283" s="832">
        <v>6028.52001953125</v>
      </c>
    </row>
    <row r="1284" spans="1:11" ht="14.45" customHeight="1" x14ac:dyDescent="0.2">
      <c r="A1284" s="821" t="s">
        <v>586</v>
      </c>
      <c r="B1284" s="822" t="s">
        <v>587</v>
      </c>
      <c r="C1284" s="825" t="s">
        <v>610</v>
      </c>
      <c r="D1284" s="839" t="s">
        <v>611</v>
      </c>
      <c r="E1284" s="825" t="s">
        <v>3695</v>
      </c>
      <c r="F1284" s="839" t="s">
        <v>3696</v>
      </c>
      <c r="G1284" s="825" t="s">
        <v>5413</v>
      </c>
      <c r="H1284" s="825" t="s">
        <v>5414</v>
      </c>
      <c r="I1284" s="831">
        <v>6028.52001953125</v>
      </c>
      <c r="J1284" s="831">
        <v>1</v>
      </c>
      <c r="K1284" s="832">
        <v>6028.52001953125</v>
      </c>
    </row>
    <row r="1285" spans="1:11" ht="14.45" customHeight="1" x14ac:dyDescent="0.2">
      <c r="A1285" s="821" t="s">
        <v>586</v>
      </c>
      <c r="B1285" s="822" t="s">
        <v>587</v>
      </c>
      <c r="C1285" s="825" t="s">
        <v>610</v>
      </c>
      <c r="D1285" s="839" t="s">
        <v>611</v>
      </c>
      <c r="E1285" s="825" t="s">
        <v>3695</v>
      </c>
      <c r="F1285" s="839" t="s">
        <v>3696</v>
      </c>
      <c r="G1285" s="825" t="s">
        <v>5415</v>
      </c>
      <c r="H1285" s="825" t="s">
        <v>5416</v>
      </c>
      <c r="I1285" s="831">
        <v>6028.533365885417</v>
      </c>
      <c r="J1285" s="831">
        <v>3</v>
      </c>
      <c r="K1285" s="832">
        <v>18085.60009765625</v>
      </c>
    </row>
    <row r="1286" spans="1:11" ht="14.45" customHeight="1" x14ac:dyDescent="0.2">
      <c r="A1286" s="821" t="s">
        <v>586</v>
      </c>
      <c r="B1286" s="822" t="s">
        <v>587</v>
      </c>
      <c r="C1286" s="825" t="s">
        <v>610</v>
      </c>
      <c r="D1286" s="839" t="s">
        <v>611</v>
      </c>
      <c r="E1286" s="825" t="s">
        <v>3695</v>
      </c>
      <c r="F1286" s="839" t="s">
        <v>3696</v>
      </c>
      <c r="G1286" s="825" t="s">
        <v>5417</v>
      </c>
      <c r="H1286" s="825" t="s">
        <v>5418</v>
      </c>
      <c r="I1286" s="831">
        <v>1552.5</v>
      </c>
      <c r="J1286" s="831">
        <v>1</v>
      </c>
      <c r="K1286" s="832">
        <v>1552.5</v>
      </c>
    </row>
    <row r="1287" spans="1:11" ht="14.45" customHeight="1" x14ac:dyDescent="0.2">
      <c r="A1287" s="821" t="s">
        <v>586</v>
      </c>
      <c r="B1287" s="822" t="s">
        <v>587</v>
      </c>
      <c r="C1287" s="825" t="s">
        <v>610</v>
      </c>
      <c r="D1287" s="839" t="s">
        <v>611</v>
      </c>
      <c r="E1287" s="825" t="s">
        <v>3695</v>
      </c>
      <c r="F1287" s="839" t="s">
        <v>3696</v>
      </c>
      <c r="G1287" s="825" t="s">
        <v>5419</v>
      </c>
      <c r="H1287" s="825" t="s">
        <v>5420</v>
      </c>
      <c r="I1287" s="831">
        <v>1552.5</v>
      </c>
      <c r="J1287" s="831">
        <v>1</v>
      </c>
      <c r="K1287" s="832">
        <v>1552.5</v>
      </c>
    </row>
    <row r="1288" spans="1:11" ht="14.45" customHeight="1" x14ac:dyDescent="0.2">
      <c r="A1288" s="821" t="s">
        <v>586</v>
      </c>
      <c r="B1288" s="822" t="s">
        <v>587</v>
      </c>
      <c r="C1288" s="825" t="s">
        <v>610</v>
      </c>
      <c r="D1288" s="839" t="s">
        <v>611</v>
      </c>
      <c r="E1288" s="825" t="s">
        <v>3695</v>
      </c>
      <c r="F1288" s="839" t="s">
        <v>3696</v>
      </c>
      <c r="G1288" s="825" t="s">
        <v>5421</v>
      </c>
      <c r="H1288" s="825" t="s">
        <v>5422</v>
      </c>
      <c r="I1288" s="831">
        <v>1552.5</v>
      </c>
      <c r="J1288" s="831">
        <v>1</v>
      </c>
      <c r="K1288" s="832">
        <v>1552.5</v>
      </c>
    </row>
    <row r="1289" spans="1:11" ht="14.45" customHeight="1" x14ac:dyDescent="0.2">
      <c r="A1289" s="821" t="s">
        <v>586</v>
      </c>
      <c r="B1289" s="822" t="s">
        <v>587</v>
      </c>
      <c r="C1289" s="825" t="s">
        <v>610</v>
      </c>
      <c r="D1289" s="839" t="s">
        <v>611</v>
      </c>
      <c r="E1289" s="825" t="s">
        <v>3695</v>
      </c>
      <c r="F1289" s="839" t="s">
        <v>3696</v>
      </c>
      <c r="G1289" s="825" t="s">
        <v>5423</v>
      </c>
      <c r="H1289" s="825" t="s">
        <v>5424</v>
      </c>
      <c r="I1289" s="831">
        <v>1552.5</v>
      </c>
      <c r="J1289" s="831">
        <v>1</v>
      </c>
      <c r="K1289" s="832">
        <v>1552.5</v>
      </c>
    </row>
    <row r="1290" spans="1:11" ht="14.45" customHeight="1" x14ac:dyDescent="0.2">
      <c r="A1290" s="821" t="s">
        <v>586</v>
      </c>
      <c r="B1290" s="822" t="s">
        <v>587</v>
      </c>
      <c r="C1290" s="825" t="s">
        <v>610</v>
      </c>
      <c r="D1290" s="839" t="s">
        <v>611</v>
      </c>
      <c r="E1290" s="825" t="s">
        <v>3695</v>
      </c>
      <c r="F1290" s="839" t="s">
        <v>3696</v>
      </c>
      <c r="G1290" s="825" t="s">
        <v>5425</v>
      </c>
      <c r="H1290" s="825" t="s">
        <v>5426</v>
      </c>
      <c r="I1290" s="831">
        <v>1552.5</v>
      </c>
      <c r="J1290" s="831">
        <v>2</v>
      </c>
      <c r="K1290" s="832">
        <v>3105</v>
      </c>
    </row>
    <row r="1291" spans="1:11" ht="14.45" customHeight="1" x14ac:dyDescent="0.2">
      <c r="A1291" s="821" t="s">
        <v>586</v>
      </c>
      <c r="B1291" s="822" t="s">
        <v>587</v>
      </c>
      <c r="C1291" s="825" t="s">
        <v>610</v>
      </c>
      <c r="D1291" s="839" t="s">
        <v>611</v>
      </c>
      <c r="E1291" s="825" t="s">
        <v>3695</v>
      </c>
      <c r="F1291" s="839" t="s">
        <v>3696</v>
      </c>
      <c r="G1291" s="825" t="s">
        <v>5427</v>
      </c>
      <c r="H1291" s="825" t="s">
        <v>5428</v>
      </c>
      <c r="I1291" s="831">
        <v>1552.5</v>
      </c>
      <c r="J1291" s="831">
        <v>1</v>
      </c>
      <c r="K1291" s="832">
        <v>1552.5</v>
      </c>
    </row>
    <row r="1292" spans="1:11" ht="14.45" customHeight="1" x14ac:dyDescent="0.2">
      <c r="A1292" s="821" t="s">
        <v>586</v>
      </c>
      <c r="B1292" s="822" t="s">
        <v>587</v>
      </c>
      <c r="C1292" s="825" t="s">
        <v>610</v>
      </c>
      <c r="D1292" s="839" t="s">
        <v>611</v>
      </c>
      <c r="E1292" s="825" t="s">
        <v>3695</v>
      </c>
      <c r="F1292" s="839" t="s">
        <v>3696</v>
      </c>
      <c r="G1292" s="825" t="s">
        <v>5429</v>
      </c>
      <c r="H1292" s="825" t="s">
        <v>5430</v>
      </c>
      <c r="I1292" s="831">
        <v>1552.5</v>
      </c>
      <c r="J1292" s="831">
        <v>3</v>
      </c>
      <c r="K1292" s="832">
        <v>4657.5</v>
      </c>
    </row>
    <row r="1293" spans="1:11" ht="14.45" customHeight="1" x14ac:dyDescent="0.2">
      <c r="A1293" s="821" t="s">
        <v>586</v>
      </c>
      <c r="B1293" s="822" t="s">
        <v>587</v>
      </c>
      <c r="C1293" s="825" t="s">
        <v>610</v>
      </c>
      <c r="D1293" s="839" t="s">
        <v>611</v>
      </c>
      <c r="E1293" s="825" t="s">
        <v>3695</v>
      </c>
      <c r="F1293" s="839" t="s">
        <v>3696</v>
      </c>
      <c r="G1293" s="825" t="s">
        <v>5431</v>
      </c>
      <c r="H1293" s="825" t="s">
        <v>5432</v>
      </c>
      <c r="I1293" s="831">
        <v>1552.5</v>
      </c>
      <c r="J1293" s="831">
        <v>1</v>
      </c>
      <c r="K1293" s="832">
        <v>1552.5</v>
      </c>
    </row>
    <row r="1294" spans="1:11" ht="14.45" customHeight="1" x14ac:dyDescent="0.2">
      <c r="A1294" s="821" t="s">
        <v>586</v>
      </c>
      <c r="B1294" s="822" t="s">
        <v>587</v>
      </c>
      <c r="C1294" s="825" t="s">
        <v>610</v>
      </c>
      <c r="D1294" s="839" t="s">
        <v>611</v>
      </c>
      <c r="E1294" s="825" t="s">
        <v>3695</v>
      </c>
      <c r="F1294" s="839" t="s">
        <v>3696</v>
      </c>
      <c r="G1294" s="825" t="s">
        <v>5433</v>
      </c>
      <c r="H1294" s="825" t="s">
        <v>5434</v>
      </c>
      <c r="I1294" s="831">
        <v>1552.5</v>
      </c>
      <c r="J1294" s="831">
        <v>1</v>
      </c>
      <c r="K1294" s="832">
        <v>1552.5</v>
      </c>
    </row>
    <row r="1295" spans="1:11" ht="14.45" customHeight="1" x14ac:dyDescent="0.2">
      <c r="A1295" s="821" t="s">
        <v>586</v>
      </c>
      <c r="B1295" s="822" t="s">
        <v>587</v>
      </c>
      <c r="C1295" s="825" t="s">
        <v>610</v>
      </c>
      <c r="D1295" s="839" t="s">
        <v>611</v>
      </c>
      <c r="E1295" s="825" t="s">
        <v>3695</v>
      </c>
      <c r="F1295" s="839" t="s">
        <v>3696</v>
      </c>
      <c r="G1295" s="825" t="s">
        <v>5435</v>
      </c>
      <c r="H1295" s="825" t="s">
        <v>5436</v>
      </c>
      <c r="I1295" s="831">
        <v>1552.5</v>
      </c>
      <c r="J1295" s="831">
        <v>1</v>
      </c>
      <c r="K1295" s="832">
        <v>1552.5</v>
      </c>
    </row>
    <row r="1296" spans="1:11" ht="14.45" customHeight="1" x14ac:dyDescent="0.2">
      <c r="A1296" s="821" t="s">
        <v>586</v>
      </c>
      <c r="B1296" s="822" t="s">
        <v>587</v>
      </c>
      <c r="C1296" s="825" t="s">
        <v>610</v>
      </c>
      <c r="D1296" s="839" t="s">
        <v>611</v>
      </c>
      <c r="E1296" s="825" t="s">
        <v>3695</v>
      </c>
      <c r="F1296" s="839" t="s">
        <v>3696</v>
      </c>
      <c r="G1296" s="825" t="s">
        <v>5437</v>
      </c>
      <c r="H1296" s="825" t="s">
        <v>5438</v>
      </c>
      <c r="I1296" s="831">
        <v>1552.5</v>
      </c>
      <c r="J1296" s="831">
        <v>2</v>
      </c>
      <c r="K1296" s="832">
        <v>3105</v>
      </c>
    </row>
    <row r="1297" spans="1:11" ht="14.45" customHeight="1" x14ac:dyDescent="0.2">
      <c r="A1297" s="821" t="s">
        <v>586</v>
      </c>
      <c r="B1297" s="822" t="s">
        <v>587</v>
      </c>
      <c r="C1297" s="825" t="s">
        <v>610</v>
      </c>
      <c r="D1297" s="839" t="s">
        <v>611</v>
      </c>
      <c r="E1297" s="825" t="s">
        <v>3695</v>
      </c>
      <c r="F1297" s="839" t="s">
        <v>3696</v>
      </c>
      <c r="G1297" s="825" t="s">
        <v>5439</v>
      </c>
      <c r="H1297" s="825" t="s">
        <v>5440</v>
      </c>
      <c r="I1297" s="831">
        <v>1552.5</v>
      </c>
      <c r="J1297" s="831">
        <v>1</v>
      </c>
      <c r="K1297" s="832">
        <v>1552.5</v>
      </c>
    </row>
    <row r="1298" spans="1:11" ht="14.45" customHeight="1" x14ac:dyDescent="0.2">
      <c r="A1298" s="821" t="s">
        <v>586</v>
      </c>
      <c r="B1298" s="822" t="s">
        <v>587</v>
      </c>
      <c r="C1298" s="825" t="s">
        <v>610</v>
      </c>
      <c r="D1298" s="839" t="s">
        <v>611</v>
      </c>
      <c r="E1298" s="825" t="s">
        <v>3695</v>
      </c>
      <c r="F1298" s="839" t="s">
        <v>3696</v>
      </c>
      <c r="G1298" s="825" t="s">
        <v>5441</v>
      </c>
      <c r="H1298" s="825" t="s">
        <v>5442</v>
      </c>
      <c r="I1298" s="831">
        <v>1552.5</v>
      </c>
      <c r="J1298" s="831">
        <v>1</v>
      </c>
      <c r="K1298" s="832">
        <v>1552.5</v>
      </c>
    </row>
    <row r="1299" spans="1:11" ht="14.45" customHeight="1" x14ac:dyDescent="0.2">
      <c r="A1299" s="821" t="s">
        <v>586</v>
      </c>
      <c r="B1299" s="822" t="s">
        <v>587</v>
      </c>
      <c r="C1299" s="825" t="s">
        <v>610</v>
      </c>
      <c r="D1299" s="839" t="s">
        <v>611</v>
      </c>
      <c r="E1299" s="825" t="s">
        <v>3695</v>
      </c>
      <c r="F1299" s="839" t="s">
        <v>3696</v>
      </c>
      <c r="G1299" s="825" t="s">
        <v>5443</v>
      </c>
      <c r="H1299" s="825" t="s">
        <v>5444</v>
      </c>
      <c r="I1299" s="831">
        <v>5800.77978515625</v>
      </c>
      <c r="J1299" s="831">
        <v>2</v>
      </c>
      <c r="K1299" s="832">
        <v>11601.5595703125</v>
      </c>
    </row>
    <row r="1300" spans="1:11" ht="14.45" customHeight="1" x14ac:dyDescent="0.2">
      <c r="A1300" s="821" t="s">
        <v>586</v>
      </c>
      <c r="B1300" s="822" t="s">
        <v>587</v>
      </c>
      <c r="C1300" s="825" t="s">
        <v>610</v>
      </c>
      <c r="D1300" s="839" t="s">
        <v>611</v>
      </c>
      <c r="E1300" s="825" t="s">
        <v>3695</v>
      </c>
      <c r="F1300" s="839" t="s">
        <v>3696</v>
      </c>
      <c r="G1300" s="825" t="s">
        <v>5445</v>
      </c>
      <c r="H1300" s="825" t="s">
        <v>5446</v>
      </c>
      <c r="I1300" s="831">
        <v>5800.77978515625</v>
      </c>
      <c r="J1300" s="831">
        <v>3</v>
      </c>
      <c r="K1300" s="832">
        <v>17402.33935546875</v>
      </c>
    </row>
    <row r="1301" spans="1:11" ht="14.45" customHeight="1" x14ac:dyDescent="0.2">
      <c r="A1301" s="821" t="s">
        <v>586</v>
      </c>
      <c r="B1301" s="822" t="s">
        <v>587</v>
      </c>
      <c r="C1301" s="825" t="s">
        <v>610</v>
      </c>
      <c r="D1301" s="839" t="s">
        <v>611</v>
      </c>
      <c r="E1301" s="825" t="s">
        <v>3695</v>
      </c>
      <c r="F1301" s="839" t="s">
        <v>3696</v>
      </c>
      <c r="G1301" s="825" t="s">
        <v>5447</v>
      </c>
      <c r="H1301" s="825" t="s">
        <v>5448</v>
      </c>
      <c r="I1301" s="831">
        <v>5800.7823486328125</v>
      </c>
      <c r="J1301" s="831">
        <v>4</v>
      </c>
      <c r="K1301" s="832">
        <v>23203.12939453125</v>
      </c>
    </row>
    <row r="1302" spans="1:11" ht="14.45" customHeight="1" x14ac:dyDescent="0.2">
      <c r="A1302" s="821" t="s">
        <v>586</v>
      </c>
      <c r="B1302" s="822" t="s">
        <v>587</v>
      </c>
      <c r="C1302" s="825" t="s">
        <v>610</v>
      </c>
      <c r="D1302" s="839" t="s">
        <v>611</v>
      </c>
      <c r="E1302" s="825" t="s">
        <v>3695</v>
      </c>
      <c r="F1302" s="839" t="s">
        <v>3696</v>
      </c>
      <c r="G1302" s="825" t="s">
        <v>5449</v>
      </c>
      <c r="H1302" s="825" t="s">
        <v>5450</v>
      </c>
      <c r="I1302" s="831">
        <v>5800.77978515625</v>
      </c>
      <c r="J1302" s="831">
        <v>1</v>
      </c>
      <c r="K1302" s="832">
        <v>5800.77978515625</v>
      </c>
    </row>
    <row r="1303" spans="1:11" ht="14.45" customHeight="1" x14ac:dyDescent="0.2">
      <c r="A1303" s="821" t="s">
        <v>586</v>
      </c>
      <c r="B1303" s="822" t="s">
        <v>587</v>
      </c>
      <c r="C1303" s="825" t="s">
        <v>610</v>
      </c>
      <c r="D1303" s="839" t="s">
        <v>611</v>
      </c>
      <c r="E1303" s="825" t="s">
        <v>3695</v>
      </c>
      <c r="F1303" s="839" t="s">
        <v>3696</v>
      </c>
      <c r="G1303" s="825" t="s">
        <v>5451</v>
      </c>
      <c r="H1303" s="825" t="s">
        <v>5452</v>
      </c>
      <c r="I1303" s="831">
        <v>1738.8699951171875</v>
      </c>
      <c r="J1303" s="831">
        <v>1</v>
      </c>
      <c r="K1303" s="832">
        <v>1738.8699951171875</v>
      </c>
    </row>
    <row r="1304" spans="1:11" ht="14.45" customHeight="1" x14ac:dyDescent="0.2">
      <c r="A1304" s="821" t="s">
        <v>586</v>
      </c>
      <c r="B1304" s="822" t="s">
        <v>587</v>
      </c>
      <c r="C1304" s="825" t="s">
        <v>610</v>
      </c>
      <c r="D1304" s="839" t="s">
        <v>611</v>
      </c>
      <c r="E1304" s="825" t="s">
        <v>3695</v>
      </c>
      <c r="F1304" s="839" t="s">
        <v>3696</v>
      </c>
      <c r="G1304" s="825" t="s">
        <v>5453</v>
      </c>
      <c r="H1304" s="825" t="s">
        <v>5454</v>
      </c>
      <c r="I1304" s="831">
        <v>861.6400146484375</v>
      </c>
      <c r="J1304" s="831">
        <v>1</v>
      </c>
      <c r="K1304" s="832">
        <v>861.6400146484375</v>
      </c>
    </row>
    <row r="1305" spans="1:11" ht="14.45" customHeight="1" x14ac:dyDescent="0.2">
      <c r="A1305" s="821" t="s">
        <v>586</v>
      </c>
      <c r="B1305" s="822" t="s">
        <v>587</v>
      </c>
      <c r="C1305" s="825" t="s">
        <v>610</v>
      </c>
      <c r="D1305" s="839" t="s">
        <v>611</v>
      </c>
      <c r="E1305" s="825" t="s">
        <v>3695</v>
      </c>
      <c r="F1305" s="839" t="s">
        <v>3696</v>
      </c>
      <c r="G1305" s="825" t="s">
        <v>5455</v>
      </c>
      <c r="H1305" s="825" t="s">
        <v>5456</v>
      </c>
      <c r="I1305" s="831">
        <v>908.42331949869788</v>
      </c>
      <c r="J1305" s="831">
        <v>3</v>
      </c>
      <c r="K1305" s="832">
        <v>2725.2699584960938</v>
      </c>
    </row>
    <row r="1306" spans="1:11" ht="14.45" customHeight="1" x14ac:dyDescent="0.2">
      <c r="A1306" s="821" t="s">
        <v>586</v>
      </c>
      <c r="B1306" s="822" t="s">
        <v>587</v>
      </c>
      <c r="C1306" s="825" t="s">
        <v>610</v>
      </c>
      <c r="D1306" s="839" t="s">
        <v>611</v>
      </c>
      <c r="E1306" s="825" t="s">
        <v>3695</v>
      </c>
      <c r="F1306" s="839" t="s">
        <v>3696</v>
      </c>
      <c r="G1306" s="825" t="s">
        <v>5457</v>
      </c>
      <c r="H1306" s="825" t="s">
        <v>5458</v>
      </c>
      <c r="I1306" s="831">
        <v>908.41998291015625</v>
      </c>
      <c r="J1306" s="831">
        <v>3</v>
      </c>
      <c r="K1306" s="832">
        <v>2725.260009765625</v>
      </c>
    </row>
    <row r="1307" spans="1:11" ht="14.45" customHeight="1" x14ac:dyDescent="0.2">
      <c r="A1307" s="821" t="s">
        <v>586</v>
      </c>
      <c r="B1307" s="822" t="s">
        <v>587</v>
      </c>
      <c r="C1307" s="825" t="s">
        <v>610</v>
      </c>
      <c r="D1307" s="839" t="s">
        <v>611</v>
      </c>
      <c r="E1307" s="825" t="s">
        <v>3695</v>
      </c>
      <c r="F1307" s="839" t="s">
        <v>3696</v>
      </c>
      <c r="G1307" s="825" t="s">
        <v>5459</v>
      </c>
      <c r="H1307" s="825" t="s">
        <v>5460</v>
      </c>
      <c r="I1307" s="831">
        <v>861.6400146484375</v>
      </c>
      <c r="J1307" s="831">
        <v>1</v>
      </c>
      <c r="K1307" s="832">
        <v>861.6400146484375</v>
      </c>
    </row>
    <row r="1308" spans="1:11" ht="14.45" customHeight="1" x14ac:dyDescent="0.2">
      <c r="A1308" s="821" t="s">
        <v>586</v>
      </c>
      <c r="B1308" s="822" t="s">
        <v>587</v>
      </c>
      <c r="C1308" s="825" t="s">
        <v>610</v>
      </c>
      <c r="D1308" s="839" t="s">
        <v>611</v>
      </c>
      <c r="E1308" s="825" t="s">
        <v>3695</v>
      </c>
      <c r="F1308" s="839" t="s">
        <v>3696</v>
      </c>
      <c r="G1308" s="825" t="s">
        <v>5461</v>
      </c>
      <c r="H1308" s="825" t="s">
        <v>5462</v>
      </c>
      <c r="I1308" s="831">
        <v>1213.5</v>
      </c>
      <c r="J1308" s="831">
        <v>2</v>
      </c>
      <c r="K1308" s="832">
        <v>2427</v>
      </c>
    </row>
    <row r="1309" spans="1:11" ht="14.45" customHeight="1" x14ac:dyDescent="0.2">
      <c r="A1309" s="821" t="s">
        <v>586</v>
      </c>
      <c r="B1309" s="822" t="s">
        <v>587</v>
      </c>
      <c r="C1309" s="825" t="s">
        <v>610</v>
      </c>
      <c r="D1309" s="839" t="s">
        <v>611</v>
      </c>
      <c r="E1309" s="825" t="s">
        <v>3695</v>
      </c>
      <c r="F1309" s="839" t="s">
        <v>3696</v>
      </c>
      <c r="G1309" s="825" t="s">
        <v>5463</v>
      </c>
      <c r="H1309" s="825" t="s">
        <v>5464</v>
      </c>
      <c r="I1309" s="831">
        <v>1213.4924926757813</v>
      </c>
      <c r="J1309" s="831">
        <v>5</v>
      </c>
      <c r="K1309" s="832">
        <v>6067.4599609375</v>
      </c>
    </row>
    <row r="1310" spans="1:11" ht="14.45" customHeight="1" x14ac:dyDescent="0.2">
      <c r="A1310" s="821" t="s">
        <v>586</v>
      </c>
      <c r="B1310" s="822" t="s">
        <v>587</v>
      </c>
      <c r="C1310" s="825" t="s">
        <v>610</v>
      </c>
      <c r="D1310" s="839" t="s">
        <v>611</v>
      </c>
      <c r="E1310" s="825" t="s">
        <v>3695</v>
      </c>
      <c r="F1310" s="839" t="s">
        <v>3696</v>
      </c>
      <c r="G1310" s="825" t="s">
        <v>5465</v>
      </c>
      <c r="H1310" s="825" t="s">
        <v>5466</v>
      </c>
      <c r="I1310" s="831">
        <v>1213.489990234375</v>
      </c>
      <c r="J1310" s="831">
        <v>13</v>
      </c>
      <c r="K1310" s="832">
        <v>15775.369873046875</v>
      </c>
    </row>
    <row r="1311" spans="1:11" ht="14.45" customHeight="1" x14ac:dyDescent="0.2">
      <c r="A1311" s="821" t="s">
        <v>586</v>
      </c>
      <c r="B1311" s="822" t="s">
        <v>587</v>
      </c>
      <c r="C1311" s="825" t="s">
        <v>610</v>
      </c>
      <c r="D1311" s="839" t="s">
        <v>611</v>
      </c>
      <c r="E1311" s="825" t="s">
        <v>3695</v>
      </c>
      <c r="F1311" s="839" t="s">
        <v>3696</v>
      </c>
      <c r="G1311" s="825" t="s">
        <v>5467</v>
      </c>
      <c r="H1311" s="825" t="s">
        <v>5468</v>
      </c>
      <c r="I1311" s="831">
        <v>1213.489990234375</v>
      </c>
      <c r="J1311" s="831">
        <v>11</v>
      </c>
      <c r="K1311" s="832">
        <v>13348.389892578125</v>
      </c>
    </row>
    <row r="1312" spans="1:11" ht="14.45" customHeight="1" x14ac:dyDescent="0.2">
      <c r="A1312" s="821" t="s">
        <v>586</v>
      </c>
      <c r="B1312" s="822" t="s">
        <v>587</v>
      </c>
      <c r="C1312" s="825" t="s">
        <v>610</v>
      </c>
      <c r="D1312" s="839" t="s">
        <v>611</v>
      </c>
      <c r="E1312" s="825" t="s">
        <v>3695</v>
      </c>
      <c r="F1312" s="839" t="s">
        <v>3696</v>
      </c>
      <c r="G1312" s="825" t="s">
        <v>5469</v>
      </c>
      <c r="H1312" s="825" t="s">
        <v>5470</v>
      </c>
      <c r="I1312" s="831">
        <v>1213.5</v>
      </c>
      <c r="J1312" s="831">
        <v>14</v>
      </c>
      <c r="K1312" s="832">
        <v>16989.010009765625</v>
      </c>
    </row>
    <row r="1313" spans="1:11" ht="14.45" customHeight="1" x14ac:dyDescent="0.2">
      <c r="A1313" s="821" t="s">
        <v>586</v>
      </c>
      <c r="B1313" s="822" t="s">
        <v>587</v>
      </c>
      <c r="C1313" s="825" t="s">
        <v>610</v>
      </c>
      <c r="D1313" s="839" t="s">
        <v>611</v>
      </c>
      <c r="E1313" s="825" t="s">
        <v>3695</v>
      </c>
      <c r="F1313" s="839" t="s">
        <v>3696</v>
      </c>
      <c r="G1313" s="825" t="s">
        <v>5471</v>
      </c>
      <c r="H1313" s="825" t="s">
        <v>5472</v>
      </c>
      <c r="I1313" s="831">
        <v>1322.6700439453125</v>
      </c>
      <c r="J1313" s="831">
        <v>13</v>
      </c>
      <c r="K1313" s="832">
        <v>17194.710571289063</v>
      </c>
    </row>
    <row r="1314" spans="1:11" ht="14.45" customHeight="1" x14ac:dyDescent="0.2">
      <c r="A1314" s="821" t="s">
        <v>586</v>
      </c>
      <c r="B1314" s="822" t="s">
        <v>587</v>
      </c>
      <c r="C1314" s="825" t="s">
        <v>610</v>
      </c>
      <c r="D1314" s="839" t="s">
        <v>611</v>
      </c>
      <c r="E1314" s="825" t="s">
        <v>3695</v>
      </c>
      <c r="F1314" s="839" t="s">
        <v>3696</v>
      </c>
      <c r="G1314" s="825" t="s">
        <v>5473</v>
      </c>
      <c r="H1314" s="825" t="s">
        <v>5474</v>
      </c>
      <c r="I1314" s="831">
        <v>1322.6700439453125</v>
      </c>
      <c r="J1314" s="831">
        <v>30</v>
      </c>
      <c r="K1314" s="832">
        <v>39680.111083984375</v>
      </c>
    </row>
    <row r="1315" spans="1:11" ht="14.45" customHeight="1" x14ac:dyDescent="0.2">
      <c r="A1315" s="821" t="s">
        <v>586</v>
      </c>
      <c r="B1315" s="822" t="s">
        <v>587</v>
      </c>
      <c r="C1315" s="825" t="s">
        <v>610</v>
      </c>
      <c r="D1315" s="839" t="s">
        <v>611</v>
      </c>
      <c r="E1315" s="825" t="s">
        <v>3695</v>
      </c>
      <c r="F1315" s="839" t="s">
        <v>3696</v>
      </c>
      <c r="G1315" s="825" t="s">
        <v>5475</v>
      </c>
      <c r="H1315" s="825" t="s">
        <v>5476</v>
      </c>
      <c r="I1315" s="831">
        <v>1322.6700439453125</v>
      </c>
      <c r="J1315" s="831">
        <v>19</v>
      </c>
      <c r="K1315" s="832">
        <v>25130.75048828125</v>
      </c>
    </row>
    <row r="1316" spans="1:11" ht="14.45" customHeight="1" x14ac:dyDescent="0.2">
      <c r="A1316" s="821" t="s">
        <v>586</v>
      </c>
      <c r="B1316" s="822" t="s">
        <v>587</v>
      </c>
      <c r="C1316" s="825" t="s">
        <v>610</v>
      </c>
      <c r="D1316" s="839" t="s">
        <v>611</v>
      </c>
      <c r="E1316" s="825" t="s">
        <v>3695</v>
      </c>
      <c r="F1316" s="839" t="s">
        <v>3696</v>
      </c>
      <c r="G1316" s="825" t="s">
        <v>5477</v>
      </c>
      <c r="H1316" s="825" t="s">
        <v>5478</v>
      </c>
      <c r="I1316" s="831">
        <v>1322.6700439453125</v>
      </c>
      <c r="J1316" s="831">
        <v>11</v>
      </c>
      <c r="K1316" s="832">
        <v>14549.370483398438</v>
      </c>
    </row>
    <row r="1317" spans="1:11" ht="14.45" customHeight="1" x14ac:dyDescent="0.2">
      <c r="A1317" s="821" t="s">
        <v>586</v>
      </c>
      <c r="B1317" s="822" t="s">
        <v>587</v>
      </c>
      <c r="C1317" s="825" t="s">
        <v>610</v>
      </c>
      <c r="D1317" s="839" t="s">
        <v>611</v>
      </c>
      <c r="E1317" s="825" t="s">
        <v>3695</v>
      </c>
      <c r="F1317" s="839" t="s">
        <v>3696</v>
      </c>
      <c r="G1317" s="825" t="s">
        <v>5479</v>
      </c>
      <c r="H1317" s="825" t="s">
        <v>5480</v>
      </c>
      <c r="I1317" s="831">
        <v>1322.6700439453125</v>
      </c>
      <c r="J1317" s="831">
        <v>11</v>
      </c>
      <c r="K1317" s="832">
        <v>14549.380249023438</v>
      </c>
    </row>
    <row r="1318" spans="1:11" ht="14.45" customHeight="1" x14ac:dyDescent="0.2">
      <c r="A1318" s="821" t="s">
        <v>586</v>
      </c>
      <c r="B1318" s="822" t="s">
        <v>587</v>
      </c>
      <c r="C1318" s="825" t="s">
        <v>610</v>
      </c>
      <c r="D1318" s="839" t="s">
        <v>611</v>
      </c>
      <c r="E1318" s="825" t="s">
        <v>3695</v>
      </c>
      <c r="F1318" s="839" t="s">
        <v>3696</v>
      </c>
      <c r="G1318" s="825" t="s">
        <v>5481</v>
      </c>
      <c r="H1318" s="825" t="s">
        <v>5482</v>
      </c>
      <c r="I1318" s="831">
        <v>1405.52001953125</v>
      </c>
      <c r="J1318" s="831">
        <v>7</v>
      </c>
      <c r="K1318" s="832">
        <v>9838.64013671875</v>
      </c>
    </row>
    <row r="1319" spans="1:11" ht="14.45" customHeight="1" x14ac:dyDescent="0.2">
      <c r="A1319" s="821" t="s">
        <v>586</v>
      </c>
      <c r="B1319" s="822" t="s">
        <v>587</v>
      </c>
      <c r="C1319" s="825" t="s">
        <v>610</v>
      </c>
      <c r="D1319" s="839" t="s">
        <v>611</v>
      </c>
      <c r="E1319" s="825" t="s">
        <v>3695</v>
      </c>
      <c r="F1319" s="839" t="s">
        <v>3696</v>
      </c>
      <c r="G1319" s="825" t="s">
        <v>5483</v>
      </c>
      <c r="H1319" s="825" t="s">
        <v>5484</v>
      </c>
      <c r="I1319" s="831">
        <v>1405.52001953125</v>
      </c>
      <c r="J1319" s="831">
        <v>4</v>
      </c>
      <c r="K1319" s="832">
        <v>5622.080078125</v>
      </c>
    </row>
    <row r="1320" spans="1:11" ht="14.45" customHeight="1" x14ac:dyDescent="0.2">
      <c r="A1320" s="821" t="s">
        <v>586</v>
      </c>
      <c r="B1320" s="822" t="s">
        <v>587</v>
      </c>
      <c r="C1320" s="825" t="s">
        <v>610</v>
      </c>
      <c r="D1320" s="839" t="s">
        <v>611</v>
      </c>
      <c r="E1320" s="825" t="s">
        <v>3695</v>
      </c>
      <c r="F1320" s="839" t="s">
        <v>3696</v>
      </c>
      <c r="G1320" s="825" t="s">
        <v>5485</v>
      </c>
      <c r="H1320" s="825" t="s">
        <v>5486</v>
      </c>
      <c r="I1320" s="831">
        <v>1524.4300537109375</v>
      </c>
      <c r="J1320" s="831">
        <v>1</v>
      </c>
      <c r="K1320" s="832">
        <v>1524.4300537109375</v>
      </c>
    </row>
    <row r="1321" spans="1:11" ht="14.45" customHeight="1" x14ac:dyDescent="0.2">
      <c r="A1321" s="821" t="s">
        <v>586</v>
      </c>
      <c r="B1321" s="822" t="s">
        <v>587</v>
      </c>
      <c r="C1321" s="825" t="s">
        <v>610</v>
      </c>
      <c r="D1321" s="839" t="s">
        <v>611</v>
      </c>
      <c r="E1321" s="825" t="s">
        <v>3695</v>
      </c>
      <c r="F1321" s="839" t="s">
        <v>3696</v>
      </c>
      <c r="G1321" s="825" t="s">
        <v>5487</v>
      </c>
      <c r="H1321" s="825" t="s">
        <v>5488</v>
      </c>
      <c r="I1321" s="831">
        <v>1524.4300537109375</v>
      </c>
      <c r="J1321" s="831">
        <v>3</v>
      </c>
      <c r="K1321" s="832">
        <v>4573.2901611328125</v>
      </c>
    </row>
    <row r="1322" spans="1:11" ht="14.45" customHeight="1" x14ac:dyDescent="0.2">
      <c r="A1322" s="821" t="s">
        <v>586</v>
      </c>
      <c r="B1322" s="822" t="s">
        <v>587</v>
      </c>
      <c r="C1322" s="825" t="s">
        <v>610</v>
      </c>
      <c r="D1322" s="839" t="s">
        <v>611</v>
      </c>
      <c r="E1322" s="825" t="s">
        <v>3695</v>
      </c>
      <c r="F1322" s="839" t="s">
        <v>3696</v>
      </c>
      <c r="G1322" s="825" t="s">
        <v>5489</v>
      </c>
      <c r="H1322" s="825" t="s">
        <v>5490</v>
      </c>
      <c r="I1322" s="831">
        <v>1637.4966634114583</v>
      </c>
      <c r="J1322" s="831">
        <v>3</v>
      </c>
      <c r="K1322" s="832">
        <v>4912.489990234375</v>
      </c>
    </row>
    <row r="1323" spans="1:11" ht="14.45" customHeight="1" x14ac:dyDescent="0.2">
      <c r="A1323" s="821" t="s">
        <v>586</v>
      </c>
      <c r="B1323" s="822" t="s">
        <v>587</v>
      </c>
      <c r="C1323" s="825" t="s">
        <v>610</v>
      </c>
      <c r="D1323" s="839" t="s">
        <v>611</v>
      </c>
      <c r="E1323" s="825" t="s">
        <v>3695</v>
      </c>
      <c r="F1323" s="839" t="s">
        <v>3696</v>
      </c>
      <c r="G1323" s="825" t="s">
        <v>5491</v>
      </c>
      <c r="H1323" s="825" t="s">
        <v>5492</v>
      </c>
      <c r="I1323" s="831">
        <v>1089.719970703125</v>
      </c>
      <c r="J1323" s="831">
        <v>10</v>
      </c>
      <c r="K1323" s="832">
        <v>10897.1796875</v>
      </c>
    </row>
    <row r="1324" spans="1:11" ht="14.45" customHeight="1" x14ac:dyDescent="0.2">
      <c r="A1324" s="821" t="s">
        <v>586</v>
      </c>
      <c r="B1324" s="822" t="s">
        <v>587</v>
      </c>
      <c r="C1324" s="825" t="s">
        <v>610</v>
      </c>
      <c r="D1324" s="839" t="s">
        <v>611</v>
      </c>
      <c r="E1324" s="825" t="s">
        <v>3695</v>
      </c>
      <c r="F1324" s="839" t="s">
        <v>3696</v>
      </c>
      <c r="G1324" s="825" t="s">
        <v>5493</v>
      </c>
      <c r="H1324" s="825" t="s">
        <v>5494</v>
      </c>
      <c r="I1324" s="831">
        <v>1089.719970703125</v>
      </c>
      <c r="J1324" s="831">
        <v>6</v>
      </c>
      <c r="K1324" s="832">
        <v>6538.31982421875</v>
      </c>
    </row>
    <row r="1325" spans="1:11" ht="14.45" customHeight="1" x14ac:dyDescent="0.2">
      <c r="A1325" s="821" t="s">
        <v>586</v>
      </c>
      <c r="B1325" s="822" t="s">
        <v>587</v>
      </c>
      <c r="C1325" s="825" t="s">
        <v>610</v>
      </c>
      <c r="D1325" s="839" t="s">
        <v>611</v>
      </c>
      <c r="E1325" s="825" t="s">
        <v>3695</v>
      </c>
      <c r="F1325" s="839" t="s">
        <v>3696</v>
      </c>
      <c r="G1325" s="825" t="s">
        <v>5495</v>
      </c>
      <c r="H1325" s="825" t="s">
        <v>5496</v>
      </c>
      <c r="I1325" s="831">
        <v>1089.719970703125</v>
      </c>
      <c r="J1325" s="831">
        <v>7</v>
      </c>
      <c r="K1325" s="832">
        <v>7628.039794921875</v>
      </c>
    </row>
    <row r="1326" spans="1:11" ht="14.45" customHeight="1" x14ac:dyDescent="0.2">
      <c r="A1326" s="821" t="s">
        <v>586</v>
      </c>
      <c r="B1326" s="822" t="s">
        <v>587</v>
      </c>
      <c r="C1326" s="825" t="s">
        <v>610</v>
      </c>
      <c r="D1326" s="839" t="s">
        <v>611</v>
      </c>
      <c r="E1326" s="825" t="s">
        <v>3695</v>
      </c>
      <c r="F1326" s="839" t="s">
        <v>3696</v>
      </c>
      <c r="G1326" s="825" t="s">
        <v>5497</v>
      </c>
      <c r="H1326" s="825" t="s">
        <v>5498</v>
      </c>
      <c r="I1326" s="831">
        <v>1089.719970703125</v>
      </c>
      <c r="J1326" s="831">
        <v>10</v>
      </c>
      <c r="K1326" s="832">
        <v>10897.189697265625</v>
      </c>
    </row>
    <row r="1327" spans="1:11" ht="14.45" customHeight="1" x14ac:dyDescent="0.2">
      <c r="A1327" s="821" t="s">
        <v>586</v>
      </c>
      <c r="B1327" s="822" t="s">
        <v>587</v>
      </c>
      <c r="C1327" s="825" t="s">
        <v>610</v>
      </c>
      <c r="D1327" s="839" t="s">
        <v>611</v>
      </c>
      <c r="E1327" s="825" t="s">
        <v>3695</v>
      </c>
      <c r="F1327" s="839" t="s">
        <v>3696</v>
      </c>
      <c r="G1327" s="825" t="s">
        <v>5499</v>
      </c>
      <c r="H1327" s="825" t="s">
        <v>5500</v>
      </c>
      <c r="I1327" s="831">
        <v>1161.8382975260417</v>
      </c>
      <c r="J1327" s="831">
        <v>7</v>
      </c>
      <c r="K1327" s="832">
        <v>8132.8597412109375</v>
      </c>
    </row>
    <row r="1328" spans="1:11" ht="14.45" customHeight="1" x14ac:dyDescent="0.2">
      <c r="A1328" s="821" t="s">
        <v>586</v>
      </c>
      <c r="B1328" s="822" t="s">
        <v>587</v>
      </c>
      <c r="C1328" s="825" t="s">
        <v>610</v>
      </c>
      <c r="D1328" s="839" t="s">
        <v>611</v>
      </c>
      <c r="E1328" s="825" t="s">
        <v>3695</v>
      </c>
      <c r="F1328" s="839" t="s">
        <v>3696</v>
      </c>
      <c r="G1328" s="825" t="s">
        <v>5501</v>
      </c>
      <c r="H1328" s="825" t="s">
        <v>5502</v>
      </c>
      <c r="I1328" s="831">
        <v>1161.8316243489583</v>
      </c>
      <c r="J1328" s="831">
        <v>8</v>
      </c>
      <c r="K1328" s="832">
        <v>9294.649658203125</v>
      </c>
    </row>
    <row r="1329" spans="1:11" ht="14.45" customHeight="1" x14ac:dyDescent="0.2">
      <c r="A1329" s="821" t="s">
        <v>586</v>
      </c>
      <c r="B1329" s="822" t="s">
        <v>587</v>
      </c>
      <c r="C1329" s="825" t="s">
        <v>610</v>
      </c>
      <c r="D1329" s="839" t="s">
        <v>611</v>
      </c>
      <c r="E1329" s="825" t="s">
        <v>3695</v>
      </c>
      <c r="F1329" s="839" t="s">
        <v>3696</v>
      </c>
      <c r="G1329" s="825" t="s">
        <v>5503</v>
      </c>
      <c r="H1329" s="825" t="s">
        <v>5504</v>
      </c>
      <c r="I1329" s="831">
        <v>1161.8332926432292</v>
      </c>
      <c r="J1329" s="831">
        <v>5</v>
      </c>
      <c r="K1329" s="832">
        <v>5809.169921875</v>
      </c>
    </row>
    <row r="1330" spans="1:11" ht="14.45" customHeight="1" x14ac:dyDescent="0.2">
      <c r="A1330" s="821" t="s">
        <v>586</v>
      </c>
      <c r="B1330" s="822" t="s">
        <v>587</v>
      </c>
      <c r="C1330" s="825" t="s">
        <v>610</v>
      </c>
      <c r="D1330" s="839" t="s">
        <v>611</v>
      </c>
      <c r="E1330" s="825" t="s">
        <v>3695</v>
      </c>
      <c r="F1330" s="839" t="s">
        <v>3696</v>
      </c>
      <c r="G1330" s="825" t="s">
        <v>5505</v>
      </c>
      <c r="H1330" s="825" t="s">
        <v>5506</v>
      </c>
      <c r="I1330" s="831">
        <v>1161.8299560546875</v>
      </c>
      <c r="J1330" s="831">
        <v>3</v>
      </c>
      <c r="K1330" s="832">
        <v>3485.4898681640625</v>
      </c>
    </row>
    <row r="1331" spans="1:11" ht="14.45" customHeight="1" x14ac:dyDescent="0.2">
      <c r="A1331" s="821" t="s">
        <v>586</v>
      </c>
      <c r="B1331" s="822" t="s">
        <v>587</v>
      </c>
      <c r="C1331" s="825" t="s">
        <v>610</v>
      </c>
      <c r="D1331" s="839" t="s">
        <v>611</v>
      </c>
      <c r="E1331" s="825" t="s">
        <v>3695</v>
      </c>
      <c r="F1331" s="839" t="s">
        <v>3696</v>
      </c>
      <c r="G1331" s="825" t="s">
        <v>5507</v>
      </c>
      <c r="H1331" s="825" t="s">
        <v>5508</v>
      </c>
      <c r="I1331" s="831">
        <v>1161.8399658203125</v>
      </c>
      <c r="J1331" s="831">
        <v>5</v>
      </c>
      <c r="K1331" s="832">
        <v>5809.1798095703125</v>
      </c>
    </row>
    <row r="1332" spans="1:11" ht="14.45" customHeight="1" x14ac:dyDescent="0.2">
      <c r="A1332" s="821" t="s">
        <v>586</v>
      </c>
      <c r="B1332" s="822" t="s">
        <v>587</v>
      </c>
      <c r="C1332" s="825" t="s">
        <v>610</v>
      </c>
      <c r="D1332" s="839" t="s">
        <v>611</v>
      </c>
      <c r="E1332" s="825" t="s">
        <v>3695</v>
      </c>
      <c r="F1332" s="839" t="s">
        <v>3696</v>
      </c>
      <c r="G1332" s="825" t="s">
        <v>5509</v>
      </c>
      <c r="H1332" s="825" t="s">
        <v>5510</v>
      </c>
      <c r="I1332" s="831">
        <v>1161.8399658203125</v>
      </c>
      <c r="J1332" s="831">
        <v>4</v>
      </c>
      <c r="K1332" s="832">
        <v>4647.35986328125</v>
      </c>
    </row>
    <row r="1333" spans="1:11" ht="14.45" customHeight="1" x14ac:dyDescent="0.2">
      <c r="A1333" s="821" t="s">
        <v>586</v>
      </c>
      <c r="B1333" s="822" t="s">
        <v>587</v>
      </c>
      <c r="C1333" s="825" t="s">
        <v>610</v>
      </c>
      <c r="D1333" s="839" t="s">
        <v>611</v>
      </c>
      <c r="E1333" s="825" t="s">
        <v>3695</v>
      </c>
      <c r="F1333" s="839" t="s">
        <v>3696</v>
      </c>
      <c r="G1333" s="825" t="s">
        <v>5511</v>
      </c>
      <c r="H1333" s="825" t="s">
        <v>5512</v>
      </c>
      <c r="I1333" s="831">
        <v>1161.8299560546875</v>
      </c>
      <c r="J1333" s="831">
        <v>1</v>
      </c>
      <c r="K1333" s="832">
        <v>1161.8299560546875</v>
      </c>
    </row>
    <row r="1334" spans="1:11" ht="14.45" customHeight="1" x14ac:dyDescent="0.2">
      <c r="A1334" s="821" t="s">
        <v>586</v>
      </c>
      <c r="B1334" s="822" t="s">
        <v>587</v>
      </c>
      <c r="C1334" s="825" t="s">
        <v>610</v>
      </c>
      <c r="D1334" s="839" t="s">
        <v>611</v>
      </c>
      <c r="E1334" s="825" t="s">
        <v>3695</v>
      </c>
      <c r="F1334" s="839" t="s">
        <v>3696</v>
      </c>
      <c r="G1334" s="825" t="s">
        <v>5513</v>
      </c>
      <c r="H1334" s="825" t="s">
        <v>5514</v>
      </c>
      <c r="I1334" s="831">
        <v>1161.8299560546875</v>
      </c>
      <c r="J1334" s="831">
        <v>6</v>
      </c>
      <c r="K1334" s="832">
        <v>6970.979736328125</v>
      </c>
    </row>
    <row r="1335" spans="1:11" ht="14.45" customHeight="1" x14ac:dyDescent="0.2">
      <c r="A1335" s="821" t="s">
        <v>586</v>
      </c>
      <c r="B1335" s="822" t="s">
        <v>587</v>
      </c>
      <c r="C1335" s="825" t="s">
        <v>610</v>
      </c>
      <c r="D1335" s="839" t="s">
        <v>611</v>
      </c>
      <c r="E1335" s="825" t="s">
        <v>3695</v>
      </c>
      <c r="F1335" s="839" t="s">
        <v>3696</v>
      </c>
      <c r="G1335" s="825" t="s">
        <v>5515</v>
      </c>
      <c r="H1335" s="825" t="s">
        <v>5516</v>
      </c>
      <c r="I1335" s="831">
        <v>1161.8366292317708</v>
      </c>
      <c r="J1335" s="831">
        <v>4</v>
      </c>
      <c r="K1335" s="832">
        <v>4647.349853515625</v>
      </c>
    </row>
    <row r="1336" spans="1:11" ht="14.45" customHeight="1" x14ac:dyDescent="0.2">
      <c r="A1336" s="821" t="s">
        <v>586</v>
      </c>
      <c r="B1336" s="822" t="s">
        <v>587</v>
      </c>
      <c r="C1336" s="825" t="s">
        <v>610</v>
      </c>
      <c r="D1336" s="839" t="s">
        <v>611</v>
      </c>
      <c r="E1336" s="825" t="s">
        <v>3695</v>
      </c>
      <c r="F1336" s="839" t="s">
        <v>3696</v>
      </c>
      <c r="G1336" s="825" t="s">
        <v>5517</v>
      </c>
      <c r="H1336" s="825" t="s">
        <v>5518</v>
      </c>
      <c r="I1336" s="831">
        <v>1217.4000244140625</v>
      </c>
      <c r="J1336" s="831">
        <v>2</v>
      </c>
      <c r="K1336" s="832">
        <v>2434.800048828125</v>
      </c>
    </row>
    <row r="1337" spans="1:11" ht="14.45" customHeight="1" x14ac:dyDescent="0.2">
      <c r="A1337" s="821" t="s">
        <v>586</v>
      </c>
      <c r="B1337" s="822" t="s">
        <v>587</v>
      </c>
      <c r="C1337" s="825" t="s">
        <v>610</v>
      </c>
      <c r="D1337" s="839" t="s">
        <v>611</v>
      </c>
      <c r="E1337" s="825" t="s">
        <v>3695</v>
      </c>
      <c r="F1337" s="839" t="s">
        <v>3696</v>
      </c>
      <c r="G1337" s="825" t="s">
        <v>5519</v>
      </c>
      <c r="H1337" s="825" t="s">
        <v>5520</v>
      </c>
      <c r="I1337" s="831">
        <v>1217.4000244140625</v>
      </c>
      <c r="J1337" s="831">
        <v>1</v>
      </c>
      <c r="K1337" s="832">
        <v>1217.4000244140625</v>
      </c>
    </row>
    <row r="1338" spans="1:11" ht="14.45" customHeight="1" x14ac:dyDescent="0.2">
      <c r="A1338" s="821" t="s">
        <v>586</v>
      </c>
      <c r="B1338" s="822" t="s">
        <v>587</v>
      </c>
      <c r="C1338" s="825" t="s">
        <v>610</v>
      </c>
      <c r="D1338" s="839" t="s">
        <v>611</v>
      </c>
      <c r="E1338" s="825" t="s">
        <v>3695</v>
      </c>
      <c r="F1338" s="839" t="s">
        <v>3696</v>
      </c>
      <c r="G1338" s="825" t="s">
        <v>5521</v>
      </c>
      <c r="H1338" s="825" t="s">
        <v>5522</v>
      </c>
      <c r="I1338" s="831">
        <v>1217.4000244140625</v>
      </c>
      <c r="J1338" s="831">
        <v>5</v>
      </c>
      <c r="K1338" s="832">
        <v>6087.0001220703125</v>
      </c>
    </row>
    <row r="1339" spans="1:11" ht="14.45" customHeight="1" x14ac:dyDescent="0.2">
      <c r="A1339" s="821" t="s">
        <v>586</v>
      </c>
      <c r="B1339" s="822" t="s">
        <v>587</v>
      </c>
      <c r="C1339" s="825" t="s">
        <v>610</v>
      </c>
      <c r="D1339" s="839" t="s">
        <v>611</v>
      </c>
      <c r="E1339" s="825" t="s">
        <v>3695</v>
      </c>
      <c r="F1339" s="839" t="s">
        <v>3696</v>
      </c>
      <c r="G1339" s="825" t="s">
        <v>5523</v>
      </c>
      <c r="H1339" s="825" t="s">
        <v>5524</v>
      </c>
      <c r="I1339" s="831">
        <v>1217.4000244140625</v>
      </c>
      <c r="J1339" s="831">
        <v>4</v>
      </c>
      <c r="K1339" s="832">
        <v>4869.60009765625</v>
      </c>
    </row>
    <row r="1340" spans="1:11" ht="14.45" customHeight="1" x14ac:dyDescent="0.2">
      <c r="A1340" s="821" t="s">
        <v>586</v>
      </c>
      <c r="B1340" s="822" t="s">
        <v>587</v>
      </c>
      <c r="C1340" s="825" t="s">
        <v>610</v>
      </c>
      <c r="D1340" s="839" t="s">
        <v>611</v>
      </c>
      <c r="E1340" s="825" t="s">
        <v>3695</v>
      </c>
      <c r="F1340" s="839" t="s">
        <v>3696</v>
      </c>
      <c r="G1340" s="825" t="s">
        <v>5525</v>
      </c>
      <c r="H1340" s="825" t="s">
        <v>5526</v>
      </c>
      <c r="I1340" s="831">
        <v>1217.4000244140625</v>
      </c>
      <c r="J1340" s="831">
        <v>2</v>
      </c>
      <c r="K1340" s="832">
        <v>2434.800048828125</v>
      </c>
    </row>
    <row r="1341" spans="1:11" ht="14.45" customHeight="1" x14ac:dyDescent="0.2">
      <c r="A1341" s="821" t="s">
        <v>586</v>
      </c>
      <c r="B1341" s="822" t="s">
        <v>587</v>
      </c>
      <c r="C1341" s="825" t="s">
        <v>610</v>
      </c>
      <c r="D1341" s="839" t="s">
        <v>611</v>
      </c>
      <c r="E1341" s="825" t="s">
        <v>3695</v>
      </c>
      <c r="F1341" s="839" t="s">
        <v>3696</v>
      </c>
      <c r="G1341" s="825" t="s">
        <v>5527</v>
      </c>
      <c r="H1341" s="825" t="s">
        <v>5528</v>
      </c>
      <c r="I1341" s="831">
        <v>660.11001586914063</v>
      </c>
      <c r="J1341" s="831">
        <v>3</v>
      </c>
      <c r="K1341" s="832">
        <v>2640.450063476339</v>
      </c>
    </row>
    <row r="1342" spans="1:11" ht="14.45" customHeight="1" x14ac:dyDescent="0.2">
      <c r="A1342" s="821" t="s">
        <v>586</v>
      </c>
      <c r="B1342" s="822" t="s">
        <v>587</v>
      </c>
      <c r="C1342" s="825" t="s">
        <v>610</v>
      </c>
      <c r="D1342" s="839" t="s">
        <v>611</v>
      </c>
      <c r="E1342" s="825" t="s">
        <v>3695</v>
      </c>
      <c r="F1342" s="839" t="s">
        <v>3696</v>
      </c>
      <c r="G1342" s="825" t="s">
        <v>5141</v>
      </c>
      <c r="H1342" s="825" t="s">
        <v>5529</v>
      </c>
      <c r="I1342" s="831">
        <v>880.1559936523438</v>
      </c>
      <c r="J1342" s="831">
        <v>6</v>
      </c>
      <c r="K1342" s="832">
        <v>5280.9300537109375</v>
      </c>
    </row>
    <row r="1343" spans="1:11" ht="14.45" customHeight="1" x14ac:dyDescent="0.2">
      <c r="A1343" s="821" t="s">
        <v>586</v>
      </c>
      <c r="B1343" s="822" t="s">
        <v>587</v>
      </c>
      <c r="C1343" s="825" t="s">
        <v>610</v>
      </c>
      <c r="D1343" s="839" t="s">
        <v>611</v>
      </c>
      <c r="E1343" s="825" t="s">
        <v>3695</v>
      </c>
      <c r="F1343" s="839" t="s">
        <v>3696</v>
      </c>
      <c r="G1343" s="825" t="s">
        <v>5143</v>
      </c>
      <c r="H1343" s="825" t="s">
        <v>5530</v>
      </c>
      <c r="I1343" s="831">
        <v>880.1500244140625</v>
      </c>
      <c r="J1343" s="831">
        <v>4</v>
      </c>
      <c r="K1343" s="832">
        <v>3520.60009765625</v>
      </c>
    </row>
    <row r="1344" spans="1:11" ht="14.45" customHeight="1" x14ac:dyDescent="0.2">
      <c r="A1344" s="821" t="s">
        <v>586</v>
      </c>
      <c r="B1344" s="822" t="s">
        <v>587</v>
      </c>
      <c r="C1344" s="825" t="s">
        <v>610</v>
      </c>
      <c r="D1344" s="839" t="s">
        <v>611</v>
      </c>
      <c r="E1344" s="825" t="s">
        <v>3695</v>
      </c>
      <c r="F1344" s="839" t="s">
        <v>3696</v>
      </c>
      <c r="G1344" s="825" t="s">
        <v>5145</v>
      </c>
      <c r="H1344" s="825" t="s">
        <v>5531</v>
      </c>
      <c r="I1344" s="831">
        <v>880.1500244140625</v>
      </c>
      <c r="J1344" s="831">
        <v>4</v>
      </c>
      <c r="K1344" s="832">
        <v>3520.60009765625</v>
      </c>
    </row>
    <row r="1345" spans="1:11" ht="14.45" customHeight="1" x14ac:dyDescent="0.2">
      <c r="A1345" s="821" t="s">
        <v>586</v>
      </c>
      <c r="B1345" s="822" t="s">
        <v>587</v>
      </c>
      <c r="C1345" s="825" t="s">
        <v>610</v>
      </c>
      <c r="D1345" s="839" t="s">
        <v>611</v>
      </c>
      <c r="E1345" s="825" t="s">
        <v>3695</v>
      </c>
      <c r="F1345" s="839" t="s">
        <v>3696</v>
      </c>
      <c r="G1345" s="825" t="s">
        <v>5147</v>
      </c>
      <c r="H1345" s="825" t="s">
        <v>5532</v>
      </c>
      <c r="I1345" s="831">
        <v>880.15223524305554</v>
      </c>
      <c r="J1345" s="831">
        <v>11</v>
      </c>
      <c r="K1345" s="832">
        <v>9681.6702880859375</v>
      </c>
    </row>
    <row r="1346" spans="1:11" ht="14.45" customHeight="1" x14ac:dyDescent="0.2">
      <c r="A1346" s="821" t="s">
        <v>586</v>
      </c>
      <c r="B1346" s="822" t="s">
        <v>587</v>
      </c>
      <c r="C1346" s="825" t="s">
        <v>610</v>
      </c>
      <c r="D1346" s="839" t="s">
        <v>611</v>
      </c>
      <c r="E1346" s="825" t="s">
        <v>3695</v>
      </c>
      <c r="F1346" s="839" t="s">
        <v>3696</v>
      </c>
      <c r="G1346" s="825" t="s">
        <v>5149</v>
      </c>
      <c r="H1346" s="825" t="s">
        <v>5533</v>
      </c>
      <c r="I1346" s="831">
        <v>880.1500244140625</v>
      </c>
      <c r="J1346" s="831">
        <v>6</v>
      </c>
      <c r="K1346" s="832">
        <v>5280.900146484375</v>
      </c>
    </row>
    <row r="1347" spans="1:11" ht="14.45" customHeight="1" x14ac:dyDescent="0.2">
      <c r="A1347" s="821" t="s">
        <v>586</v>
      </c>
      <c r="B1347" s="822" t="s">
        <v>587</v>
      </c>
      <c r="C1347" s="825" t="s">
        <v>610</v>
      </c>
      <c r="D1347" s="839" t="s">
        <v>611</v>
      </c>
      <c r="E1347" s="825" t="s">
        <v>3695</v>
      </c>
      <c r="F1347" s="839" t="s">
        <v>3696</v>
      </c>
      <c r="G1347" s="825" t="s">
        <v>5151</v>
      </c>
      <c r="H1347" s="825" t="s">
        <v>5534</v>
      </c>
      <c r="I1347" s="831">
        <v>880.1500244140625</v>
      </c>
      <c r="J1347" s="831">
        <v>4</v>
      </c>
      <c r="K1347" s="832">
        <v>3520.60009765625</v>
      </c>
    </row>
    <row r="1348" spans="1:11" ht="14.45" customHeight="1" x14ac:dyDescent="0.2">
      <c r="A1348" s="821" t="s">
        <v>586</v>
      </c>
      <c r="B1348" s="822" t="s">
        <v>587</v>
      </c>
      <c r="C1348" s="825" t="s">
        <v>610</v>
      </c>
      <c r="D1348" s="839" t="s">
        <v>611</v>
      </c>
      <c r="E1348" s="825" t="s">
        <v>3695</v>
      </c>
      <c r="F1348" s="839" t="s">
        <v>3696</v>
      </c>
      <c r="G1348" s="825" t="s">
        <v>5153</v>
      </c>
      <c r="H1348" s="825" t="s">
        <v>5535</v>
      </c>
      <c r="I1348" s="831">
        <v>880.1500244140625</v>
      </c>
      <c r="J1348" s="831">
        <v>2</v>
      </c>
      <c r="K1348" s="832">
        <v>1760.300048828125</v>
      </c>
    </row>
    <row r="1349" spans="1:11" ht="14.45" customHeight="1" x14ac:dyDescent="0.2">
      <c r="A1349" s="821" t="s">
        <v>586</v>
      </c>
      <c r="B1349" s="822" t="s">
        <v>587</v>
      </c>
      <c r="C1349" s="825" t="s">
        <v>610</v>
      </c>
      <c r="D1349" s="839" t="s">
        <v>611</v>
      </c>
      <c r="E1349" s="825" t="s">
        <v>3695</v>
      </c>
      <c r="F1349" s="839" t="s">
        <v>3696</v>
      </c>
      <c r="G1349" s="825" t="s">
        <v>5155</v>
      </c>
      <c r="H1349" s="825" t="s">
        <v>5536</v>
      </c>
      <c r="I1349" s="831">
        <v>880.1500244140625</v>
      </c>
      <c r="J1349" s="831">
        <v>5</v>
      </c>
      <c r="K1349" s="832">
        <v>4400.7501220703125</v>
      </c>
    </row>
    <row r="1350" spans="1:11" ht="14.45" customHeight="1" x14ac:dyDescent="0.2">
      <c r="A1350" s="821" t="s">
        <v>586</v>
      </c>
      <c r="B1350" s="822" t="s">
        <v>587</v>
      </c>
      <c r="C1350" s="825" t="s">
        <v>610</v>
      </c>
      <c r="D1350" s="839" t="s">
        <v>611</v>
      </c>
      <c r="E1350" s="825" t="s">
        <v>3695</v>
      </c>
      <c r="F1350" s="839" t="s">
        <v>3696</v>
      </c>
      <c r="G1350" s="825" t="s">
        <v>5157</v>
      </c>
      <c r="H1350" s="825" t="s">
        <v>5537</v>
      </c>
      <c r="I1350" s="831">
        <v>880.15126800537109</v>
      </c>
      <c r="J1350" s="831">
        <v>9</v>
      </c>
      <c r="K1350" s="832">
        <v>7921.3602294921875</v>
      </c>
    </row>
    <row r="1351" spans="1:11" ht="14.45" customHeight="1" x14ac:dyDescent="0.2">
      <c r="A1351" s="821" t="s">
        <v>586</v>
      </c>
      <c r="B1351" s="822" t="s">
        <v>587</v>
      </c>
      <c r="C1351" s="825" t="s">
        <v>610</v>
      </c>
      <c r="D1351" s="839" t="s">
        <v>611</v>
      </c>
      <c r="E1351" s="825" t="s">
        <v>3695</v>
      </c>
      <c r="F1351" s="839" t="s">
        <v>3696</v>
      </c>
      <c r="G1351" s="825" t="s">
        <v>5159</v>
      </c>
      <c r="H1351" s="825" t="s">
        <v>5538</v>
      </c>
      <c r="I1351" s="831">
        <v>880.15168253580725</v>
      </c>
      <c r="J1351" s="831">
        <v>7</v>
      </c>
      <c r="K1351" s="832">
        <v>6161.0601806640625</v>
      </c>
    </row>
    <row r="1352" spans="1:11" ht="14.45" customHeight="1" x14ac:dyDescent="0.2">
      <c r="A1352" s="821" t="s">
        <v>586</v>
      </c>
      <c r="B1352" s="822" t="s">
        <v>587</v>
      </c>
      <c r="C1352" s="825" t="s">
        <v>610</v>
      </c>
      <c r="D1352" s="839" t="s">
        <v>611</v>
      </c>
      <c r="E1352" s="825" t="s">
        <v>3695</v>
      </c>
      <c r="F1352" s="839" t="s">
        <v>3696</v>
      </c>
      <c r="G1352" s="825" t="s">
        <v>5163</v>
      </c>
      <c r="H1352" s="825" t="s">
        <v>5539</v>
      </c>
      <c r="I1352" s="831">
        <v>880.15251159667969</v>
      </c>
      <c r="J1352" s="831">
        <v>5</v>
      </c>
      <c r="K1352" s="832">
        <v>4400.7601318359375</v>
      </c>
    </row>
    <row r="1353" spans="1:11" ht="14.45" customHeight="1" x14ac:dyDescent="0.2">
      <c r="A1353" s="821" t="s">
        <v>586</v>
      </c>
      <c r="B1353" s="822" t="s">
        <v>587</v>
      </c>
      <c r="C1353" s="825" t="s">
        <v>610</v>
      </c>
      <c r="D1353" s="839" t="s">
        <v>611</v>
      </c>
      <c r="E1353" s="825" t="s">
        <v>3695</v>
      </c>
      <c r="F1353" s="839" t="s">
        <v>3696</v>
      </c>
      <c r="G1353" s="825" t="s">
        <v>5165</v>
      </c>
      <c r="H1353" s="825" t="s">
        <v>5540</v>
      </c>
      <c r="I1353" s="831">
        <v>880.15201416015623</v>
      </c>
      <c r="J1353" s="831">
        <v>6</v>
      </c>
      <c r="K1353" s="832">
        <v>5280.91015625</v>
      </c>
    </row>
    <row r="1354" spans="1:11" ht="14.45" customHeight="1" x14ac:dyDescent="0.2">
      <c r="A1354" s="821" t="s">
        <v>586</v>
      </c>
      <c r="B1354" s="822" t="s">
        <v>587</v>
      </c>
      <c r="C1354" s="825" t="s">
        <v>610</v>
      </c>
      <c r="D1354" s="839" t="s">
        <v>611</v>
      </c>
      <c r="E1354" s="825" t="s">
        <v>3695</v>
      </c>
      <c r="F1354" s="839" t="s">
        <v>3696</v>
      </c>
      <c r="G1354" s="825" t="s">
        <v>5167</v>
      </c>
      <c r="H1354" s="825" t="s">
        <v>5541</v>
      </c>
      <c r="I1354" s="831">
        <v>880.1500244140625</v>
      </c>
      <c r="J1354" s="831">
        <v>4</v>
      </c>
      <c r="K1354" s="832">
        <v>3520.60009765625</v>
      </c>
    </row>
    <row r="1355" spans="1:11" ht="14.45" customHeight="1" x14ac:dyDescent="0.2">
      <c r="A1355" s="821" t="s">
        <v>586</v>
      </c>
      <c r="B1355" s="822" t="s">
        <v>587</v>
      </c>
      <c r="C1355" s="825" t="s">
        <v>610</v>
      </c>
      <c r="D1355" s="839" t="s">
        <v>611</v>
      </c>
      <c r="E1355" s="825" t="s">
        <v>3695</v>
      </c>
      <c r="F1355" s="839" t="s">
        <v>3696</v>
      </c>
      <c r="G1355" s="825" t="s">
        <v>5542</v>
      </c>
      <c r="H1355" s="825" t="s">
        <v>5543</v>
      </c>
      <c r="I1355" s="831">
        <v>880.1500244140625</v>
      </c>
      <c r="J1355" s="831">
        <v>1</v>
      </c>
      <c r="K1355" s="832">
        <v>880.1500244140625</v>
      </c>
    </row>
    <row r="1356" spans="1:11" ht="14.45" customHeight="1" x14ac:dyDescent="0.2">
      <c r="A1356" s="821" t="s">
        <v>586</v>
      </c>
      <c r="B1356" s="822" t="s">
        <v>587</v>
      </c>
      <c r="C1356" s="825" t="s">
        <v>610</v>
      </c>
      <c r="D1356" s="839" t="s">
        <v>611</v>
      </c>
      <c r="E1356" s="825" t="s">
        <v>3695</v>
      </c>
      <c r="F1356" s="839" t="s">
        <v>3696</v>
      </c>
      <c r="G1356" s="825" t="s">
        <v>5171</v>
      </c>
      <c r="H1356" s="825" t="s">
        <v>5544</v>
      </c>
      <c r="I1356" s="831">
        <v>880.1500244140625</v>
      </c>
      <c r="J1356" s="831">
        <v>1</v>
      </c>
      <c r="K1356" s="832">
        <v>880.1500244140625</v>
      </c>
    </row>
    <row r="1357" spans="1:11" ht="14.45" customHeight="1" x14ac:dyDescent="0.2">
      <c r="A1357" s="821" t="s">
        <v>586</v>
      </c>
      <c r="B1357" s="822" t="s">
        <v>587</v>
      </c>
      <c r="C1357" s="825" t="s">
        <v>610</v>
      </c>
      <c r="D1357" s="839" t="s">
        <v>611</v>
      </c>
      <c r="E1357" s="825" t="s">
        <v>3695</v>
      </c>
      <c r="F1357" s="839" t="s">
        <v>3696</v>
      </c>
      <c r="G1357" s="825" t="s">
        <v>5545</v>
      </c>
      <c r="H1357" s="825" t="s">
        <v>5546</v>
      </c>
      <c r="I1357" s="831">
        <v>880.1500244140625</v>
      </c>
      <c r="J1357" s="831">
        <v>1</v>
      </c>
      <c r="K1357" s="832">
        <v>880.1500244140625</v>
      </c>
    </row>
    <row r="1358" spans="1:11" ht="14.45" customHeight="1" x14ac:dyDescent="0.2">
      <c r="A1358" s="821" t="s">
        <v>586</v>
      </c>
      <c r="B1358" s="822" t="s">
        <v>587</v>
      </c>
      <c r="C1358" s="825" t="s">
        <v>610</v>
      </c>
      <c r="D1358" s="839" t="s">
        <v>611</v>
      </c>
      <c r="E1358" s="825" t="s">
        <v>3695</v>
      </c>
      <c r="F1358" s="839" t="s">
        <v>3696</v>
      </c>
      <c r="G1358" s="825" t="s">
        <v>5547</v>
      </c>
      <c r="H1358" s="825" t="s">
        <v>5548</v>
      </c>
      <c r="I1358" s="831">
        <v>880.1500244140625</v>
      </c>
      <c r="J1358" s="831">
        <v>2</v>
      </c>
      <c r="K1358" s="832">
        <v>1760.300048828125</v>
      </c>
    </row>
    <row r="1359" spans="1:11" ht="14.45" customHeight="1" x14ac:dyDescent="0.2">
      <c r="A1359" s="821" t="s">
        <v>586</v>
      </c>
      <c r="B1359" s="822" t="s">
        <v>587</v>
      </c>
      <c r="C1359" s="825" t="s">
        <v>610</v>
      </c>
      <c r="D1359" s="839" t="s">
        <v>611</v>
      </c>
      <c r="E1359" s="825" t="s">
        <v>3695</v>
      </c>
      <c r="F1359" s="839" t="s">
        <v>3696</v>
      </c>
      <c r="G1359" s="825" t="s">
        <v>5549</v>
      </c>
      <c r="H1359" s="825" t="s">
        <v>5550</v>
      </c>
      <c r="I1359" s="831">
        <v>880.1500244140625</v>
      </c>
      <c r="J1359" s="831">
        <v>3</v>
      </c>
      <c r="K1359" s="832">
        <v>2640.4500732421875</v>
      </c>
    </row>
    <row r="1360" spans="1:11" ht="14.45" customHeight="1" x14ac:dyDescent="0.2">
      <c r="A1360" s="821" t="s">
        <v>586</v>
      </c>
      <c r="B1360" s="822" t="s">
        <v>587</v>
      </c>
      <c r="C1360" s="825" t="s">
        <v>610</v>
      </c>
      <c r="D1360" s="839" t="s">
        <v>611</v>
      </c>
      <c r="E1360" s="825" t="s">
        <v>3695</v>
      </c>
      <c r="F1360" s="839" t="s">
        <v>3696</v>
      </c>
      <c r="G1360" s="825" t="s">
        <v>5177</v>
      </c>
      <c r="H1360" s="825" t="s">
        <v>5551</v>
      </c>
      <c r="I1360" s="831">
        <v>880.1500244140625</v>
      </c>
      <c r="J1360" s="831">
        <v>1</v>
      </c>
      <c r="K1360" s="832">
        <v>880.1500244140625</v>
      </c>
    </row>
    <row r="1361" spans="1:11" ht="14.45" customHeight="1" x14ac:dyDescent="0.2">
      <c r="A1361" s="821" t="s">
        <v>586</v>
      </c>
      <c r="B1361" s="822" t="s">
        <v>587</v>
      </c>
      <c r="C1361" s="825" t="s">
        <v>610</v>
      </c>
      <c r="D1361" s="839" t="s">
        <v>611</v>
      </c>
      <c r="E1361" s="825" t="s">
        <v>3695</v>
      </c>
      <c r="F1361" s="839" t="s">
        <v>3696</v>
      </c>
      <c r="G1361" s="825" t="s">
        <v>5179</v>
      </c>
      <c r="H1361" s="825" t="s">
        <v>5552</v>
      </c>
      <c r="I1361" s="831">
        <v>880.1500244140625</v>
      </c>
      <c r="J1361" s="831">
        <v>5</v>
      </c>
      <c r="K1361" s="832">
        <v>4400.7501220703125</v>
      </c>
    </row>
    <row r="1362" spans="1:11" ht="14.45" customHeight="1" x14ac:dyDescent="0.2">
      <c r="A1362" s="821" t="s">
        <v>586</v>
      </c>
      <c r="B1362" s="822" t="s">
        <v>587</v>
      </c>
      <c r="C1362" s="825" t="s">
        <v>610</v>
      </c>
      <c r="D1362" s="839" t="s">
        <v>611</v>
      </c>
      <c r="E1362" s="825" t="s">
        <v>3695</v>
      </c>
      <c r="F1362" s="839" t="s">
        <v>3696</v>
      </c>
      <c r="G1362" s="825" t="s">
        <v>5553</v>
      </c>
      <c r="H1362" s="825" t="s">
        <v>5554</v>
      </c>
      <c r="I1362" s="831">
        <v>880.1500244140625</v>
      </c>
      <c r="J1362" s="831">
        <v>2</v>
      </c>
      <c r="K1362" s="832">
        <v>1760.300048828125</v>
      </c>
    </row>
    <row r="1363" spans="1:11" ht="14.45" customHeight="1" x14ac:dyDescent="0.2">
      <c r="A1363" s="821" t="s">
        <v>586</v>
      </c>
      <c r="B1363" s="822" t="s">
        <v>587</v>
      </c>
      <c r="C1363" s="825" t="s">
        <v>610</v>
      </c>
      <c r="D1363" s="839" t="s">
        <v>611</v>
      </c>
      <c r="E1363" s="825" t="s">
        <v>3695</v>
      </c>
      <c r="F1363" s="839" t="s">
        <v>3696</v>
      </c>
      <c r="G1363" s="825" t="s">
        <v>5555</v>
      </c>
      <c r="H1363" s="825" t="s">
        <v>5556</v>
      </c>
      <c r="I1363" s="831">
        <v>880.1500244140625</v>
      </c>
      <c r="J1363" s="831">
        <v>3</v>
      </c>
      <c r="K1363" s="832">
        <v>2640.4500732421875</v>
      </c>
    </row>
    <row r="1364" spans="1:11" ht="14.45" customHeight="1" x14ac:dyDescent="0.2">
      <c r="A1364" s="821" t="s">
        <v>586</v>
      </c>
      <c r="B1364" s="822" t="s">
        <v>587</v>
      </c>
      <c r="C1364" s="825" t="s">
        <v>610</v>
      </c>
      <c r="D1364" s="839" t="s">
        <v>611</v>
      </c>
      <c r="E1364" s="825" t="s">
        <v>3695</v>
      </c>
      <c r="F1364" s="839" t="s">
        <v>3696</v>
      </c>
      <c r="G1364" s="825" t="s">
        <v>5557</v>
      </c>
      <c r="H1364" s="825" t="s">
        <v>5558</v>
      </c>
      <c r="I1364" s="831">
        <v>880.1500244140625</v>
      </c>
      <c r="J1364" s="831">
        <v>6</v>
      </c>
      <c r="K1364" s="832">
        <v>5280.900146484375</v>
      </c>
    </row>
    <row r="1365" spans="1:11" ht="14.45" customHeight="1" x14ac:dyDescent="0.2">
      <c r="A1365" s="821" t="s">
        <v>586</v>
      </c>
      <c r="B1365" s="822" t="s">
        <v>587</v>
      </c>
      <c r="C1365" s="825" t="s">
        <v>610</v>
      </c>
      <c r="D1365" s="839" t="s">
        <v>611</v>
      </c>
      <c r="E1365" s="825" t="s">
        <v>3695</v>
      </c>
      <c r="F1365" s="839" t="s">
        <v>3696</v>
      </c>
      <c r="G1365" s="825" t="s">
        <v>5559</v>
      </c>
      <c r="H1365" s="825" t="s">
        <v>5560</v>
      </c>
      <c r="I1365" s="831">
        <v>880.15223524305554</v>
      </c>
      <c r="J1365" s="831">
        <v>9</v>
      </c>
      <c r="K1365" s="832">
        <v>7921.3701171875</v>
      </c>
    </row>
    <row r="1366" spans="1:11" ht="14.45" customHeight="1" x14ac:dyDescent="0.2">
      <c r="A1366" s="821" t="s">
        <v>586</v>
      </c>
      <c r="B1366" s="822" t="s">
        <v>587</v>
      </c>
      <c r="C1366" s="825" t="s">
        <v>610</v>
      </c>
      <c r="D1366" s="839" t="s">
        <v>611</v>
      </c>
      <c r="E1366" s="825" t="s">
        <v>3695</v>
      </c>
      <c r="F1366" s="839" t="s">
        <v>3696</v>
      </c>
      <c r="G1366" s="825" t="s">
        <v>5561</v>
      </c>
      <c r="H1366" s="825" t="s">
        <v>5562</v>
      </c>
      <c r="I1366" s="831">
        <v>880.15144566127231</v>
      </c>
      <c r="J1366" s="831">
        <v>7</v>
      </c>
      <c r="K1366" s="832">
        <v>6161.0601196289063</v>
      </c>
    </row>
    <row r="1367" spans="1:11" ht="14.45" customHeight="1" x14ac:dyDescent="0.2">
      <c r="A1367" s="821" t="s">
        <v>586</v>
      </c>
      <c r="B1367" s="822" t="s">
        <v>587</v>
      </c>
      <c r="C1367" s="825" t="s">
        <v>610</v>
      </c>
      <c r="D1367" s="839" t="s">
        <v>611</v>
      </c>
      <c r="E1367" s="825" t="s">
        <v>3695</v>
      </c>
      <c r="F1367" s="839" t="s">
        <v>3696</v>
      </c>
      <c r="G1367" s="825" t="s">
        <v>5563</v>
      </c>
      <c r="H1367" s="825" t="s">
        <v>5564</v>
      </c>
      <c r="I1367" s="831">
        <v>880.15144566127231</v>
      </c>
      <c r="J1367" s="831">
        <v>7</v>
      </c>
      <c r="K1367" s="832">
        <v>6161.0601196289063</v>
      </c>
    </row>
    <row r="1368" spans="1:11" ht="14.45" customHeight="1" x14ac:dyDescent="0.2">
      <c r="A1368" s="821" t="s">
        <v>586</v>
      </c>
      <c r="B1368" s="822" t="s">
        <v>587</v>
      </c>
      <c r="C1368" s="825" t="s">
        <v>610</v>
      </c>
      <c r="D1368" s="839" t="s">
        <v>611</v>
      </c>
      <c r="E1368" s="825" t="s">
        <v>3695</v>
      </c>
      <c r="F1368" s="839" t="s">
        <v>3696</v>
      </c>
      <c r="G1368" s="825" t="s">
        <v>5565</v>
      </c>
      <c r="H1368" s="825" t="s">
        <v>5566</v>
      </c>
      <c r="I1368" s="831">
        <v>880.1500244140625</v>
      </c>
      <c r="J1368" s="831">
        <v>3</v>
      </c>
      <c r="K1368" s="832">
        <v>2640.4500732421875</v>
      </c>
    </row>
    <row r="1369" spans="1:11" ht="14.45" customHeight="1" x14ac:dyDescent="0.2">
      <c r="A1369" s="821" t="s">
        <v>586</v>
      </c>
      <c r="B1369" s="822" t="s">
        <v>587</v>
      </c>
      <c r="C1369" s="825" t="s">
        <v>610</v>
      </c>
      <c r="D1369" s="839" t="s">
        <v>611</v>
      </c>
      <c r="E1369" s="825" t="s">
        <v>3695</v>
      </c>
      <c r="F1369" s="839" t="s">
        <v>3696</v>
      </c>
      <c r="G1369" s="825" t="s">
        <v>5567</v>
      </c>
      <c r="H1369" s="825" t="s">
        <v>5568</v>
      </c>
      <c r="I1369" s="831">
        <v>880.15499877929688</v>
      </c>
      <c r="J1369" s="831">
        <v>3</v>
      </c>
      <c r="K1369" s="832">
        <v>2640.4600830078125</v>
      </c>
    </row>
    <row r="1370" spans="1:11" ht="14.45" customHeight="1" x14ac:dyDescent="0.2">
      <c r="A1370" s="821" t="s">
        <v>586</v>
      </c>
      <c r="B1370" s="822" t="s">
        <v>587</v>
      </c>
      <c r="C1370" s="825" t="s">
        <v>610</v>
      </c>
      <c r="D1370" s="839" t="s">
        <v>611</v>
      </c>
      <c r="E1370" s="825" t="s">
        <v>3695</v>
      </c>
      <c r="F1370" s="839" t="s">
        <v>3696</v>
      </c>
      <c r="G1370" s="825" t="s">
        <v>5569</v>
      </c>
      <c r="H1370" s="825" t="s">
        <v>5570</v>
      </c>
      <c r="I1370" s="831">
        <v>880.1500244140625</v>
      </c>
      <c r="J1370" s="831">
        <v>1</v>
      </c>
      <c r="K1370" s="832">
        <v>880.1500244140625</v>
      </c>
    </row>
    <row r="1371" spans="1:11" ht="14.45" customHeight="1" x14ac:dyDescent="0.2">
      <c r="A1371" s="821" t="s">
        <v>586</v>
      </c>
      <c r="B1371" s="822" t="s">
        <v>587</v>
      </c>
      <c r="C1371" s="825" t="s">
        <v>610</v>
      </c>
      <c r="D1371" s="839" t="s">
        <v>611</v>
      </c>
      <c r="E1371" s="825" t="s">
        <v>3695</v>
      </c>
      <c r="F1371" s="839" t="s">
        <v>3696</v>
      </c>
      <c r="G1371" s="825" t="s">
        <v>5571</v>
      </c>
      <c r="H1371" s="825" t="s">
        <v>5572</v>
      </c>
      <c r="I1371" s="831">
        <v>1072.1700439453125</v>
      </c>
      <c r="J1371" s="831">
        <v>1</v>
      </c>
      <c r="K1371" s="832">
        <v>1072.1700439453125</v>
      </c>
    </row>
    <row r="1372" spans="1:11" ht="14.45" customHeight="1" x14ac:dyDescent="0.2">
      <c r="A1372" s="821" t="s">
        <v>586</v>
      </c>
      <c r="B1372" s="822" t="s">
        <v>587</v>
      </c>
      <c r="C1372" s="825" t="s">
        <v>610</v>
      </c>
      <c r="D1372" s="839" t="s">
        <v>611</v>
      </c>
      <c r="E1372" s="825" t="s">
        <v>3695</v>
      </c>
      <c r="F1372" s="839" t="s">
        <v>3696</v>
      </c>
      <c r="G1372" s="825" t="s">
        <v>5573</v>
      </c>
      <c r="H1372" s="825" t="s">
        <v>5574</v>
      </c>
      <c r="I1372" s="831">
        <v>1072.1700439453125</v>
      </c>
      <c r="J1372" s="831">
        <v>1</v>
      </c>
      <c r="K1372" s="832">
        <v>1072.1700439453125</v>
      </c>
    </row>
    <row r="1373" spans="1:11" ht="14.45" customHeight="1" x14ac:dyDescent="0.2">
      <c r="A1373" s="821" t="s">
        <v>586</v>
      </c>
      <c r="B1373" s="822" t="s">
        <v>587</v>
      </c>
      <c r="C1373" s="825" t="s">
        <v>610</v>
      </c>
      <c r="D1373" s="839" t="s">
        <v>611</v>
      </c>
      <c r="E1373" s="825" t="s">
        <v>3695</v>
      </c>
      <c r="F1373" s="839" t="s">
        <v>3696</v>
      </c>
      <c r="G1373" s="825" t="s">
        <v>5575</v>
      </c>
      <c r="H1373" s="825" t="s">
        <v>5576</v>
      </c>
      <c r="I1373" s="831">
        <v>1072.1700439453125</v>
      </c>
      <c r="J1373" s="831">
        <v>1</v>
      </c>
      <c r="K1373" s="832">
        <v>1072.1700439453125</v>
      </c>
    </row>
    <row r="1374" spans="1:11" ht="14.45" customHeight="1" x14ac:dyDescent="0.2">
      <c r="A1374" s="821" t="s">
        <v>586</v>
      </c>
      <c r="B1374" s="822" t="s">
        <v>587</v>
      </c>
      <c r="C1374" s="825" t="s">
        <v>610</v>
      </c>
      <c r="D1374" s="839" t="s">
        <v>611</v>
      </c>
      <c r="E1374" s="825" t="s">
        <v>3695</v>
      </c>
      <c r="F1374" s="839" t="s">
        <v>3696</v>
      </c>
      <c r="G1374" s="825" t="s">
        <v>5577</v>
      </c>
      <c r="H1374" s="825" t="s">
        <v>5578</v>
      </c>
      <c r="I1374" s="831">
        <v>1072.1700439453125</v>
      </c>
      <c r="J1374" s="831">
        <v>1</v>
      </c>
      <c r="K1374" s="832">
        <v>1072.1700439453125</v>
      </c>
    </row>
    <row r="1375" spans="1:11" ht="14.45" customHeight="1" x14ac:dyDescent="0.2">
      <c r="A1375" s="821" t="s">
        <v>586</v>
      </c>
      <c r="B1375" s="822" t="s">
        <v>587</v>
      </c>
      <c r="C1375" s="825" t="s">
        <v>610</v>
      </c>
      <c r="D1375" s="839" t="s">
        <v>611</v>
      </c>
      <c r="E1375" s="825" t="s">
        <v>3695</v>
      </c>
      <c r="F1375" s="839" t="s">
        <v>3696</v>
      </c>
      <c r="G1375" s="825" t="s">
        <v>5579</v>
      </c>
      <c r="H1375" s="825" t="s">
        <v>5580</v>
      </c>
      <c r="I1375" s="831">
        <v>1152.0899658203125</v>
      </c>
      <c r="J1375" s="831">
        <v>1</v>
      </c>
      <c r="K1375" s="832">
        <v>1152.0899658203125</v>
      </c>
    </row>
    <row r="1376" spans="1:11" ht="14.45" customHeight="1" x14ac:dyDescent="0.2">
      <c r="A1376" s="821" t="s">
        <v>586</v>
      </c>
      <c r="B1376" s="822" t="s">
        <v>587</v>
      </c>
      <c r="C1376" s="825" t="s">
        <v>610</v>
      </c>
      <c r="D1376" s="839" t="s">
        <v>611</v>
      </c>
      <c r="E1376" s="825" t="s">
        <v>3695</v>
      </c>
      <c r="F1376" s="839" t="s">
        <v>3696</v>
      </c>
      <c r="G1376" s="825" t="s">
        <v>5581</v>
      </c>
      <c r="H1376" s="825" t="s">
        <v>5582</v>
      </c>
      <c r="I1376" s="831">
        <v>1152.0899658203125</v>
      </c>
      <c r="J1376" s="831">
        <v>1</v>
      </c>
      <c r="K1376" s="832">
        <v>1152.0899658203125</v>
      </c>
    </row>
    <row r="1377" spans="1:11" ht="14.45" customHeight="1" x14ac:dyDescent="0.2">
      <c r="A1377" s="821" t="s">
        <v>586</v>
      </c>
      <c r="B1377" s="822" t="s">
        <v>587</v>
      </c>
      <c r="C1377" s="825" t="s">
        <v>610</v>
      </c>
      <c r="D1377" s="839" t="s">
        <v>611</v>
      </c>
      <c r="E1377" s="825" t="s">
        <v>3695</v>
      </c>
      <c r="F1377" s="839" t="s">
        <v>3696</v>
      </c>
      <c r="G1377" s="825" t="s">
        <v>5583</v>
      </c>
      <c r="H1377" s="825" t="s">
        <v>5584</v>
      </c>
      <c r="I1377" s="831">
        <v>1152.0899658203125</v>
      </c>
      <c r="J1377" s="831">
        <v>2</v>
      </c>
      <c r="K1377" s="832">
        <v>2304.179931640625</v>
      </c>
    </row>
    <row r="1378" spans="1:11" ht="14.45" customHeight="1" x14ac:dyDescent="0.2">
      <c r="A1378" s="821" t="s">
        <v>586</v>
      </c>
      <c r="B1378" s="822" t="s">
        <v>587</v>
      </c>
      <c r="C1378" s="825" t="s">
        <v>610</v>
      </c>
      <c r="D1378" s="839" t="s">
        <v>611</v>
      </c>
      <c r="E1378" s="825" t="s">
        <v>3695</v>
      </c>
      <c r="F1378" s="839" t="s">
        <v>3696</v>
      </c>
      <c r="G1378" s="825" t="s">
        <v>5585</v>
      </c>
      <c r="H1378" s="825" t="s">
        <v>5586</v>
      </c>
      <c r="I1378" s="831">
        <v>15673.7998046875</v>
      </c>
      <c r="J1378" s="831">
        <v>1</v>
      </c>
      <c r="K1378" s="832">
        <v>15673.7998046875</v>
      </c>
    </row>
    <row r="1379" spans="1:11" ht="14.45" customHeight="1" x14ac:dyDescent="0.2">
      <c r="A1379" s="821" t="s">
        <v>586</v>
      </c>
      <c r="B1379" s="822" t="s">
        <v>587</v>
      </c>
      <c r="C1379" s="825" t="s">
        <v>610</v>
      </c>
      <c r="D1379" s="839" t="s">
        <v>611</v>
      </c>
      <c r="E1379" s="825" t="s">
        <v>3695</v>
      </c>
      <c r="F1379" s="839" t="s">
        <v>3696</v>
      </c>
      <c r="G1379" s="825" t="s">
        <v>5587</v>
      </c>
      <c r="H1379" s="825" t="s">
        <v>5588</v>
      </c>
      <c r="I1379" s="831">
        <v>15673.7998046875</v>
      </c>
      <c r="J1379" s="831">
        <v>1</v>
      </c>
      <c r="K1379" s="832">
        <v>15673.7998046875</v>
      </c>
    </row>
    <row r="1380" spans="1:11" ht="14.45" customHeight="1" x14ac:dyDescent="0.2">
      <c r="A1380" s="821" t="s">
        <v>586</v>
      </c>
      <c r="B1380" s="822" t="s">
        <v>587</v>
      </c>
      <c r="C1380" s="825" t="s">
        <v>610</v>
      </c>
      <c r="D1380" s="839" t="s">
        <v>611</v>
      </c>
      <c r="E1380" s="825" t="s">
        <v>3695</v>
      </c>
      <c r="F1380" s="839" t="s">
        <v>3696</v>
      </c>
      <c r="G1380" s="825" t="s">
        <v>5589</v>
      </c>
      <c r="H1380" s="825" t="s">
        <v>5590</v>
      </c>
      <c r="I1380" s="831">
        <v>15673.7998046875</v>
      </c>
      <c r="J1380" s="831">
        <v>1</v>
      </c>
      <c r="K1380" s="832">
        <v>15673.7998046875</v>
      </c>
    </row>
    <row r="1381" spans="1:11" ht="14.45" customHeight="1" x14ac:dyDescent="0.2">
      <c r="A1381" s="821" t="s">
        <v>586</v>
      </c>
      <c r="B1381" s="822" t="s">
        <v>587</v>
      </c>
      <c r="C1381" s="825" t="s">
        <v>610</v>
      </c>
      <c r="D1381" s="839" t="s">
        <v>611</v>
      </c>
      <c r="E1381" s="825" t="s">
        <v>3695</v>
      </c>
      <c r="F1381" s="839" t="s">
        <v>3696</v>
      </c>
      <c r="G1381" s="825" t="s">
        <v>5591</v>
      </c>
      <c r="H1381" s="825" t="s">
        <v>5592</v>
      </c>
      <c r="I1381" s="831">
        <v>15673.7998046875</v>
      </c>
      <c r="J1381" s="831">
        <v>1</v>
      </c>
      <c r="K1381" s="832">
        <v>15673.7998046875</v>
      </c>
    </row>
    <row r="1382" spans="1:11" ht="14.45" customHeight="1" x14ac:dyDescent="0.2">
      <c r="A1382" s="821" t="s">
        <v>586</v>
      </c>
      <c r="B1382" s="822" t="s">
        <v>587</v>
      </c>
      <c r="C1382" s="825" t="s">
        <v>610</v>
      </c>
      <c r="D1382" s="839" t="s">
        <v>611</v>
      </c>
      <c r="E1382" s="825" t="s">
        <v>3695</v>
      </c>
      <c r="F1382" s="839" t="s">
        <v>3696</v>
      </c>
      <c r="G1382" s="825" t="s">
        <v>5593</v>
      </c>
      <c r="H1382" s="825" t="s">
        <v>5594</v>
      </c>
      <c r="I1382" s="831">
        <v>5409.60009765625</v>
      </c>
      <c r="J1382" s="831">
        <v>6</v>
      </c>
      <c r="K1382" s="832">
        <v>32457.6005859375</v>
      </c>
    </row>
    <row r="1383" spans="1:11" ht="14.45" customHeight="1" x14ac:dyDescent="0.2">
      <c r="A1383" s="821" t="s">
        <v>586</v>
      </c>
      <c r="B1383" s="822" t="s">
        <v>587</v>
      </c>
      <c r="C1383" s="825" t="s">
        <v>610</v>
      </c>
      <c r="D1383" s="839" t="s">
        <v>611</v>
      </c>
      <c r="E1383" s="825" t="s">
        <v>3695</v>
      </c>
      <c r="F1383" s="839" t="s">
        <v>3696</v>
      </c>
      <c r="G1383" s="825" t="s">
        <v>5595</v>
      </c>
      <c r="H1383" s="825" t="s">
        <v>5596</v>
      </c>
      <c r="I1383" s="831">
        <v>192.99600219726563</v>
      </c>
      <c r="J1383" s="831">
        <v>8</v>
      </c>
      <c r="K1383" s="832">
        <v>1543.9499816894531</v>
      </c>
    </row>
    <row r="1384" spans="1:11" ht="14.45" customHeight="1" x14ac:dyDescent="0.2">
      <c r="A1384" s="821" t="s">
        <v>586</v>
      </c>
      <c r="B1384" s="822" t="s">
        <v>587</v>
      </c>
      <c r="C1384" s="825" t="s">
        <v>610</v>
      </c>
      <c r="D1384" s="839" t="s">
        <v>611</v>
      </c>
      <c r="E1384" s="825" t="s">
        <v>3695</v>
      </c>
      <c r="F1384" s="839" t="s">
        <v>3696</v>
      </c>
      <c r="G1384" s="825" t="s">
        <v>5597</v>
      </c>
      <c r="H1384" s="825" t="s">
        <v>5598</v>
      </c>
      <c r="I1384" s="831">
        <v>77.970001220703125</v>
      </c>
      <c r="J1384" s="831">
        <v>2</v>
      </c>
      <c r="K1384" s="832">
        <v>155.94000244140625</v>
      </c>
    </row>
    <row r="1385" spans="1:11" ht="14.45" customHeight="1" x14ac:dyDescent="0.2">
      <c r="A1385" s="821" t="s">
        <v>586</v>
      </c>
      <c r="B1385" s="822" t="s">
        <v>587</v>
      </c>
      <c r="C1385" s="825" t="s">
        <v>610</v>
      </c>
      <c r="D1385" s="839" t="s">
        <v>611</v>
      </c>
      <c r="E1385" s="825" t="s">
        <v>3695</v>
      </c>
      <c r="F1385" s="839" t="s">
        <v>3696</v>
      </c>
      <c r="G1385" s="825" t="s">
        <v>5599</v>
      </c>
      <c r="H1385" s="825" t="s">
        <v>5600</v>
      </c>
      <c r="I1385" s="831">
        <v>186.17299652099609</v>
      </c>
      <c r="J1385" s="831">
        <v>27</v>
      </c>
      <c r="K1385" s="832">
        <v>5026.6500244140625</v>
      </c>
    </row>
    <row r="1386" spans="1:11" ht="14.45" customHeight="1" x14ac:dyDescent="0.2">
      <c r="A1386" s="821" t="s">
        <v>586</v>
      </c>
      <c r="B1386" s="822" t="s">
        <v>587</v>
      </c>
      <c r="C1386" s="825" t="s">
        <v>610</v>
      </c>
      <c r="D1386" s="839" t="s">
        <v>611</v>
      </c>
      <c r="E1386" s="825" t="s">
        <v>3695</v>
      </c>
      <c r="F1386" s="839" t="s">
        <v>3696</v>
      </c>
      <c r="G1386" s="825" t="s">
        <v>5601</v>
      </c>
      <c r="H1386" s="825" t="s">
        <v>5602</v>
      </c>
      <c r="I1386" s="831">
        <v>105.26999664306641</v>
      </c>
      <c r="J1386" s="831">
        <v>4</v>
      </c>
      <c r="K1386" s="832">
        <v>421.07998657226563</v>
      </c>
    </row>
    <row r="1387" spans="1:11" ht="14.45" customHeight="1" x14ac:dyDescent="0.2">
      <c r="A1387" s="821" t="s">
        <v>586</v>
      </c>
      <c r="B1387" s="822" t="s">
        <v>587</v>
      </c>
      <c r="C1387" s="825" t="s">
        <v>610</v>
      </c>
      <c r="D1387" s="839" t="s">
        <v>611</v>
      </c>
      <c r="E1387" s="825" t="s">
        <v>3695</v>
      </c>
      <c r="F1387" s="839" t="s">
        <v>3696</v>
      </c>
      <c r="G1387" s="825" t="s">
        <v>5603</v>
      </c>
      <c r="H1387" s="825" t="s">
        <v>5604</v>
      </c>
      <c r="I1387" s="831">
        <v>239.78499984741211</v>
      </c>
      <c r="J1387" s="831">
        <v>6</v>
      </c>
      <c r="K1387" s="832">
        <v>1438.7199859619141</v>
      </c>
    </row>
    <row r="1388" spans="1:11" ht="14.45" customHeight="1" x14ac:dyDescent="0.2">
      <c r="A1388" s="821" t="s">
        <v>586</v>
      </c>
      <c r="B1388" s="822" t="s">
        <v>587</v>
      </c>
      <c r="C1388" s="825" t="s">
        <v>610</v>
      </c>
      <c r="D1388" s="839" t="s">
        <v>611</v>
      </c>
      <c r="E1388" s="825" t="s">
        <v>3695</v>
      </c>
      <c r="F1388" s="839" t="s">
        <v>3696</v>
      </c>
      <c r="G1388" s="825" t="s">
        <v>5605</v>
      </c>
      <c r="H1388" s="825" t="s">
        <v>5606</v>
      </c>
      <c r="I1388" s="831">
        <v>2889.949951171875</v>
      </c>
      <c r="J1388" s="831">
        <v>2</v>
      </c>
      <c r="K1388" s="832">
        <v>5779.89990234375</v>
      </c>
    </row>
    <row r="1389" spans="1:11" ht="14.45" customHeight="1" x14ac:dyDescent="0.2">
      <c r="A1389" s="821" t="s">
        <v>586</v>
      </c>
      <c r="B1389" s="822" t="s">
        <v>587</v>
      </c>
      <c r="C1389" s="825" t="s">
        <v>610</v>
      </c>
      <c r="D1389" s="839" t="s">
        <v>611</v>
      </c>
      <c r="E1389" s="825" t="s">
        <v>3695</v>
      </c>
      <c r="F1389" s="839" t="s">
        <v>3696</v>
      </c>
      <c r="G1389" s="825" t="s">
        <v>5607</v>
      </c>
      <c r="H1389" s="825" t="s">
        <v>5608</v>
      </c>
      <c r="I1389" s="831">
        <v>239.42649383544921</v>
      </c>
      <c r="J1389" s="831">
        <v>32</v>
      </c>
      <c r="K1389" s="832">
        <v>7661.6098175048828</v>
      </c>
    </row>
    <row r="1390" spans="1:11" ht="14.45" customHeight="1" x14ac:dyDescent="0.2">
      <c r="A1390" s="821" t="s">
        <v>586</v>
      </c>
      <c r="B1390" s="822" t="s">
        <v>587</v>
      </c>
      <c r="C1390" s="825" t="s">
        <v>610</v>
      </c>
      <c r="D1390" s="839" t="s">
        <v>611</v>
      </c>
      <c r="E1390" s="825" t="s">
        <v>3695</v>
      </c>
      <c r="F1390" s="839" t="s">
        <v>3696</v>
      </c>
      <c r="G1390" s="825" t="s">
        <v>5609</v>
      </c>
      <c r="H1390" s="825" t="s">
        <v>5610</v>
      </c>
      <c r="I1390" s="831">
        <v>1385.75</v>
      </c>
      <c r="J1390" s="831">
        <v>2</v>
      </c>
      <c r="K1390" s="832">
        <v>2771.5</v>
      </c>
    </row>
    <row r="1391" spans="1:11" ht="14.45" customHeight="1" x14ac:dyDescent="0.2">
      <c r="A1391" s="821" t="s">
        <v>586</v>
      </c>
      <c r="B1391" s="822" t="s">
        <v>587</v>
      </c>
      <c r="C1391" s="825" t="s">
        <v>610</v>
      </c>
      <c r="D1391" s="839" t="s">
        <v>611</v>
      </c>
      <c r="E1391" s="825" t="s">
        <v>3695</v>
      </c>
      <c r="F1391" s="839" t="s">
        <v>3696</v>
      </c>
      <c r="G1391" s="825" t="s">
        <v>5611</v>
      </c>
      <c r="H1391" s="825" t="s">
        <v>5612</v>
      </c>
      <c r="I1391" s="831">
        <v>1385.75</v>
      </c>
      <c r="J1391" s="831">
        <v>18</v>
      </c>
      <c r="K1391" s="832">
        <v>24943.5</v>
      </c>
    </row>
    <row r="1392" spans="1:11" ht="14.45" customHeight="1" x14ac:dyDescent="0.2">
      <c r="A1392" s="821" t="s">
        <v>586</v>
      </c>
      <c r="B1392" s="822" t="s">
        <v>587</v>
      </c>
      <c r="C1392" s="825" t="s">
        <v>610</v>
      </c>
      <c r="D1392" s="839" t="s">
        <v>611</v>
      </c>
      <c r="E1392" s="825" t="s">
        <v>3695</v>
      </c>
      <c r="F1392" s="839" t="s">
        <v>3696</v>
      </c>
      <c r="G1392" s="825" t="s">
        <v>5613</v>
      </c>
      <c r="H1392" s="825" t="s">
        <v>5614</v>
      </c>
      <c r="I1392" s="831">
        <v>1385.75</v>
      </c>
      <c r="J1392" s="831">
        <v>32</v>
      </c>
      <c r="K1392" s="832">
        <v>44344</v>
      </c>
    </row>
    <row r="1393" spans="1:11" ht="14.45" customHeight="1" x14ac:dyDescent="0.2">
      <c r="A1393" s="821" t="s">
        <v>586</v>
      </c>
      <c r="B1393" s="822" t="s">
        <v>587</v>
      </c>
      <c r="C1393" s="825" t="s">
        <v>610</v>
      </c>
      <c r="D1393" s="839" t="s">
        <v>611</v>
      </c>
      <c r="E1393" s="825" t="s">
        <v>3695</v>
      </c>
      <c r="F1393" s="839" t="s">
        <v>3696</v>
      </c>
      <c r="G1393" s="825" t="s">
        <v>5615</v>
      </c>
      <c r="H1393" s="825" t="s">
        <v>5616</v>
      </c>
      <c r="I1393" s="831">
        <v>1385.75</v>
      </c>
      <c r="J1393" s="831">
        <v>34</v>
      </c>
      <c r="K1393" s="832">
        <v>47115.5</v>
      </c>
    </row>
    <row r="1394" spans="1:11" ht="14.45" customHeight="1" x14ac:dyDescent="0.2">
      <c r="A1394" s="821" t="s">
        <v>586</v>
      </c>
      <c r="B1394" s="822" t="s">
        <v>587</v>
      </c>
      <c r="C1394" s="825" t="s">
        <v>610</v>
      </c>
      <c r="D1394" s="839" t="s">
        <v>611</v>
      </c>
      <c r="E1394" s="825" t="s">
        <v>3695</v>
      </c>
      <c r="F1394" s="839" t="s">
        <v>3696</v>
      </c>
      <c r="G1394" s="825" t="s">
        <v>5617</v>
      </c>
      <c r="H1394" s="825" t="s">
        <v>5618</v>
      </c>
      <c r="I1394" s="831">
        <v>1385.75</v>
      </c>
      <c r="J1394" s="831">
        <v>27</v>
      </c>
      <c r="K1394" s="832">
        <v>37415.25</v>
      </c>
    </row>
    <row r="1395" spans="1:11" ht="14.45" customHeight="1" x14ac:dyDescent="0.2">
      <c r="A1395" s="821" t="s">
        <v>586</v>
      </c>
      <c r="B1395" s="822" t="s">
        <v>587</v>
      </c>
      <c r="C1395" s="825" t="s">
        <v>610</v>
      </c>
      <c r="D1395" s="839" t="s">
        <v>611</v>
      </c>
      <c r="E1395" s="825" t="s">
        <v>3695</v>
      </c>
      <c r="F1395" s="839" t="s">
        <v>3696</v>
      </c>
      <c r="G1395" s="825" t="s">
        <v>5619</v>
      </c>
      <c r="H1395" s="825" t="s">
        <v>5620</v>
      </c>
      <c r="I1395" s="831">
        <v>1385.75</v>
      </c>
      <c r="J1395" s="831">
        <v>12</v>
      </c>
      <c r="K1395" s="832">
        <v>16629</v>
      </c>
    </row>
    <row r="1396" spans="1:11" ht="14.45" customHeight="1" x14ac:dyDescent="0.2">
      <c r="A1396" s="821" t="s">
        <v>586</v>
      </c>
      <c r="B1396" s="822" t="s">
        <v>587</v>
      </c>
      <c r="C1396" s="825" t="s">
        <v>610</v>
      </c>
      <c r="D1396" s="839" t="s">
        <v>611</v>
      </c>
      <c r="E1396" s="825" t="s">
        <v>3695</v>
      </c>
      <c r="F1396" s="839" t="s">
        <v>3696</v>
      </c>
      <c r="G1396" s="825" t="s">
        <v>5621</v>
      </c>
      <c r="H1396" s="825" t="s">
        <v>5622</v>
      </c>
      <c r="I1396" s="831">
        <v>1385.75</v>
      </c>
      <c r="J1396" s="831">
        <v>6</v>
      </c>
      <c r="K1396" s="832">
        <v>8314.5</v>
      </c>
    </row>
    <row r="1397" spans="1:11" ht="14.45" customHeight="1" x14ac:dyDescent="0.2">
      <c r="A1397" s="821" t="s">
        <v>586</v>
      </c>
      <c r="B1397" s="822" t="s">
        <v>587</v>
      </c>
      <c r="C1397" s="825" t="s">
        <v>610</v>
      </c>
      <c r="D1397" s="839" t="s">
        <v>611</v>
      </c>
      <c r="E1397" s="825" t="s">
        <v>3695</v>
      </c>
      <c r="F1397" s="839" t="s">
        <v>3696</v>
      </c>
      <c r="G1397" s="825" t="s">
        <v>5623</v>
      </c>
      <c r="H1397" s="825" t="s">
        <v>5624</v>
      </c>
      <c r="I1397" s="831">
        <v>1385.75</v>
      </c>
      <c r="J1397" s="831">
        <v>3</v>
      </c>
      <c r="K1397" s="832">
        <v>4157.25</v>
      </c>
    </row>
    <row r="1398" spans="1:11" ht="14.45" customHeight="1" x14ac:dyDescent="0.2">
      <c r="A1398" s="821" t="s">
        <v>586</v>
      </c>
      <c r="B1398" s="822" t="s">
        <v>587</v>
      </c>
      <c r="C1398" s="825" t="s">
        <v>610</v>
      </c>
      <c r="D1398" s="839" t="s">
        <v>611</v>
      </c>
      <c r="E1398" s="825" t="s">
        <v>3695</v>
      </c>
      <c r="F1398" s="839" t="s">
        <v>3696</v>
      </c>
      <c r="G1398" s="825" t="s">
        <v>5625</v>
      </c>
      <c r="H1398" s="825" t="s">
        <v>5626</v>
      </c>
      <c r="I1398" s="831">
        <v>4823.7900390625</v>
      </c>
      <c r="J1398" s="831">
        <v>1</v>
      </c>
      <c r="K1398" s="832">
        <v>4823.7900390625</v>
      </c>
    </row>
    <row r="1399" spans="1:11" ht="14.45" customHeight="1" x14ac:dyDescent="0.2">
      <c r="A1399" s="821" t="s">
        <v>586</v>
      </c>
      <c r="B1399" s="822" t="s">
        <v>587</v>
      </c>
      <c r="C1399" s="825" t="s">
        <v>610</v>
      </c>
      <c r="D1399" s="839" t="s">
        <v>611</v>
      </c>
      <c r="E1399" s="825" t="s">
        <v>3695</v>
      </c>
      <c r="F1399" s="839" t="s">
        <v>3696</v>
      </c>
      <c r="G1399" s="825" t="s">
        <v>5627</v>
      </c>
      <c r="H1399" s="825" t="s">
        <v>5628</v>
      </c>
      <c r="I1399" s="831">
        <v>6447.4501953125</v>
      </c>
      <c r="J1399" s="831">
        <v>1</v>
      </c>
      <c r="K1399" s="832">
        <v>6447.4501953125</v>
      </c>
    </row>
    <row r="1400" spans="1:11" ht="14.45" customHeight="1" x14ac:dyDescent="0.2">
      <c r="A1400" s="821" t="s">
        <v>586</v>
      </c>
      <c r="B1400" s="822" t="s">
        <v>587</v>
      </c>
      <c r="C1400" s="825" t="s">
        <v>610</v>
      </c>
      <c r="D1400" s="839" t="s">
        <v>611</v>
      </c>
      <c r="E1400" s="825" t="s">
        <v>3695</v>
      </c>
      <c r="F1400" s="839" t="s">
        <v>3696</v>
      </c>
      <c r="G1400" s="825" t="s">
        <v>5629</v>
      </c>
      <c r="H1400" s="825" t="s">
        <v>5630</v>
      </c>
      <c r="I1400" s="831">
        <v>5750</v>
      </c>
      <c r="J1400" s="831">
        <v>2</v>
      </c>
      <c r="K1400" s="832">
        <v>11500</v>
      </c>
    </row>
    <row r="1401" spans="1:11" ht="14.45" customHeight="1" x14ac:dyDescent="0.2">
      <c r="A1401" s="821" t="s">
        <v>586</v>
      </c>
      <c r="B1401" s="822" t="s">
        <v>587</v>
      </c>
      <c r="C1401" s="825" t="s">
        <v>610</v>
      </c>
      <c r="D1401" s="839" t="s">
        <v>611</v>
      </c>
      <c r="E1401" s="825" t="s">
        <v>3695</v>
      </c>
      <c r="F1401" s="839" t="s">
        <v>3696</v>
      </c>
      <c r="G1401" s="825" t="s">
        <v>5631</v>
      </c>
      <c r="H1401" s="825" t="s">
        <v>5632</v>
      </c>
      <c r="I1401" s="831">
        <v>5175</v>
      </c>
      <c r="J1401" s="831">
        <v>1</v>
      </c>
      <c r="K1401" s="832">
        <v>5175</v>
      </c>
    </row>
    <row r="1402" spans="1:11" ht="14.45" customHeight="1" x14ac:dyDescent="0.2">
      <c r="A1402" s="821" t="s">
        <v>586</v>
      </c>
      <c r="B1402" s="822" t="s">
        <v>587</v>
      </c>
      <c r="C1402" s="825" t="s">
        <v>610</v>
      </c>
      <c r="D1402" s="839" t="s">
        <v>611</v>
      </c>
      <c r="E1402" s="825" t="s">
        <v>3695</v>
      </c>
      <c r="F1402" s="839" t="s">
        <v>3696</v>
      </c>
      <c r="G1402" s="825" t="s">
        <v>5633</v>
      </c>
      <c r="H1402" s="825" t="s">
        <v>5634</v>
      </c>
      <c r="I1402" s="831">
        <v>3897.35009765625</v>
      </c>
      <c r="J1402" s="831">
        <v>9</v>
      </c>
      <c r="K1402" s="832">
        <v>35076.15087890625</v>
      </c>
    </row>
    <row r="1403" spans="1:11" ht="14.45" customHeight="1" x14ac:dyDescent="0.2">
      <c r="A1403" s="821" t="s">
        <v>586</v>
      </c>
      <c r="B1403" s="822" t="s">
        <v>587</v>
      </c>
      <c r="C1403" s="825" t="s">
        <v>610</v>
      </c>
      <c r="D1403" s="839" t="s">
        <v>611</v>
      </c>
      <c r="E1403" s="825" t="s">
        <v>3695</v>
      </c>
      <c r="F1403" s="839" t="s">
        <v>3696</v>
      </c>
      <c r="G1403" s="825" t="s">
        <v>5635</v>
      </c>
      <c r="H1403" s="825" t="s">
        <v>5636</v>
      </c>
      <c r="I1403" s="831">
        <v>6740.14990234375</v>
      </c>
      <c r="J1403" s="831">
        <v>7</v>
      </c>
      <c r="K1403" s="832">
        <v>47181.04931640625</v>
      </c>
    </row>
    <row r="1404" spans="1:11" ht="14.45" customHeight="1" x14ac:dyDescent="0.2">
      <c r="A1404" s="821" t="s">
        <v>586</v>
      </c>
      <c r="B1404" s="822" t="s">
        <v>587</v>
      </c>
      <c r="C1404" s="825" t="s">
        <v>610</v>
      </c>
      <c r="D1404" s="839" t="s">
        <v>611</v>
      </c>
      <c r="E1404" s="825" t="s">
        <v>3695</v>
      </c>
      <c r="F1404" s="839" t="s">
        <v>3696</v>
      </c>
      <c r="G1404" s="825" t="s">
        <v>5637</v>
      </c>
      <c r="H1404" s="825" t="s">
        <v>5638</v>
      </c>
      <c r="I1404" s="831">
        <v>6707.966796875</v>
      </c>
      <c r="J1404" s="831">
        <v>3</v>
      </c>
      <c r="K1404" s="832">
        <v>20123.900390625</v>
      </c>
    </row>
    <row r="1405" spans="1:11" ht="14.45" customHeight="1" x14ac:dyDescent="0.2">
      <c r="A1405" s="821" t="s">
        <v>586</v>
      </c>
      <c r="B1405" s="822" t="s">
        <v>587</v>
      </c>
      <c r="C1405" s="825" t="s">
        <v>610</v>
      </c>
      <c r="D1405" s="839" t="s">
        <v>611</v>
      </c>
      <c r="E1405" s="825" t="s">
        <v>3695</v>
      </c>
      <c r="F1405" s="839" t="s">
        <v>3696</v>
      </c>
      <c r="G1405" s="825" t="s">
        <v>5639</v>
      </c>
      <c r="H1405" s="825" t="s">
        <v>5640</v>
      </c>
      <c r="I1405" s="831">
        <v>1315.300048828125</v>
      </c>
      <c r="J1405" s="831">
        <v>1</v>
      </c>
      <c r="K1405" s="832">
        <v>1315.300048828125</v>
      </c>
    </row>
    <row r="1406" spans="1:11" ht="14.45" customHeight="1" x14ac:dyDescent="0.2">
      <c r="A1406" s="821" t="s">
        <v>586</v>
      </c>
      <c r="B1406" s="822" t="s">
        <v>587</v>
      </c>
      <c r="C1406" s="825" t="s">
        <v>610</v>
      </c>
      <c r="D1406" s="839" t="s">
        <v>611</v>
      </c>
      <c r="E1406" s="825" t="s">
        <v>3695</v>
      </c>
      <c r="F1406" s="839" t="s">
        <v>3696</v>
      </c>
      <c r="G1406" s="825" t="s">
        <v>5641</v>
      </c>
      <c r="H1406" s="825" t="s">
        <v>5642</v>
      </c>
      <c r="I1406" s="831">
        <v>1287.43994140625</v>
      </c>
      <c r="J1406" s="831">
        <v>1</v>
      </c>
      <c r="K1406" s="832">
        <v>1287.43994140625</v>
      </c>
    </row>
    <row r="1407" spans="1:11" ht="14.45" customHeight="1" x14ac:dyDescent="0.2">
      <c r="A1407" s="821" t="s">
        <v>586</v>
      </c>
      <c r="B1407" s="822" t="s">
        <v>587</v>
      </c>
      <c r="C1407" s="825" t="s">
        <v>610</v>
      </c>
      <c r="D1407" s="839" t="s">
        <v>611</v>
      </c>
      <c r="E1407" s="825" t="s">
        <v>3695</v>
      </c>
      <c r="F1407" s="839" t="s">
        <v>3696</v>
      </c>
      <c r="G1407" s="825" t="s">
        <v>5643</v>
      </c>
      <c r="H1407" s="825" t="s">
        <v>5644</v>
      </c>
      <c r="I1407" s="831">
        <v>4823.7900390625</v>
      </c>
      <c r="J1407" s="831">
        <v>1</v>
      </c>
      <c r="K1407" s="832">
        <v>4823.7900390625</v>
      </c>
    </row>
    <row r="1408" spans="1:11" ht="14.45" customHeight="1" x14ac:dyDescent="0.2">
      <c r="A1408" s="821" t="s">
        <v>586</v>
      </c>
      <c r="B1408" s="822" t="s">
        <v>587</v>
      </c>
      <c r="C1408" s="825" t="s">
        <v>610</v>
      </c>
      <c r="D1408" s="839" t="s">
        <v>611</v>
      </c>
      <c r="E1408" s="825" t="s">
        <v>3695</v>
      </c>
      <c r="F1408" s="839" t="s">
        <v>3696</v>
      </c>
      <c r="G1408" s="825" t="s">
        <v>5645</v>
      </c>
      <c r="H1408" s="825" t="s">
        <v>5646</v>
      </c>
      <c r="I1408" s="831">
        <v>2314.43994140625</v>
      </c>
      <c r="J1408" s="831">
        <v>1</v>
      </c>
      <c r="K1408" s="832">
        <v>2314.43994140625</v>
      </c>
    </row>
    <row r="1409" spans="1:11" ht="14.45" customHeight="1" x14ac:dyDescent="0.2">
      <c r="A1409" s="821" t="s">
        <v>586</v>
      </c>
      <c r="B1409" s="822" t="s">
        <v>587</v>
      </c>
      <c r="C1409" s="825" t="s">
        <v>610</v>
      </c>
      <c r="D1409" s="839" t="s">
        <v>611</v>
      </c>
      <c r="E1409" s="825" t="s">
        <v>5647</v>
      </c>
      <c r="F1409" s="839" t="s">
        <v>5648</v>
      </c>
      <c r="G1409" s="825" t="s">
        <v>5649</v>
      </c>
      <c r="H1409" s="825" t="s">
        <v>5650</v>
      </c>
      <c r="I1409" s="831">
        <v>4142.4756401909726</v>
      </c>
      <c r="J1409" s="831">
        <v>9</v>
      </c>
      <c r="K1409" s="832">
        <v>37282.28076171875</v>
      </c>
    </row>
    <row r="1410" spans="1:11" ht="14.45" customHeight="1" x14ac:dyDescent="0.2">
      <c r="A1410" s="821" t="s">
        <v>586</v>
      </c>
      <c r="B1410" s="822" t="s">
        <v>587</v>
      </c>
      <c r="C1410" s="825" t="s">
        <v>610</v>
      </c>
      <c r="D1410" s="839" t="s">
        <v>611</v>
      </c>
      <c r="E1410" s="825" t="s">
        <v>5647</v>
      </c>
      <c r="F1410" s="839" t="s">
        <v>5648</v>
      </c>
      <c r="G1410" s="825" t="s">
        <v>5651</v>
      </c>
      <c r="H1410" s="825" t="s">
        <v>5652</v>
      </c>
      <c r="I1410" s="831">
        <v>11166.23095703125</v>
      </c>
      <c r="J1410" s="831">
        <v>9</v>
      </c>
      <c r="K1410" s="832">
        <v>100008.748046875</v>
      </c>
    </row>
    <row r="1411" spans="1:11" ht="14.45" customHeight="1" x14ac:dyDescent="0.2">
      <c r="A1411" s="821" t="s">
        <v>586</v>
      </c>
      <c r="B1411" s="822" t="s">
        <v>587</v>
      </c>
      <c r="C1411" s="825" t="s">
        <v>610</v>
      </c>
      <c r="D1411" s="839" t="s">
        <v>611</v>
      </c>
      <c r="E1411" s="825" t="s">
        <v>5647</v>
      </c>
      <c r="F1411" s="839" t="s">
        <v>5648</v>
      </c>
      <c r="G1411" s="825" t="s">
        <v>5653</v>
      </c>
      <c r="H1411" s="825" t="s">
        <v>5654</v>
      </c>
      <c r="I1411" s="831">
        <v>13985.8095703125</v>
      </c>
      <c r="J1411" s="831">
        <v>5</v>
      </c>
      <c r="K1411" s="832">
        <v>69929.0380859375</v>
      </c>
    </row>
    <row r="1412" spans="1:11" ht="14.45" customHeight="1" x14ac:dyDescent="0.2">
      <c r="A1412" s="821" t="s">
        <v>586</v>
      </c>
      <c r="B1412" s="822" t="s">
        <v>587</v>
      </c>
      <c r="C1412" s="825" t="s">
        <v>610</v>
      </c>
      <c r="D1412" s="839" t="s">
        <v>611</v>
      </c>
      <c r="E1412" s="825" t="s">
        <v>5647</v>
      </c>
      <c r="F1412" s="839" t="s">
        <v>5648</v>
      </c>
      <c r="G1412" s="825" t="s">
        <v>5655</v>
      </c>
      <c r="H1412" s="825" t="s">
        <v>5656</v>
      </c>
      <c r="I1412" s="831">
        <v>4480</v>
      </c>
      <c r="J1412" s="831">
        <v>12</v>
      </c>
      <c r="K1412" s="832">
        <v>53759.98046875</v>
      </c>
    </row>
    <row r="1413" spans="1:11" ht="14.45" customHeight="1" x14ac:dyDescent="0.2">
      <c r="A1413" s="821" t="s">
        <v>586</v>
      </c>
      <c r="B1413" s="822" t="s">
        <v>587</v>
      </c>
      <c r="C1413" s="825" t="s">
        <v>610</v>
      </c>
      <c r="D1413" s="839" t="s">
        <v>611</v>
      </c>
      <c r="E1413" s="825" t="s">
        <v>5647</v>
      </c>
      <c r="F1413" s="839" t="s">
        <v>5648</v>
      </c>
      <c r="G1413" s="825" t="s">
        <v>5657</v>
      </c>
      <c r="H1413" s="825" t="s">
        <v>5658</v>
      </c>
      <c r="I1413" s="831">
        <v>306.67001342773438</v>
      </c>
      <c r="J1413" s="831">
        <v>12</v>
      </c>
      <c r="K1413" s="832">
        <v>3680</v>
      </c>
    </row>
    <row r="1414" spans="1:11" ht="14.45" customHeight="1" x14ac:dyDescent="0.2">
      <c r="A1414" s="821" t="s">
        <v>586</v>
      </c>
      <c r="B1414" s="822" t="s">
        <v>587</v>
      </c>
      <c r="C1414" s="825" t="s">
        <v>610</v>
      </c>
      <c r="D1414" s="839" t="s">
        <v>611</v>
      </c>
      <c r="E1414" s="825" t="s">
        <v>5647</v>
      </c>
      <c r="F1414" s="839" t="s">
        <v>5648</v>
      </c>
      <c r="G1414" s="825" t="s">
        <v>5659</v>
      </c>
      <c r="H1414" s="825" t="s">
        <v>5660</v>
      </c>
      <c r="I1414" s="831">
        <v>5636.14990234375</v>
      </c>
      <c r="J1414" s="831">
        <v>2</v>
      </c>
      <c r="K1414" s="832">
        <v>11272.2998046875</v>
      </c>
    </row>
    <row r="1415" spans="1:11" ht="14.45" customHeight="1" x14ac:dyDescent="0.2">
      <c r="A1415" s="821" t="s">
        <v>586</v>
      </c>
      <c r="B1415" s="822" t="s">
        <v>587</v>
      </c>
      <c r="C1415" s="825" t="s">
        <v>610</v>
      </c>
      <c r="D1415" s="839" t="s">
        <v>611</v>
      </c>
      <c r="E1415" s="825" t="s">
        <v>5647</v>
      </c>
      <c r="F1415" s="839" t="s">
        <v>5648</v>
      </c>
      <c r="G1415" s="825" t="s">
        <v>5661</v>
      </c>
      <c r="H1415" s="825" t="s">
        <v>5662</v>
      </c>
      <c r="I1415" s="831">
        <v>3450</v>
      </c>
      <c r="J1415" s="831">
        <v>2</v>
      </c>
      <c r="K1415" s="832">
        <v>6900</v>
      </c>
    </row>
    <row r="1416" spans="1:11" ht="14.45" customHeight="1" x14ac:dyDescent="0.2">
      <c r="A1416" s="821" t="s">
        <v>586</v>
      </c>
      <c r="B1416" s="822" t="s">
        <v>587</v>
      </c>
      <c r="C1416" s="825" t="s">
        <v>610</v>
      </c>
      <c r="D1416" s="839" t="s">
        <v>611</v>
      </c>
      <c r="E1416" s="825" t="s">
        <v>5647</v>
      </c>
      <c r="F1416" s="839" t="s">
        <v>5648</v>
      </c>
      <c r="G1416" s="825" t="s">
        <v>5663</v>
      </c>
      <c r="H1416" s="825" t="s">
        <v>5664</v>
      </c>
      <c r="I1416" s="831">
        <v>3450</v>
      </c>
      <c r="J1416" s="831">
        <v>3</v>
      </c>
      <c r="K1416" s="832">
        <v>10350</v>
      </c>
    </row>
    <row r="1417" spans="1:11" ht="14.45" customHeight="1" x14ac:dyDescent="0.2">
      <c r="A1417" s="821" t="s">
        <v>586</v>
      </c>
      <c r="B1417" s="822" t="s">
        <v>587</v>
      </c>
      <c r="C1417" s="825" t="s">
        <v>610</v>
      </c>
      <c r="D1417" s="839" t="s">
        <v>611</v>
      </c>
      <c r="E1417" s="825" t="s">
        <v>5647</v>
      </c>
      <c r="F1417" s="839" t="s">
        <v>5648</v>
      </c>
      <c r="G1417" s="825" t="s">
        <v>5665</v>
      </c>
      <c r="H1417" s="825" t="s">
        <v>5666</v>
      </c>
      <c r="I1417" s="831">
        <v>4386.10009765625</v>
      </c>
      <c r="J1417" s="831">
        <v>19</v>
      </c>
      <c r="K1417" s="832">
        <v>83335.90185546875</v>
      </c>
    </row>
    <row r="1418" spans="1:11" ht="14.45" customHeight="1" x14ac:dyDescent="0.2">
      <c r="A1418" s="821" t="s">
        <v>586</v>
      </c>
      <c r="B1418" s="822" t="s">
        <v>587</v>
      </c>
      <c r="C1418" s="825" t="s">
        <v>610</v>
      </c>
      <c r="D1418" s="839" t="s">
        <v>611</v>
      </c>
      <c r="E1418" s="825" t="s">
        <v>5647</v>
      </c>
      <c r="F1418" s="839" t="s">
        <v>5648</v>
      </c>
      <c r="G1418" s="825" t="s">
        <v>5667</v>
      </c>
      <c r="H1418" s="825" t="s">
        <v>5668</v>
      </c>
      <c r="I1418" s="831">
        <v>4600</v>
      </c>
      <c r="J1418" s="831">
        <v>3</v>
      </c>
      <c r="K1418" s="832">
        <v>13800</v>
      </c>
    </row>
    <row r="1419" spans="1:11" ht="14.45" customHeight="1" x14ac:dyDescent="0.2">
      <c r="A1419" s="821" t="s">
        <v>586</v>
      </c>
      <c r="B1419" s="822" t="s">
        <v>587</v>
      </c>
      <c r="C1419" s="825" t="s">
        <v>610</v>
      </c>
      <c r="D1419" s="839" t="s">
        <v>611</v>
      </c>
      <c r="E1419" s="825" t="s">
        <v>5647</v>
      </c>
      <c r="F1419" s="839" t="s">
        <v>5648</v>
      </c>
      <c r="G1419" s="825" t="s">
        <v>5669</v>
      </c>
      <c r="H1419" s="825" t="s">
        <v>5670</v>
      </c>
      <c r="I1419" s="831">
        <v>9005.650390625</v>
      </c>
      <c r="J1419" s="831">
        <v>1</v>
      </c>
      <c r="K1419" s="832">
        <v>9005.650390625</v>
      </c>
    </row>
    <row r="1420" spans="1:11" ht="14.45" customHeight="1" x14ac:dyDescent="0.2">
      <c r="A1420" s="821" t="s">
        <v>586</v>
      </c>
      <c r="B1420" s="822" t="s">
        <v>587</v>
      </c>
      <c r="C1420" s="825" t="s">
        <v>610</v>
      </c>
      <c r="D1420" s="839" t="s">
        <v>611</v>
      </c>
      <c r="E1420" s="825" t="s">
        <v>5647</v>
      </c>
      <c r="F1420" s="839" t="s">
        <v>5648</v>
      </c>
      <c r="G1420" s="825" t="s">
        <v>5671</v>
      </c>
      <c r="H1420" s="825" t="s">
        <v>5672</v>
      </c>
      <c r="I1420" s="831">
        <v>14800.009765625</v>
      </c>
      <c r="J1420" s="831">
        <v>1</v>
      </c>
      <c r="K1420" s="832">
        <v>14800.009765625</v>
      </c>
    </row>
    <row r="1421" spans="1:11" ht="14.45" customHeight="1" x14ac:dyDescent="0.2">
      <c r="A1421" s="821" t="s">
        <v>586</v>
      </c>
      <c r="B1421" s="822" t="s">
        <v>587</v>
      </c>
      <c r="C1421" s="825" t="s">
        <v>610</v>
      </c>
      <c r="D1421" s="839" t="s">
        <v>611</v>
      </c>
      <c r="E1421" s="825" t="s">
        <v>5647</v>
      </c>
      <c r="F1421" s="839" t="s">
        <v>5648</v>
      </c>
      <c r="G1421" s="825" t="s">
        <v>5673</v>
      </c>
      <c r="H1421" s="825" t="s">
        <v>5674</v>
      </c>
      <c r="I1421" s="831">
        <v>7799.990234375</v>
      </c>
      <c r="J1421" s="831">
        <v>1</v>
      </c>
      <c r="K1421" s="832">
        <v>7799.990234375</v>
      </c>
    </row>
    <row r="1422" spans="1:11" ht="14.45" customHeight="1" x14ac:dyDescent="0.2">
      <c r="A1422" s="821" t="s">
        <v>586</v>
      </c>
      <c r="B1422" s="822" t="s">
        <v>587</v>
      </c>
      <c r="C1422" s="825" t="s">
        <v>610</v>
      </c>
      <c r="D1422" s="839" t="s">
        <v>611</v>
      </c>
      <c r="E1422" s="825" t="s">
        <v>5647</v>
      </c>
      <c r="F1422" s="839" t="s">
        <v>5648</v>
      </c>
      <c r="G1422" s="825" t="s">
        <v>5675</v>
      </c>
      <c r="H1422" s="825" t="s">
        <v>5676</v>
      </c>
      <c r="I1422" s="831">
        <v>3820.300048828125</v>
      </c>
      <c r="J1422" s="831">
        <v>3</v>
      </c>
      <c r="K1422" s="832">
        <v>11460.900146484375</v>
      </c>
    </row>
    <row r="1423" spans="1:11" ht="14.45" customHeight="1" x14ac:dyDescent="0.2">
      <c r="A1423" s="821" t="s">
        <v>586</v>
      </c>
      <c r="B1423" s="822" t="s">
        <v>587</v>
      </c>
      <c r="C1423" s="825" t="s">
        <v>610</v>
      </c>
      <c r="D1423" s="839" t="s">
        <v>611</v>
      </c>
      <c r="E1423" s="825" t="s">
        <v>3312</v>
      </c>
      <c r="F1423" s="839" t="s">
        <v>3313</v>
      </c>
      <c r="G1423" s="825" t="s">
        <v>5677</v>
      </c>
      <c r="H1423" s="825" t="s">
        <v>5678</v>
      </c>
      <c r="I1423" s="831">
        <v>3884.699951171875</v>
      </c>
      <c r="J1423" s="831">
        <v>2</v>
      </c>
      <c r="K1423" s="832">
        <v>7769.39990234375</v>
      </c>
    </row>
    <row r="1424" spans="1:11" ht="14.45" customHeight="1" x14ac:dyDescent="0.2">
      <c r="A1424" s="821" t="s">
        <v>586</v>
      </c>
      <c r="B1424" s="822" t="s">
        <v>587</v>
      </c>
      <c r="C1424" s="825" t="s">
        <v>610</v>
      </c>
      <c r="D1424" s="839" t="s">
        <v>611</v>
      </c>
      <c r="E1424" s="825" t="s">
        <v>3312</v>
      </c>
      <c r="F1424" s="839" t="s">
        <v>3313</v>
      </c>
      <c r="G1424" s="825" t="s">
        <v>5679</v>
      </c>
      <c r="H1424" s="825" t="s">
        <v>5680</v>
      </c>
      <c r="I1424" s="831">
        <v>802.1300048828125</v>
      </c>
      <c r="J1424" s="831">
        <v>12</v>
      </c>
      <c r="K1424" s="832">
        <v>9625.5</v>
      </c>
    </row>
    <row r="1425" spans="1:11" ht="14.45" customHeight="1" x14ac:dyDescent="0.2">
      <c r="A1425" s="821" t="s">
        <v>586</v>
      </c>
      <c r="B1425" s="822" t="s">
        <v>587</v>
      </c>
      <c r="C1425" s="825" t="s">
        <v>610</v>
      </c>
      <c r="D1425" s="839" t="s">
        <v>611</v>
      </c>
      <c r="E1425" s="825" t="s">
        <v>3312</v>
      </c>
      <c r="F1425" s="839" t="s">
        <v>3313</v>
      </c>
      <c r="G1425" s="825" t="s">
        <v>5681</v>
      </c>
      <c r="H1425" s="825" t="s">
        <v>5682</v>
      </c>
      <c r="I1425" s="831">
        <v>1719.25</v>
      </c>
      <c r="J1425" s="831">
        <v>8</v>
      </c>
      <c r="K1425" s="832">
        <v>13754</v>
      </c>
    </row>
    <row r="1426" spans="1:11" ht="14.45" customHeight="1" x14ac:dyDescent="0.2">
      <c r="A1426" s="821" t="s">
        <v>586</v>
      </c>
      <c r="B1426" s="822" t="s">
        <v>587</v>
      </c>
      <c r="C1426" s="825" t="s">
        <v>610</v>
      </c>
      <c r="D1426" s="839" t="s">
        <v>611</v>
      </c>
      <c r="E1426" s="825" t="s">
        <v>3312</v>
      </c>
      <c r="F1426" s="839" t="s">
        <v>3313</v>
      </c>
      <c r="G1426" s="825" t="s">
        <v>5683</v>
      </c>
      <c r="H1426" s="825" t="s">
        <v>5684</v>
      </c>
      <c r="I1426" s="831">
        <v>4445.89990234375</v>
      </c>
      <c r="J1426" s="831">
        <v>28</v>
      </c>
      <c r="K1426" s="832">
        <v>124485.19970703125</v>
      </c>
    </row>
    <row r="1427" spans="1:11" ht="14.45" customHeight="1" x14ac:dyDescent="0.2">
      <c r="A1427" s="821" t="s">
        <v>586</v>
      </c>
      <c r="B1427" s="822" t="s">
        <v>587</v>
      </c>
      <c r="C1427" s="825" t="s">
        <v>610</v>
      </c>
      <c r="D1427" s="839" t="s">
        <v>611</v>
      </c>
      <c r="E1427" s="825" t="s">
        <v>3312</v>
      </c>
      <c r="F1427" s="839" t="s">
        <v>3313</v>
      </c>
      <c r="G1427" s="825" t="s">
        <v>5685</v>
      </c>
      <c r="H1427" s="825" t="s">
        <v>5686</v>
      </c>
      <c r="I1427" s="831">
        <v>1694</v>
      </c>
      <c r="J1427" s="831">
        <v>2</v>
      </c>
      <c r="K1427" s="832">
        <v>3388</v>
      </c>
    </row>
    <row r="1428" spans="1:11" ht="14.45" customHeight="1" x14ac:dyDescent="0.2">
      <c r="A1428" s="821" t="s">
        <v>586</v>
      </c>
      <c r="B1428" s="822" t="s">
        <v>587</v>
      </c>
      <c r="C1428" s="825" t="s">
        <v>610</v>
      </c>
      <c r="D1428" s="839" t="s">
        <v>611</v>
      </c>
      <c r="E1428" s="825" t="s">
        <v>3312</v>
      </c>
      <c r="F1428" s="839" t="s">
        <v>3313</v>
      </c>
      <c r="G1428" s="825" t="s">
        <v>5687</v>
      </c>
      <c r="H1428" s="825" t="s">
        <v>5688</v>
      </c>
      <c r="I1428" s="831">
        <v>508.7933349609375</v>
      </c>
      <c r="J1428" s="831">
        <v>10</v>
      </c>
      <c r="K1428" s="832">
        <v>5087.9200744628906</v>
      </c>
    </row>
    <row r="1429" spans="1:11" ht="14.45" customHeight="1" x14ac:dyDescent="0.2">
      <c r="A1429" s="821" t="s">
        <v>586</v>
      </c>
      <c r="B1429" s="822" t="s">
        <v>587</v>
      </c>
      <c r="C1429" s="825" t="s">
        <v>610</v>
      </c>
      <c r="D1429" s="839" t="s">
        <v>611</v>
      </c>
      <c r="E1429" s="825" t="s">
        <v>3312</v>
      </c>
      <c r="F1429" s="839" t="s">
        <v>3313</v>
      </c>
      <c r="G1429" s="825" t="s">
        <v>5689</v>
      </c>
      <c r="H1429" s="825" t="s">
        <v>5690</v>
      </c>
      <c r="I1429" s="831">
        <v>508.79000854492188</v>
      </c>
      <c r="J1429" s="831">
        <v>1</v>
      </c>
      <c r="K1429" s="832">
        <v>508.79000854492188</v>
      </c>
    </row>
    <row r="1430" spans="1:11" ht="14.45" customHeight="1" x14ac:dyDescent="0.2">
      <c r="A1430" s="821" t="s">
        <v>586</v>
      </c>
      <c r="B1430" s="822" t="s">
        <v>587</v>
      </c>
      <c r="C1430" s="825" t="s">
        <v>610</v>
      </c>
      <c r="D1430" s="839" t="s">
        <v>611</v>
      </c>
      <c r="E1430" s="825" t="s">
        <v>3312</v>
      </c>
      <c r="F1430" s="839" t="s">
        <v>3313</v>
      </c>
      <c r="G1430" s="825" t="s">
        <v>5691</v>
      </c>
      <c r="H1430" s="825" t="s">
        <v>5692</v>
      </c>
      <c r="I1430" s="831">
        <v>4840</v>
      </c>
      <c r="J1430" s="831">
        <v>8</v>
      </c>
      <c r="K1430" s="832">
        <v>38720</v>
      </c>
    </row>
    <row r="1431" spans="1:11" ht="14.45" customHeight="1" x14ac:dyDescent="0.2">
      <c r="A1431" s="821" t="s">
        <v>586</v>
      </c>
      <c r="B1431" s="822" t="s">
        <v>587</v>
      </c>
      <c r="C1431" s="825" t="s">
        <v>610</v>
      </c>
      <c r="D1431" s="839" t="s">
        <v>611</v>
      </c>
      <c r="E1431" s="825" t="s">
        <v>3312</v>
      </c>
      <c r="F1431" s="839" t="s">
        <v>3313</v>
      </c>
      <c r="G1431" s="825" t="s">
        <v>5693</v>
      </c>
      <c r="H1431" s="825" t="s">
        <v>5694</v>
      </c>
      <c r="I1431" s="831">
        <v>4840</v>
      </c>
      <c r="J1431" s="831">
        <v>6</v>
      </c>
      <c r="K1431" s="832">
        <v>29040</v>
      </c>
    </row>
    <row r="1432" spans="1:11" ht="14.45" customHeight="1" x14ac:dyDescent="0.2">
      <c r="A1432" s="821" t="s">
        <v>586</v>
      </c>
      <c r="B1432" s="822" t="s">
        <v>587</v>
      </c>
      <c r="C1432" s="825" t="s">
        <v>610</v>
      </c>
      <c r="D1432" s="839" t="s">
        <v>611</v>
      </c>
      <c r="E1432" s="825" t="s">
        <v>3312</v>
      </c>
      <c r="F1432" s="839" t="s">
        <v>3313</v>
      </c>
      <c r="G1432" s="825" t="s">
        <v>5695</v>
      </c>
      <c r="H1432" s="825" t="s">
        <v>5696</v>
      </c>
      <c r="I1432" s="831">
        <v>4840</v>
      </c>
      <c r="J1432" s="831">
        <v>4</v>
      </c>
      <c r="K1432" s="832">
        <v>19360</v>
      </c>
    </row>
    <row r="1433" spans="1:11" ht="14.45" customHeight="1" x14ac:dyDescent="0.2">
      <c r="A1433" s="821" t="s">
        <v>586</v>
      </c>
      <c r="B1433" s="822" t="s">
        <v>587</v>
      </c>
      <c r="C1433" s="825" t="s">
        <v>610</v>
      </c>
      <c r="D1433" s="839" t="s">
        <v>611</v>
      </c>
      <c r="E1433" s="825" t="s">
        <v>3312</v>
      </c>
      <c r="F1433" s="839" t="s">
        <v>3313</v>
      </c>
      <c r="G1433" s="825" t="s">
        <v>5697</v>
      </c>
      <c r="H1433" s="825" t="s">
        <v>5698</v>
      </c>
      <c r="I1433" s="831">
        <v>1614.5999755859375</v>
      </c>
      <c r="J1433" s="831">
        <v>16</v>
      </c>
      <c r="K1433" s="832">
        <v>25833.599609375</v>
      </c>
    </row>
    <row r="1434" spans="1:11" ht="14.45" customHeight="1" x14ac:dyDescent="0.2">
      <c r="A1434" s="821" t="s">
        <v>586</v>
      </c>
      <c r="B1434" s="822" t="s">
        <v>587</v>
      </c>
      <c r="C1434" s="825" t="s">
        <v>610</v>
      </c>
      <c r="D1434" s="839" t="s">
        <v>611</v>
      </c>
      <c r="E1434" s="825" t="s">
        <v>3312</v>
      </c>
      <c r="F1434" s="839" t="s">
        <v>3313</v>
      </c>
      <c r="G1434" s="825" t="s">
        <v>5699</v>
      </c>
      <c r="H1434" s="825" t="s">
        <v>5700</v>
      </c>
      <c r="I1434" s="831">
        <v>9.9999997764825821E-3</v>
      </c>
      <c r="J1434" s="831">
        <v>1</v>
      </c>
      <c r="K1434" s="832">
        <v>9.9999997764825821E-3</v>
      </c>
    </row>
    <row r="1435" spans="1:11" ht="14.45" customHeight="1" x14ac:dyDescent="0.2">
      <c r="A1435" s="821" t="s">
        <v>586</v>
      </c>
      <c r="B1435" s="822" t="s">
        <v>587</v>
      </c>
      <c r="C1435" s="825" t="s">
        <v>610</v>
      </c>
      <c r="D1435" s="839" t="s">
        <v>611</v>
      </c>
      <c r="E1435" s="825" t="s">
        <v>3312</v>
      </c>
      <c r="F1435" s="839" t="s">
        <v>3313</v>
      </c>
      <c r="G1435" s="825" t="s">
        <v>5701</v>
      </c>
      <c r="H1435" s="825" t="s">
        <v>5702</v>
      </c>
      <c r="I1435" s="831">
        <v>9.9999997764825821E-3</v>
      </c>
      <c r="J1435" s="831">
        <v>2</v>
      </c>
      <c r="K1435" s="832">
        <v>9.9999997764825821E-3</v>
      </c>
    </row>
    <row r="1436" spans="1:11" ht="14.45" customHeight="1" x14ac:dyDescent="0.2">
      <c r="A1436" s="821" t="s">
        <v>586</v>
      </c>
      <c r="B1436" s="822" t="s">
        <v>587</v>
      </c>
      <c r="C1436" s="825" t="s">
        <v>610</v>
      </c>
      <c r="D1436" s="839" t="s">
        <v>611</v>
      </c>
      <c r="E1436" s="825" t="s">
        <v>3312</v>
      </c>
      <c r="F1436" s="839" t="s">
        <v>3313</v>
      </c>
      <c r="G1436" s="825" t="s">
        <v>5703</v>
      </c>
      <c r="H1436" s="825" t="s">
        <v>5704</v>
      </c>
      <c r="I1436" s="831">
        <v>0.10000000149011612</v>
      </c>
      <c r="J1436" s="831">
        <v>1</v>
      </c>
      <c r="K1436" s="832">
        <v>0.10000000149011612</v>
      </c>
    </row>
    <row r="1437" spans="1:11" ht="14.45" customHeight="1" x14ac:dyDescent="0.2">
      <c r="A1437" s="821" t="s">
        <v>586</v>
      </c>
      <c r="B1437" s="822" t="s">
        <v>587</v>
      </c>
      <c r="C1437" s="825" t="s">
        <v>610</v>
      </c>
      <c r="D1437" s="839" t="s">
        <v>611</v>
      </c>
      <c r="E1437" s="825" t="s">
        <v>3312</v>
      </c>
      <c r="F1437" s="839" t="s">
        <v>3313</v>
      </c>
      <c r="G1437" s="825" t="s">
        <v>5705</v>
      </c>
      <c r="H1437" s="825" t="s">
        <v>5706</v>
      </c>
      <c r="I1437" s="831">
        <v>0.10000000149011612</v>
      </c>
      <c r="J1437" s="831">
        <v>1</v>
      </c>
      <c r="K1437" s="832">
        <v>0.10000000149011612</v>
      </c>
    </row>
    <row r="1438" spans="1:11" ht="14.45" customHeight="1" x14ac:dyDescent="0.2">
      <c r="A1438" s="821" t="s">
        <v>586</v>
      </c>
      <c r="B1438" s="822" t="s">
        <v>587</v>
      </c>
      <c r="C1438" s="825" t="s">
        <v>610</v>
      </c>
      <c r="D1438" s="839" t="s">
        <v>611</v>
      </c>
      <c r="E1438" s="825" t="s">
        <v>3312</v>
      </c>
      <c r="F1438" s="839" t="s">
        <v>3313</v>
      </c>
      <c r="G1438" s="825" t="s">
        <v>5707</v>
      </c>
      <c r="H1438" s="825" t="s">
        <v>5708</v>
      </c>
      <c r="I1438" s="831">
        <v>1.9999999552965164E-2</v>
      </c>
      <c r="J1438" s="831">
        <v>6</v>
      </c>
      <c r="K1438" s="832">
        <v>0.10000000149011612</v>
      </c>
    </row>
    <row r="1439" spans="1:11" ht="14.45" customHeight="1" x14ac:dyDescent="0.2">
      <c r="A1439" s="821" t="s">
        <v>586</v>
      </c>
      <c r="B1439" s="822" t="s">
        <v>587</v>
      </c>
      <c r="C1439" s="825" t="s">
        <v>610</v>
      </c>
      <c r="D1439" s="839" t="s">
        <v>611</v>
      </c>
      <c r="E1439" s="825" t="s">
        <v>3312</v>
      </c>
      <c r="F1439" s="839" t="s">
        <v>3313</v>
      </c>
      <c r="G1439" s="825" t="s">
        <v>5709</v>
      </c>
      <c r="H1439" s="825" t="s">
        <v>5710</v>
      </c>
      <c r="I1439" s="831">
        <v>0.10000000149011612</v>
      </c>
      <c r="J1439" s="831">
        <v>1</v>
      </c>
      <c r="K1439" s="832">
        <v>0.10000000149011612</v>
      </c>
    </row>
    <row r="1440" spans="1:11" ht="14.45" customHeight="1" x14ac:dyDescent="0.2">
      <c r="A1440" s="821" t="s">
        <v>586</v>
      </c>
      <c r="B1440" s="822" t="s">
        <v>587</v>
      </c>
      <c r="C1440" s="825" t="s">
        <v>610</v>
      </c>
      <c r="D1440" s="839" t="s">
        <v>611</v>
      </c>
      <c r="E1440" s="825" t="s">
        <v>3312</v>
      </c>
      <c r="F1440" s="839" t="s">
        <v>3313</v>
      </c>
      <c r="G1440" s="825" t="s">
        <v>5711</v>
      </c>
      <c r="H1440" s="825" t="s">
        <v>5712</v>
      </c>
      <c r="I1440" s="831">
        <v>0.10000000149011612</v>
      </c>
      <c r="J1440" s="831">
        <v>1</v>
      </c>
      <c r="K1440" s="832">
        <v>0.10000000149011612</v>
      </c>
    </row>
    <row r="1441" spans="1:11" ht="14.45" customHeight="1" x14ac:dyDescent="0.2">
      <c r="A1441" s="821" t="s">
        <v>586</v>
      </c>
      <c r="B1441" s="822" t="s">
        <v>587</v>
      </c>
      <c r="C1441" s="825" t="s">
        <v>610</v>
      </c>
      <c r="D1441" s="839" t="s">
        <v>611</v>
      </c>
      <c r="E1441" s="825" t="s">
        <v>3312</v>
      </c>
      <c r="F1441" s="839" t="s">
        <v>3313</v>
      </c>
      <c r="G1441" s="825" t="s">
        <v>5713</v>
      </c>
      <c r="H1441" s="825" t="s">
        <v>5714</v>
      </c>
      <c r="I1441" s="831">
        <v>5.000000074505806E-2</v>
      </c>
      <c r="J1441" s="831">
        <v>2</v>
      </c>
      <c r="K1441" s="832">
        <v>0.10000000149011612</v>
      </c>
    </row>
    <row r="1442" spans="1:11" ht="14.45" customHeight="1" x14ac:dyDescent="0.2">
      <c r="A1442" s="821" t="s">
        <v>586</v>
      </c>
      <c r="B1442" s="822" t="s">
        <v>587</v>
      </c>
      <c r="C1442" s="825" t="s">
        <v>610</v>
      </c>
      <c r="D1442" s="839" t="s">
        <v>611</v>
      </c>
      <c r="E1442" s="825" t="s">
        <v>3312</v>
      </c>
      <c r="F1442" s="839" t="s">
        <v>3313</v>
      </c>
      <c r="G1442" s="825" t="s">
        <v>5715</v>
      </c>
      <c r="H1442" s="825" t="s">
        <v>5716</v>
      </c>
      <c r="I1442" s="831">
        <v>2.9999999329447746E-2</v>
      </c>
      <c r="J1442" s="831">
        <v>3</v>
      </c>
      <c r="K1442" s="832">
        <v>0.10000000149011612</v>
      </c>
    </row>
    <row r="1443" spans="1:11" ht="14.45" customHeight="1" x14ac:dyDescent="0.2">
      <c r="A1443" s="821" t="s">
        <v>586</v>
      </c>
      <c r="B1443" s="822" t="s">
        <v>587</v>
      </c>
      <c r="C1443" s="825" t="s">
        <v>610</v>
      </c>
      <c r="D1443" s="839" t="s">
        <v>611</v>
      </c>
      <c r="E1443" s="825" t="s">
        <v>3312</v>
      </c>
      <c r="F1443" s="839" t="s">
        <v>3313</v>
      </c>
      <c r="G1443" s="825" t="s">
        <v>5717</v>
      </c>
      <c r="H1443" s="825" t="s">
        <v>5718</v>
      </c>
      <c r="I1443" s="831">
        <v>2.9999999329447746E-2</v>
      </c>
      <c r="J1443" s="831">
        <v>3</v>
      </c>
      <c r="K1443" s="832">
        <v>0.10000000149011612</v>
      </c>
    </row>
    <row r="1444" spans="1:11" ht="14.45" customHeight="1" x14ac:dyDescent="0.2">
      <c r="A1444" s="821" t="s">
        <v>586</v>
      </c>
      <c r="B1444" s="822" t="s">
        <v>587</v>
      </c>
      <c r="C1444" s="825" t="s">
        <v>610</v>
      </c>
      <c r="D1444" s="839" t="s">
        <v>611</v>
      </c>
      <c r="E1444" s="825" t="s">
        <v>3312</v>
      </c>
      <c r="F1444" s="839" t="s">
        <v>3313</v>
      </c>
      <c r="G1444" s="825" t="s">
        <v>5719</v>
      </c>
      <c r="H1444" s="825" t="s">
        <v>5720</v>
      </c>
      <c r="I1444" s="831">
        <v>9.9999997764825821E-3</v>
      </c>
      <c r="J1444" s="831">
        <v>2</v>
      </c>
      <c r="K1444" s="832">
        <v>9.9999997764825821E-3</v>
      </c>
    </row>
    <row r="1445" spans="1:11" ht="14.45" customHeight="1" x14ac:dyDescent="0.2">
      <c r="A1445" s="821" t="s">
        <v>586</v>
      </c>
      <c r="B1445" s="822" t="s">
        <v>587</v>
      </c>
      <c r="C1445" s="825" t="s">
        <v>610</v>
      </c>
      <c r="D1445" s="839" t="s">
        <v>611</v>
      </c>
      <c r="E1445" s="825" t="s">
        <v>3312</v>
      </c>
      <c r="F1445" s="839" t="s">
        <v>3313</v>
      </c>
      <c r="G1445" s="825" t="s">
        <v>5721</v>
      </c>
      <c r="H1445" s="825" t="s">
        <v>5722</v>
      </c>
      <c r="I1445" s="831">
        <v>1.9999999552965164E-2</v>
      </c>
      <c r="J1445" s="831">
        <v>1</v>
      </c>
      <c r="K1445" s="832">
        <v>1.9999999552965164E-2</v>
      </c>
    </row>
    <row r="1446" spans="1:11" ht="14.45" customHeight="1" x14ac:dyDescent="0.2">
      <c r="A1446" s="821" t="s">
        <v>586</v>
      </c>
      <c r="B1446" s="822" t="s">
        <v>587</v>
      </c>
      <c r="C1446" s="825" t="s">
        <v>610</v>
      </c>
      <c r="D1446" s="839" t="s">
        <v>611</v>
      </c>
      <c r="E1446" s="825" t="s">
        <v>3312</v>
      </c>
      <c r="F1446" s="839" t="s">
        <v>3313</v>
      </c>
      <c r="G1446" s="825" t="s">
        <v>5723</v>
      </c>
      <c r="H1446" s="825" t="s">
        <v>5724</v>
      </c>
      <c r="I1446" s="831">
        <v>9.9999997764825821E-3</v>
      </c>
      <c r="J1446" s="831">
        <v>1</v>
      </c>
      <c r="K1446" s="832">
        <v>9.9999997764825821E-3</v>
      </c>
    </row>
    <row r="1447" spans="1:11" ht="14.45" customHeight="1" x14ac:dyDescent="0.2">
      <c r="A1447" s="821" t="s">
        <v>586</v>
      </c>
      <c r="B1447" s="822" t="s">
        <v>587</v>
      </c>
      <c r="C1447" s="825" t="s">
        <v>610</v>
      </c>
      <c r="D1447" s="839" t="s">
        <v>611</v>
      </c>
      <c r="E1447" s="825" t="s">
        <v>3312</v>
      </c>
      <c r="F1447" s="839" t="s">
        <v>3313</v>
      </c>
      <c r="G1447" s="825" t="s">
        <v>5725</v>
      </c>
      <c r="H1447" s="825" t="s">
        <v>5726</v>
      </c>
      <c r="I1447" s="831">
        <v>9.9999997764825821E-3</v>
      </c>
      <c r="J1447" s="831">
        <v>1</v>
      </c>
      <c r="K1447" s="832">
        <v>9.9999997764825821E-3</v>
      </c>
    </row>
    <row r="1448" spans="1:11" ht="14.45" customHeight="1" x14ac:dyDescent="0.2">
      <c r="A1448" s="821" t="s">
        <v>586</v>
      </c>
      <c r="B1448" s="822" t="s">
        <v>587</v>
      </c>
      <c r="C1448" s="825" t="s">
        <v>610</v>
      </c>
      <c r="D1448" s="839" t="s">
        <v>611</v>
      </c>
      <c r="E1448" s="825" t="s">
        <v>3312</v>
      </c>
      <c r="F1448" s="839" t="s">
        <v>3313</v>
      </c>
      <c r="G1448" s="825" t="s">
        <v>5727</v>
      </c>
      <c r="H1448" s="825" t="s">
        <v>5728</v>
      </c>
      <c r="I1448" s="831">
        <v>9.9999997764825821E-3</v>
      </c>
      <c r="J1448" s="831">
        <v>1</v>
      </c>
      <c r="K1448" s="832">
        <v>9.9999997764825821E-3</v>
      </c>
    </row>
    <row r="1449" spans="1:11" ht="14.45" customHeight="1" x14ac:dyDescent="0.2">
      <c r="A1449" s="821" t="s">
        <v>586</v>
      </c>
      <c r="B1449" s="822" t="s">
        <v>587</v>
      </c>
      <c r="C1449" s="825" t="s">
        <v>610</v>
      </c>
      <c r="D1449" s="839" t="s">
        <v>611</v>
      </c>
      <c r="E1449" s="825" t="s">
        <v>3312</v>
      </c>
      <c r="F1449" s="839" t="s">
        <v>3313</v>
      </c>
      <c r="G1449" s="825" t="s">
        <v>5729</v>
      </c>
      <c r="H1449" s="825" t="s">
        <v>5730</v>
      </c>
      <c r="I1449" s="831">
        <v>9.9999997764825821E-3</v>
      </c>
      <c r="J1449" s="831">
        <v>2</v>
      </c>
      <c r="K1449" s="832">
        <v>9.9999997764825821E-3</v>
      </c>
    </row>
    <row r="1450" spans="1:11" ht="14.45" customHeight="1" x14ac:dyDescent="0.2">
      <c r="A1450" s="821" t="s">
        <v>586</v>
      </c>
      <c r="B1450" s="822" t="s">
        <v>587</v>
      </c>
      <c r="C1450" s="825" t="s">
        <v>610</v>
      </c>
      <c r="D1450" s="839" t="s">
        <v>611</v>
      </c>
      <c r="E1450" s="825" t="s">
        <v>3312</v>
      </c>
      <c r="F1450" s="839" t="s">
        <v>3313</v>
      </c>
      <c r="G1450" s="825" t="s">
        <v>5731</v>
      </c>
      <c r="H1450" s="825" t="s">
        <v>5732</v>
      </c>
      <c r="I1450" s="831">
        <v>9.9999997764825821E-3</v>
      </c>
      <c r="J1450" s="831">
        <v>1</v>
      </c>
      <c r="K1450" s="832">
        <v>9.9999997764825821E-3</v>
      </c>
    </row>
    <row r="1451" spans="1:11" ht="14.45" customHeight="1" x14ac:dyDescent="0.2">
      <c r="A1451" s="821" t="s">
        <v>586</v>
      </c>
      <c r="B1451" s="822" t="s">
        <v>587</v>
      </c>
      <c r="C1451" s="825" t="s">
        <v>610</v>
      </c>
      <c r="D1451" s="839" t="s">
        <v>611</v>
      </c>
      <c r="E1451" s="825" t="s">
        <v>3312</v>
      </c>
      <c r="F1451" s="839" t="s">
        <v>3313</v>
      </c>
      <c r="G1451" s="825" t="s">
        <v>5733</v>
      </c>
      <c r="H1451" s="825" t="s">
        <v>5734</v>
      </c>
      <c r="I1451" s="831">
        <v>9.9999997764825821E-3</v>
      </c>
      <c r="J1451" s="831">
        <v>1</v>
      </c>
      <c r="K1451" s="832">
        <v>9.9999997764825821E-3</v>
      </c>
    </row>
    <row r="1452" spans="1:11" ht="14.45" customHeight="1" x14ac:dyDescent="0.2">
      <c r="A1452" s="821" t="s">
        <v>586</v>
      </c>
      <c r="B1452" s="822" t="s">
        <v>587</v>
      </c>
      <c r="C1452" s="825" t="s">
        <v>610</v>
      </c>
      <c r="D1452" s="839" t="s">
        <v>611</v>
      </c>
      <c r="E1452" s="825" t="s">
        <v>3312</v>
      </c>
      <c r="F1452" s="839" t="s">
        <v>3313</v>
      </c>
      <c r="G1452" s="825" t="s">
        <v>5735</v>
      </c>
      <c r="H1452" s="825" t="s">
        <v>5736</v>
      </c>
      <c r="I1452" s="831">
        <v>0.69999998807907104</v>
      </c>
      <c r="J1452" s="831">
        <v>1</v>
      </c>
      <c r="K1452" s="832">
        <v>0.69999998807907104</v>
      </c>
    </row>
    <row r="1453" spans="1:11" ht="14.45" customHeight="1" x14ac:dyDescent="0.2">
      <c r="A1453" s="821" t="s">
        <v>586</v>
      </c>
      <c r="B1453" s="822" t="s">
        <v>587</v>
      </c>
      <c r="C1453" s="825" t="s">
        <v>610</v>
      </c>
      <c r="D1453" s="839" t="s">
        <v>611</v>
      </c>
      <c r="E1453" s="825" t="s">
        <v>3312</v>
      </c>
      <c r="F1453" s="839" t="s">
        <v>3313</v>
      </c>
      <c r="G1453" s="825" t="s">
        <v>5737</v>
      </c>
      <c r="H1453" s="825" t="s">
        <v>5738</v>
      </c>
      <c r="I1453" s="831">
        <v>9.9999997764825821E-3</v>
      </c>
      <c r="J1453" s="831">
        <v>1</v>
      </c>
      <c r="K1453" s="832">
        <v>9.9999997764825821E-3</v>
      </c>
    </row>
    <row r="1454" spans="1:11" ht="14.45" customHeight="1" x14ac:dyDescent="0.2">
      <c r="A1454" s="821" t="s">
        <v>586</v>
      </c>
      <c r="B1454" s="822" t="s">
        <v>587</v>
      </c>
      <c r="C1454" s="825" t="s">
        <v>610</v>
      </c>
      <c r="D1454" s="839" t="s">
        <v>611</v>
      </c>
      <c r="E1454" s="825" t="s">
        <v>3312</v>
      </c>
      <c r="F1454" s="839" t="s">
        <v>3313</v>
      </c>
      <c r="G1454" s="825" t="s">
        <v>5739</v>
      </c>
      <c r="H1454" s="825" t="s">
        <v>5740</v>
      </c>
      <c r="I1454" s="831">
        <v>0</v>
      </c>
      <c r="J1454" s="831">
        <v>14</v>
      </c>
      <c r="K1454" s="832">
        <v>9.9999997764825821E-3</v>
      </c>
    </row>
    <row r="1455" spans="1:11" ht="14.45" customHeight="1" x14ac:dyDescent="0.2">
      <c r="A1455" s="821" t="s">
        <v>586</v>
      </c>
      <c r="B1455" s="822" t="s">
        <v>587</v>
      </c>
      <c r="C1455" s="825" t="s">
        <v>610</v>
      </c>
      <c r="D1455" s="839" t="s">
        <v>611</v>
      </c>
      <c r="E1455" s="825" t="s">
        <v>3312</v>
      </c>
      <c r="F1455" s="839" t="s">
        <v>3313</v>
      </c>
      <c r="G1455" s="825" t="s">
        <v>5741</v>
      </c>
      <c r="H1455" s="825" t="s">
        <v>5742</v>
      </c>
      <c r="I1455" s="831">
        <v>9.9999997764825821E-3</v>
      </c>
      <c r="J1455" s="831">
        <v>1</v>
      </c>
      <c r="K1455" s="832">
        <v>9.9999997764825821E-3</v>
      </c>
    </row>
    <row r="1456" spans="1:11" ht="14.45" customHeight="1" x14ac:dyDescent="0.2">
      <c r="A1456" s="821" t="s">
        <v>586</v>
      </c>
      <c r="B1456" s="822" t="s">
        <v>587</v>
      </c>
      <c r="C1456" s="825" t="s">
        <v>610</v>
      </c>
      <c r="D1456" s="839" t="s">
        <v>611</v>
      </c>
      <c r="E1456" s="825" t="s">
        <v>3312</v>
      </c>
      <c r="F1456" s="839" t="s">
        <v>3313</v>
      </c>
      <c r="G1456" s="825" t="s">
        <v>5743</v>
      </c>
      <c r="H1456" s="825" t="s">
        <v>5744</v>
      </c>
      <c r="I1456" s="831">
        <v>9.9999997764825821E-3</v>
      </c>
      <c r="J1456" s="831">
        <v>1</v>
      </c>
      <c r="K1456" s="832">
        <v>9.9999997764825821E-3</v>
      </c>
    </row>
    <row r="1457" spans="1:11" ht="14.45" customHeight="1" x14ac:dyDescent="0.2">
      <c r="A1457" s="821" t="s">
        <v>586</v>
      </c>
      <c r="B1457" s="822" t="s">
        <v>587</v>
      </c>
      <c r="C1457" s="825" t="s">
        <v>610</v>
      </c>
      <c r="D1457" s="839" t="s">
        <v>611</v>
      </c>
      <c r="E1457" s="825" t="s">
        <v>3312</v>
      </c>
      <c r="F1457" s="839" t="s">
        <v>3313</v>
      </c>
      <c r="G1457" s="825" t="s">
        <v>5745</v>
      </c>
      <c r="H1457" s="825" t="s">
        <v>5746</v>
      </c>
      <c r="I1457" s="831">
        <v>9.9999997764825821E-3</v>
      </c>
      <c r="J1457" s="831">
        <v>1</v>
      </c>
      <c r="K1457" s="832">
        <v>9.9999997764825821E-3</v>
      </c>
    </row>
    <row r="1458" spans="1:11" ht="14.45" customHeight="1" x14ac:dyDescent="0.2">
      <c r="A1458" s="821" t="s">
        <v>586</v>
      </c>
      <c r="B1458" s="822" t="s">
        <v>587</v>
      </c>
      <c r="C1458" s="825" t="s">
        <v>610</v>
      </c>
      <c r="D1458" s="839" t="s">
        <v>611</v>
      </c>
      <c r="E1458" s="825" t="s">
        <v>3312</v>
      </c>
      <c r="F1458" s="839" t="s">
        <v>3313</v>
      </c>
      <c r="G1458" s="825" t="s">
        <v>5747</v>
      </c>
      <c r="H1458" s="825" t="s">
        <v>5748</v>
      </c>
      <c r="I1458" s="831">
        <v>9.9999997764825821E-3</v>
      </c>
      <c r="J1458" s="831">
        <v>1</v>
      </c>
      <c r="K1458" s="832">
        <v>9.9999997764825821E-3</v>
      </c>
    </row>
    <row r="1459" spans="1:11" ht="14.45" customHeight="1" x14ac:dyDescent="0.2">
      <c r="A1459" s="821" t="s">
        <v>586</v>
      </c>
      <c r="B1459" s="822" t="s">
        <v>587</v>
      </c>
      <c r="C1459" s="825" t="s">
        <v>610</v>
      </c>
      <c r="D1459" s="839" t="s">
        <v>611</v>
      </c>
      <c r="E1459" s="825" t="s">
        <v>3312</v>
      </c>
      <c r="F1459" s="839" t="s">
        <v>3313</v>
      </c>
      <c r="G1459" s="825" t="s">
        <v>5749</v>
      </c>
      <c r="H1459" s="825" t="s">
        <v>5750</v>
      </c>
      <c r="I1459" s="831">
        <v>9.9999997764825821E-3</v>
      </c>
      <c r="J1459" s="831">
        <v>1</v>
      </c>
      <c r="K1459" s="832">
        <v>9.9999997764825821E-3</v>
      </c>
    </row>
    <row r="1460" spans="1:11" ht="14.45" customHeight="1" x14ac:dyDescent="0.2">
      <c r="A1460" s="821" t="s">
        <v>586</v>
      </c>
      <c r="B1460" s="822" t="s">
        <v>587</v>
      </c>
      <c r="C1460" s="825" t="s">
        <v>610</v>
      </c>
      <c r="D1460" s="839" t="s">
        <v>611</v>
      </c>
      <c r="E1460" s="825" t="s">
        <v>3312</v>
      </c>
      <c r="F1460" s="839" t="s">
        <v>3313</v>
      </c>
      <c r="G1460" s="825" t="s">
        <v>5751</v>
      </c>
      <c r="H1460" s="825" t="s">
        <v>5752</v>
      </c>
      <c r="I1460" s="831">
        <v>9.9999997764825821E-3</v>
      </c>
      <c r="J1460" s="831">
        <v>1</v>
      </c>
      <c r="K1460" s="832">
        <v>9.9999997764825821E-3</v>
      </c>
    </row>
    <row r="1461" spans="1:11" ht="14.45" customHeight="1" x14ac:dyDescent="0.2">
      <c r="A1461" s="821" t="s">
        <v>586</v>
      </c>
      <c r="B1461" s="822" t="s">
        <v>587</v>
      </c>
      <c r="C1461" s="825" t="s">
        <v>610</v>
      </c>
      <c r="D1461" s="839" t="s">
        <v>611</v>
      </c>
      <c r="E1461" s="825" t="s">
        <v>3312</v>
      </c>
      <c r="F1461" s="839" t="s">
        <v>3313</v>
      </c>
      <c r="G1461" s="825" t="s">
        <v>5753</v>
      </c>
      <c r="H1461" s="825" t="s">
        <v>5754</v>
      </c>
      <c r="I1461" s="831">
        <v>9.9999997764825821E-3</v>
      </c>
      <c r="J1461" s="831">
        <v>1</v>
      </c>
      <c r="K1461" s="832">
        <v>9.9999997764825821E-3</v>
      </c>
    </row>
    <row r="1462" spans="1:11" ht="14.45" customHeight="1" x14ac:dyDescent="0.2">
      <c r="A1462" s="821" t="s">
        <v>586</v>
      </c>
      <c r="B1462" s="822" t="s">
        <v>587</v>
      </c>
      <c r="C1462" s="825" t="s">
        <v>610</v>
      </c>
      <c r="D1462" s="839" t="s">
        <v>611</v>
      </c>
      <c r="E1462" s="825" t="s">
        <v>3312</v>
      </c>
      <c r="F1462" s="839" t="s">
        <v>3313</v>
      </c>
      <c r="G1462" s="825" t="s">
        <v>5755</v>
      </c>
      <c r="H1462" s="825" t="s">
        <v>5756</v>
      </c>
      <c r="I1462" s="831">
        <v>9.9999997764825821E-3</v>
      </c>
      <c r="J1462" s="831">
        <v>1</v>
      </c>
      <c r="K1462" s="832">
        <v>9.9999997764825821E-3</v>
      </c>
    </row>
    <row r="1463" spans="1:11" ht="14.45" customHeight="1" x14ac:dyDescent="0.2">
      <c r="A1463" s="821" t="s">
        <v>586</v>
      </c>
      <c r="B1463" s="822" t="s">
        <v>587</v>
      </c>
      <c r="C1463" s="825" t="s">
        <v>610</v>
      </c>
      <c r="D1463" s="839" t="s">
        <v>611</v>
      </c>
      <c r="E1463" s="825" t="s">
        <v>3312</v>
      </c>
      <c r="F1463" s="839" t="s">
        <v>3313</v>
      </c>
      <c r="G1463" s="825" t="s">
        <v>5757</v>
      </c>
      <c r="H1463" s="825" t="s">
        <v>5758</v>
      </c>
      <c r="I1463" s="831">
        <v>9.9999997764825821E-3</v>
      </c>
      <c r="J1463" s="831">
        <v>1</v>
      </c>
      <c r="K1463" s="832">
        <v>9.9999997764825821E-3</v>
      </c>
    </row>
    <row r="1464" spans="1:11" ht="14.45" customHeight="1" x14ac:dyDescent="0.2">
      <c r="A1464" s="821" t="s">
        <v>586</v>
      </c>
      <c r="B1464" s="822" t="s">
        <v>587</v>
      </c>
      <c r="C1464" s="825" t="s">
        <v>610</v>
      </c>
      <c r="D1464" s="839" t="s">
        <v>611</v>
      </c>
      <c r="E1464" s="825" t="s">
        <v>3312</v>
      </c>
      <c r="F1464" s="839" t="s">
        <v>3313</v>
      </c>
      <c r="G1464" s="825" t="s">
        <v>5759</v>
      </c>
      <c r="H1464" s="825" t="s">
        <v>5760</v>
      </c>
      <c r="I1464" s="831">
        <v>9.9999997764825821E-3</v>
      </c>
      <c r="J1464" s="831">
        <v>1</v>
      </c>
      <c r="K1464" s="832">
        <v>9.9999997764825821E-3</v>
      </c>
    </row>
    <row r="1465" spans="1:11" ht="14.45" customHeight="1" x14ac:dyDescent="0.2">
      <c r="A1465" s="821" t="s">
        <v>586</v>
      </c>
      <c r="B1465" s="822" t="s">
        <v>587</v>
      </c>
      <c r="C1465" s="825" t="s">
        <v>610</v>
      </c>
      <c r="D1465" s="839" t="s">
        <v>611</v>
      </c>
      <c r="E1465" s="825" t="s">
        <v>3312</v>
      </c>
      <c r="F1465" s="839" t="s">
        <v>3313</v>
      </c>
      <c r="G1465" s="825" t="s">
        <v>5761</v>
      </c>
      <c r="H1465" s="825" t="s">
        <v>5762</v>
      </c>
      <c r="I1465" s="831">
        <v>9.9999997764825821E-3</v>
      </c>
      <c r="J1465" s="831">
        <v>1</v>
      </c>
      <c r="K1465" s="832">
        <v>9.9999997764825821E-3</v>
      </c>
    </row>
    <row r="1466" spans="1:11" ht="14.45" customHeight="1" x14ac:dyDescent="0.2">
      <c r="A1466" s="821" t="s">
        <v>586</v>
      </c>
      <c r="B1466" s="822" t="s">
        <v>587</v>
      </c>
      <c r="C1466" s="825" t="s">
        <v>610</v>
      </c>
      <c r="D1466" s="839" t="s">
        <v>611</v>
      </c>
      <c r="E1466" s="825" t="s">
        <v>3312</v>
      </c>
      <c r="F1466" s="839" t="s">
        <v>3313</v>
      </c>
      <c r="G1466" s="825" t="s">
        <v>5763</v>
      </c>
      <c r="H1466" s="825" t="s">
        <v>5764</v>
      </c>
      <c r="I1466" s="831">
        <v>9.9999997764825821E-3</v>
      </c>
      <c r="J1466" s="831">
        <v>2</v>
      </c>
      <c r="K1466" s="832">
        <v>9.9999997764825821E-3</v>
      </c>
    </row>
    <row r="1467" spans="1:11" ht="14.45" customHeight="1" x14ac:dyDescent="0.2">
      <c r="A1467" s="821" t="s">
        <v>586</v>
      </c>
      <c r="B1467" s="822" t="s">
        <v>587</v>
      </c>
      <c r="C1467" s="825" t="s">
        <v>610</v>
      </c>
      <c r="D1467" s="839" t="s">
        <v>611</v>
      </c>
      <c r="E1467" s="825" t="s">
        <v>3312</v>
      </c>
      <c r="F1467" s="839" t="s">
        <v>3313</v>
      </c>
      <c r="G1467" s="825" t="s">
        <v>5765</v>
      </c>
      <c r="H1467" s="825" t="s">
        <v>5766</v>
      </c>
      <c r="I1467" s="831">
        <v>9.9999997764825821E-3</v>
      </c>
      <c r="J1467" s="831">
        <v>2</v>
      </c>
      <c r="K1467" s="832">
        <v>9.9999997764825821E-3</v>
      </c>
    </row>
    <row r="1468" spans="1:11" ht="14.45" customHeight="1" x14ac:dyDescent="0.2">
      <c r="A1468" s="821" t="s">
        <v>586</v>
      </c>
      <c r="B1468" s="822" t="s">
        <v>587</v>
      </c>
      <c r="C1468" s="825" t="s">
        <v>610</v>
      </c>
      <c r="D1468" s="839" t="s">
        <v>611</v>
      </c>
      <c r="E1468" s="825" t="s">
        <v>3312</v>
      </c>
      <c r="F1468" s="839" t="s">
        <v>3313</v>
      </c>
      <c r="G1468" s="825" t="s">
        <v>5767</v>
      </c>
      <c r="H1468" s="825" t="s">
        <v>5768</v>
      </c>
      <c r="I1468" s="831">
        <v>9.9999997764825821E-3</v>
      </c>
      <c r="J1468" s="831">
        <v>2</v>
      </c>
      <c r="K1468" s="832">
        <v>9.9999997764825821E-3</v>
      </c>
    </row>
    <row r="1469" spans="1:11" ht="14.45" customHeight="1" x14ac:dyDescent="0.2">
      <c r="A1469" s="821" t="s">
        <v>586</v>
      </c>
      <c r="B1469" s="822" t="s">
        <v>587</v>
      </c>
      <c r="C1469" s="825" t="s">
        <v>610</v>
      </c>
      <c r="D1469" s="839" t="s">
        <v>611</v>
      </c>
      <c r="E1469" s="825" t="s">
        <v>3312</v>
      </c>
      <c r="F1469" s="839" t="s">
        <v>3313</v>
      </c>
      <c r="G1469" s="825" t="s">
        <v>5769</v>
      </c>
      <c r="H1469" s="825" t="s">
        <v>5770</v>
      </c>
      <c r="I1469" s="831">
        <v>9.9999997764825821E-3</v>
      </c>
      <c r="J1469" s="831">
        <v>2</v>
      </c>
      <c r="K1469" s="832">
        <v>9.9999997764825821E-3</v>
      </c>
    </row>
    <row r="1470" spans="1:11" ht="14.45" customHeight="1" x14ac:dyDescent="0.2">
      <c r="A1470" s="821" t="s">
        <v>586</v>
      </c>
      <c r="B1470" s="822" t="s">
        <v>587</v>
      </c>
      <c r="C1470" s="825" t="s">
        <v>610</v>
      </c>
      <c r="D1470" s="839" t="s">
        <v>611</v>
      </c>
      <c r="E1470" s="825" t="s">
        <v>3312</v>
      </c>
      <c r="F1470" s="839" t="s">
        <v>3313</v>
      </c>
      <c r="G1470" s="825" t="s">
        <v>5771</v>
      </c>
      <c r="H1470" s="825" t="s">
        <v>5772</v>
      </c>
      <c r="I1470" s="831">
        <v>9.9999997764825821E-3</v>
      </c>
      <c r="J1470" s="831">
        <v>2</v>
      </c>
      <c r="K1470" s="832">
        <v>9.9999997764825821E-3</v>
      </c>
    </row>
    <row r="1471" spans="1:11" ht="14.45" customHeight="1" x14ac:dyDescent="0.2">
      <c r="A1471" s="821" t="s">
        <v>586</v>
      </c>
      <c r="B1471" s="822" t="s">
        <v>587</v>
      </c>
      <c r="C1471" s="825" t="s">
        <v>610</v>
      </c>
      <c r="D1471" s="839" t="s">
        <v>611</v>
      </c>
      <c r="E1471" s="825" t="s">
        <v>3312</v>
      </c>
      <c r="F1471" s="839" t="s">
        <v>3313</v>
      </c>
      <c r="G1471" s="825" t="s">
        <v>5773</v>
      </c>
      <c r="H1471" s="825" t="s">
        <v>5774</v>
      </c>
      <c r="I1471" s="831">
        <v>9.9999997764825821E-3</v>
      </c>
      <c r="J1471" s="831">
        <v>2</v>
      </c>
      <c r="K1471" s="832">
        <v>9.9999997764825821E-3</v>
      </c>
    </row>
    <row r="1472" spans="1:11" ht="14.45" customHeight="1" x14ac:dyDescent="0.2">
      <c r="A1472" s="821" t="s">
        <v>586</v>
      </c>
      <c r="B1472" s="822" t="s">
        <v>587</v>
      </c>
      <c r="C1472" s="825" t="s">
        <v>610</v>
      </c>
      <c r="D1472" s="839" t="s">
        <v>611</v>
      </c>
      <c r="E1472" s="825" t="s">
        <v>3312</v>
      </c>
      <c r="F1472" s="839" t="s">
        <v>3313</v>
      </c>
      <c r="G1472" s="825" t="s">
        <v>5775</v>
      </c>
      <c r="H1472" s="825" t="s">
        <v>5776</v>
      </c>
      <c r="I1472" s="831">
        <v>1571.3742850167412</v>
      </c>
      <c r="J1472" s="831">
        <v>16</v>
      </c>
      <c r="K1472" s="832">
        <v>25228.419921875</v>
      </c>
    </row>
    <row r="1473" spans="1:11" ht="14.45" customHeight="1" x14ac:dyDescent="0.2">
      <c r="A1473" s="821" t="s">
        <v>586</v>
      </c>
      <c r="B1473" s="822" t="s">
        <v>587</v>
      </c>
      <c r="C1473" s="825" t="s">
        <v>610</v>
      </c>
      <c r="D1473" s="839" t="s">
        <v>611</v>
      </c>
      <c r="E1473" s="825" t="s">
        <v>3312</v>
      </c>
      <c r="F1473" s="839" t="s">
        <v>3313</v>
      </c>
      <c r="G1473" s="825" t="s">
        <v>5777</v>
      </c>
      <c r="H1473" s="825" t="s">
        <v>5778</v>
      </c>
      <c r="I1473" s="831">
        <v>5175</v>
      </c>
      <c r="J1473" s="831">
        <v>4</v>
      </c>
      <c r="K1473" s="832">
        <v>20700</v>
      </c>
    </row>
    <row r="1474" spans="1:11" ht="14.45" customHeight="1" x14ac:dyDescent="0.2">
      <c r="A1474" s="821" t="s">
        <v>586</v>
      </c>
      <c r="B1474" s="822" t="s">
        <v>587</v>
      </c>
      <c r="C1474" s="825" t="s">
        <v>610</v>
      </c>
      <c r="D1474" s="839" t="s">
        <v>611</v>
      </c>
      <c r="E1474" s="825" t="s">
        <v>3312</v>
      </c>
      <c r="F1474" s="839" t="s">
        <v>3313</v>
      </c>
      <c r="G1474" s="825" t="s">
        <v>5779</v>
      </c>
      <c r="H1474" s="825" t="s">
        <v>5780</v>
      </c>
      <c r="I1474" s="831">
        <v>3146</v>
      </c>
      <c r="J1474" s="831">
        <v>5</v>
      </c>
      <c r="K1474" s="832">
        <v>15730</v>
      </c>
    </row>
    <row r="1475" spans="1:11" ht="14.45" customHeight="1" x14ac:dyDescent="0.2">
      <c r="A1475" s="821" t="s">
        <v>586</v>
      </c>
      <c r="B1475" s="822" t="s">
        <v>587</v>
      </c>
      <c r="C1475" s="825" t="s">
        <v>610</v>
      </c>
      <c r="D1475" s="839" t="s">
        <v>611</v>
      </c>
      <c r="E1475" s="825" t="s">
        <v>3312</v>
      </c>
      <c r="F1475" s="839" t="s">
        <v>3313</v>
      </c>
      <c r="G1475" s="825" t="s">
        <v>5781</v>
      </c>
      <c r="H1475" s="825" t="s">
        <v>5782</v>
      </c>
      <c r="I1475" s="831">
        <v>3388</v>
      </c>
      <c r="J1475" s="831">
        <v>2</v>
      </c>
      <c r="K1475" s="832">
        <v>6776</v>
      </c>
    </row>
    <row r="1476" spans="1:11" ht="14.45" customHeight="1" x14ac:dyDescent="0.2">
      <c r="A1476" s="821" t="s">
        <v>586</v>
      </c>
      <c r="B1476" s="822" t="s">
        <v>587</v>
      </c>
      <c r="C1476" s="825" t="s">
        <v>610</v>
      </c>
      <c r="D1476" s="839" t="s">
        <v>611</v>
      </c>
      <c r="E1476" s="825" t="s">
        <v>3312</v>
      </c>
      <c r="F1476" s="839" t="s">
        <v>3313</v>
      </c>
      <c r="G1476" s="825" t="s">
        <v>5783</v>
      </c>
      <c r="H1476" s="825" t="s">
        <v>5784</v>
      </c>
      <c r="I1476" s="831">
        <v>3388</v>
      </c>
      <c r="J1476" s="831">
        <v>2</v>
      </c>
      <c r="K1476" s="832">
        <v>6776</v>
      </c>
    </row>
    <row r="1477" spans="1:11" ht="14.45" customHeight="1" x14ac:dyDescent="0.2">
      <c r="A1477" s="821" t="s">
        <v>586</v>
      </c>
      <c r="B1477" s="822" t="s">
        <v>587</v>
      </c>
      <c r="C1477" s="825" t="s">
        <v>610</v>
      </c>
      <c r="D1477" s="839" t="s">
        <v>611</v>
      </c>
      <c r="E1477" s="825" t="s">
        <v>3312</v>
      </c>
      <c r="F1477" s="839" t="s">
        <v>3313</v>
      </c>
      <c r="G1477" s="825" t="s">
        <v>5785</v>
      </c>
      <c r="H1477" s="825" t="s">
        <v>5786</v>
      </c>
      <c r="I1477" s="831">
        <v>3143.580078125</v>
      </c>
      <c r="J1477" s="831">
        <v>1</v>
      </c>
      <c r="K1477" s="832">
        <v>3143.580078125</v>
      </c>
    </row>
    <row r="1478" spans="1:11" ht="14.45" customHeight="1" x14ac:dyDescent="0.2">
      <c r="A1478" s="821" t="s">
        <v>586</v>
      </c>
      <c r="B1478" s="822" t="s">
        <v>587</v>
      </c>
      <c r="C1478" s="825" t="s">
        <v>610</v>
      </c>
      <c r="D1478" s="839" t="s">
        <v>611</v>
      </c>
      <c r="E1478" s="825" t="s">
        <v>3312</v>
      </c>
      <c r="F1478" s="839" t="s">
        <v>3313</v>
      </c>
      <c r="G1478" s="825" t="s">
        <v>5787</v>
      </c>
      <c r="H1478" s="825" t="s">
        <v>5788</v>
      </c>
      <c r="I1478" s="831">
        <v>2220.35009765625</v>
      </c>
      <c r="J1478" s="831">
        <v>4</v>
      </c>
      <c r="K1478" s="832">
        <v>8881.400390625</v>
      </c>
    </row>
    <row r="1479" spans="1:11" ht="14.45" customHeight="1" x14ac:dyDescent="0.2">
      <c r="A1479" s="821" t="s">
        <v>586</v>
      </c>
      <c r="B1479" s="822" t="s">
        <v>587</v>
      </c>
      <c r="C1479" s="825" t="s">
        <v>610</v>
      </c>
      <c r="D1479" s="839" t="s">
        <v>611</v>
      </c>
      <c r="E1479" s="825" t="s">
        <v>3312</v>
      </c>
      <c r="F1479" s="839" t="s">
        <v>3313</v>
      </c>
      <c r="G1479" s="825" t="s">
        <v>5789</v>
      </c>
      <c r="H1479" s="825" t="s">
        <v>5790</v>
      </c>
      <c r="I1479" s="831">
        <v>665.5</v>
      </c>
      <c r="J1479" s="831">
        <v>1</v>
      </c>
      <c r="K1479" s="832">
        <v>665.5</v>
      </c>
    </row>
    <row r="1480" spans="1:11" ht="14.45" customHeight="1" x14ac:dyDescent="0.2">
      <c r="A1480" s="821" t="s">
        <v>586</v>
      </c>
      <c r="B1480" s="822" t="s">
        <v>587</v>
      </c>
      <c r="C1480" s="825" t="s">
        <v>610</v>
      </c>
      <c r="D1480" s="839" t="s">
        <v>611</v>
      </c>
      <c r="E1480" s="825" t="s">
        <v>3312</v>
      </c>
      <c r="F1480" s="839" t="s">
        <v>3313</v>
      </c>
      <c r="G1480" s="825" t="s">
        <v>5791</v>
      </c>
      <c r="H1480" s="825" t="s">
        <v>5792</v>
      </c>
      <c r="I1480" s="831">
        <v>3028.6298828125</v>
      </c>
      <c r="J1480" s="831">
        <v>1</v>
      </c>
      <c r="K1480" s="832">
        <v>3028.6298828125</v>
      </c>
    </row>
    <row r="1481" spans="1:11" ht="14.45" customHeight="1" x14ac:dyDescent="0.2">
      <c r="A1481" s="821" t="s">
        <v>586</v>
      </c>
      <c r="B1481" s="822" t="s">
        <v>587</v>
      </c>
      <c r="C1481" s="825" t="s">
        <v>610</v>
      </c>
      <c r="D1481" s="839" t="s">
        <v>611</v>
      </c>
      <c r="E1481" s="825" t="s">
        <v>3312</v>
      </c>
      <c r="F1481" s="839" t="s">
        <v>3313</v>
      </c>
      <c r="G1481" s="825" t="s">
        <v>5793</v>
      </c>
      <c r="H1481" s="825" t="s">
        <v>5794</v>
      </c>
      <c r="I1481" s="831">
        <v>6128.64990234375</v>
      </c>
      <c r="J1481" s="831">
        <v>1</v>
      </c>
      <c r="K1481" s="832">
        <v>6128.64990234375</v>
      </c>
    </row>
    <row r="1482" spans="1:11" ht="14.45" customHeight="1" x14ac:dyDescent="0.2">
      <c r="A1482" s="821" t="s">
        <v>586</v>
      </c>
      <c r="B1482" s="822" t="s">
        <v>587</v>
      </c>
      <c r="C1482" s="825" t="s">
        <v>610</v>
      </c>
      <c r="D1482" s="839" t="s">
        <v>611</v>
      </c>
      <c r="E1482" s="825" t="s">
        <v>3312</v>
      </c>
      <c r="F1482" s="839" t="s">
        <v>3313</v>
      </c>
      <c r="G1482" s="825" t="s">
        <v>5795</v>
      </c>
      <c r="H1482" s="825" t="s">
        <v>5796</v>
      </c>
      <c r="I1482" s="831">
        <v>2.9999999329447746E-2</v>
      </c>
      <c r="J1482" s="831">
        <v>3</v>
      </c>
      <c r="K1482" s="832">
        <v>0.10000000149011612</v>
      </c>
    </row>
    <row r="1483" spans="1:11" ht="14.45" customHeight="1" x14ac:dyDescent="0.2">
      <c r="A1483" s="821" t="s">
        <v>586</v>
      </c>
      <c r="B1483" s="822" t="s">
        <v>587</v>
      </c>
      <c r="C1483" s="825" t="s">
        <v>610</v>
      </c>
      <c r="D1483" s="839" t="s">
        <v>611</v>
      </c>
      <c r="E1483" s="825" t="s">
        <v>3312</v>
      </c>
      <c r="F1483" s="839" t="s">
        <v>3313</v>
      </c>
      <c r="G1483" s="825" t="s">
        <v>5797</v>
      </c>
      <c r="H1483" s="825" t="s">
        <v>5798</v>
      </c>
      <c r="I1483" s="831">
        <v>2.9999999329447746E-2</v>
      </c>
      <c r="J1483" s="831">
        <v>3</v>
      </c>
      <c r="K1483" s="832">
        <v>0.10000000149011612</v>
      </c>
    </row>
    <row r="1484" spans="1:11" ht="14.45" customHeight="1" x14ac:dyDescent="0.2">
      <c r="A1484" s="821" t="s">
        <v>586</v>
      </c>
      <c r="B1484" s="822" t="s">
        <v>587</v>
      </c>
      <c r="C1484" s="825" t="s">
        <v>610</v>
      </c>
      <c r="D1484" s="839" t="s">
        <v>611</v>
      </c>
      <c r="E1484" s="825" t="s">
        <v>3312</v>
      </c>
      <c r="F1484" s="839" t="s">
        <v>3313</v>
      </c>
      <c r="G1484" s="825" t="s">
        <v>5799</v>
      </c>
      <c r="H1484" s="825" t="s">
        <v>5800</v>
      </c>
      <c r="I1484" s="831">
        <v>9078.509765625</v>
      </c>
      <c r="J1484" s="831">
        <v>1</v>
      </c>
      <c r="K1484" s="832">
        <v>9078.509765625</v>
      </c>
    </row>
    <row r="1485" spans="1:11" ht="14.45" customHeight="1" x14ac:dyDescent="0.2">
      <c r="A1485" s="821" t="s">
        <v>586</v>
      </c>
      <c r="B1485" s="822" t="s">
        <v>587</v>
      </c>
      <c r="C1485" s="825" t="s">
        <v>610</v>
      </c>
      <c r="D1485" s="839" t="s">
        <v>611</v>
      </c>
      <c r="E1485" s="825" t="s">
        <v>3312</v>
      </c>
      <c r="F1485" s="839" t="s">
        <v>3313</v>
      </c>
      <c r="G1485" s="825" t="s">
        <v>5801</v>
      </c>
      <c r="H1485" s="825" t="s">
        <v>5802</v>
      </c>
      <c r="I1485" s="831">
        <v>2813.25</v>
      </c>
      <c r="J1485" s="831">
        <v>2</v>
      </c>
      <c r="K1485" s="832">
        <v>5626.5</v>
      </c>
    </row>
    <row r="1486" spans="1:11" ht="14.45" customHeight="1" x14ac:dyDescent="0.2">
      <c r="A1486" s="821" t="s">
        <v>586</v>
      </c>
      <c r="B1486" s="822" t="s">
        <v>587</v>
      </c>
      <c r="C1486" s="825" t="s">
        <v>610</v>
      </c>
      <c r="D1486" s="839" t="s">
        <v>611</v>
      </c>
      <c r="E1486" s="825" t="s">
        <v>3312</v>
      </c>
      <c r="F1486" s="839" t="s">
        <v>3313</v>
      </c>
      <c r="G1486" s="825" t="s">
        <v>5803</v>
      </c>
      <c r="H1486" s="825" t="s">
        <v>5804</v>
      </c>
      <c r="I1486" s="831">
        <v>8334.48046875</v>
      </c>
      <c r="J1486" s="831">
        <v>1</v>
      </c>
      <c r="K1486" s="832">
        <v>8334.48046875</v>
      </c>
    </row>
    <row r="1487" spans="1:11" ht="14.45" customHeight="1" x14ac:dyDescent="0.2">
      <c r="A1487" s="821" t="s">
        <v>586</v>
      </c>
      <c r="B1487" s="822" t="s">
        <v>587</v>
      </c>
      <c r="C1487" s="825" t="s">
        <v>610</v>
      </c>
      <c r="D1487" s="839" t="s">
        <v>611</v>
      </c>
      <c r="E1487" s="825" t="s">
        <v>3312</v>
      </c>
      <c r="F1487" s="839" t="s">
        <v>3313</v>
      </c>
      <c r="G1487" s="825" t="s">
        <v>5805</v>
      </c>
      <c r="H1487" s="825" t="s">
        <v>5806</v>
      </c>
      <c r="I1487" s="831">
        <v>1331</v>
      </c>
      <c r="J1487" s="831">
        <v>10</v>
      </c>
      <c r="K1487" s="832">
        <v>13310</v>
      </c>
    </row>
    <row r="1488" spans="1:11" ht="14.45" customHeight="1" x14ac:dyDescent="0.2">
      <c r="A1488" s="821" t="s">
        <v>586</v>
      </c>
      <c r="B1488" s="822" t="s">
        <v>587</v>
      </c>
      <c r="C1488" s="825" t="s">
        <v>610</v>
      </c>
      <c r="D1488" s="839" t="s">
        <v>611</v>
      </c>
      <c r="E1488" s="825" t="s">
        <v>3312</v>
      </c>
      <c r="F1488" s="839" t="s">
        <v>3313</v>
      </c>
      <c r="G1488" s="825" t="s">
        <v>5807</v>
      </c>
      <c r="H1488" s="825" t="s">
        <v>5808</v>
      </c>
      <c r="I1488" s="831">
        <v>1512.5</v>
      </c>
      <c r="J1488" s="831">
        <v>10</v>
      </c>
      <c r="K1488" s="832">
        <v>15125</v>
      </c>
    </row>
    <row r="1489" spans="1:11" ht="14.45" customHeight="1" x14ac:dyDescent="0.2">
      <c r="A1489" s="821" t="s">
        <v>586</v>
      </c>
      <c r="B1489" s="822" t="s">
        <v>587</v>
      </c>
      <c r="C1489" s="825" t="s">
        <v>610</v>
      </c>
      <c r="D1489" s="839" t="s">
        <v>611</v>
      </c>
      <c r="E1489" s="825" t="s">
        <v>3312</v>
      </c>
      <c r="F1489" s="839" t="s">
        <v>3313</v>
      </c>
      <c r="G1489" s="825" t="s">
        <v>5809</v>
      </c>
      <c r="H1489" s="825" t="s">
        <v>5810</v>
      </c>
      <c r="I1489" s="831">
        <v>1.440000057220459</v>
      </c>
      <c r="J1489" s="831">
        <v>200</v>
      </c>
      <c r="K1489" s="832">
        <v>288</v>
      </c>
    </row>
    <row r="1490" spans="1:11" ht="14.45" customHeight="1" x14ac:dyDescent="0.2">
      <c r="A1490" s="821" t="s">
        <v>586</v>
      </c>
      <c r="B1490" s="822" t="s">
        <v>587</v>
      </c>
      <c r="C1490" s="825" t="s">
        <v>610</v>
      </c>
      <c r="D1490" s="839" t="s">
        <v>611</v>
      </c>
      <c r="E1490" s="825" t="s">
        <v>3312</v>
      </c>
      <c r="F1490" s="839" t="s">
        <v>3313</v>
      </c>
      <c r="G1490" s="825" t="s">
        <v>5811</v>
      </c>
      <c r="H1490" s="825" t="s">
        <v>5812</v>
      </c>
      <c r="I1490" s="831">
        <v>1098.68994140625</v>
      </c>
      <c r="J1490" s="831">
        <v>3</v>
      </c>
      <c r="K1490" s="832">
        <v>3296.06005859375</v>
      </c>
    </row>
    <row r="1491" spans="1:11" ht="14.45" customHeight="1" x14ac:dyDescent="0.2">
      <c r="A1491" s="821" t="s">
        <v>586</v>
      </c>
      <c r="B1491" s="822" t="s">
        <v>587</v>
      </c>
      <c r="C1491" s="825" t="s">
        <v>610</v>
      </c>
      <c r="D1491" s="839" t="s">
        <v>611</v>
      </c>
      <c r="E1491" s="825" t="s">
        <v>3312</v>
      </c>
      <c r="F1491" s="839" t="s">
        <v>3313</v>
      </c>
      <c r="G1491" s="825" t="s">
        <v>5813</v>
      </c>
      <c r="H1491" s="825" t="s">
        <v>5814</v>
      </c>
      <c r="I1491" s="831">
        <v>1099.8900146484375</v>
      </c>
      <c r="J1491" s="831">
        <v>1</v>
      </c>
      <c r="K1491" s="832">
        <v>1099.8900146484375</v>
      </c>
    </row>
    <row r="1492" spans="1:11" ht="14.45" customHeight="1" x14ac:dyDescent="0.2">
      <c r="A1492" s="821" t="s">
        <v>586</v>
      </c>
      <c r="B1492" s="822" t="s">
        <v>587</v>
      </c>
      <c r="C1492" s="825" t="s">
        <v>610</v>
      </c>
      <c r="D1492" s="839" t="s">
        <v>611</v>
      </c>
      <c r="E1492" s="825" t="s">
        <v>3312</v>
      </c>
      <c r="F1492" s="839" t="s">
        <v>3313</v>
      </c>
      <c r="G1492" s="825" t="s">
        <v>5815</v>
      </c>
      <c r="H1492" s="825" t="s">
        <v>5816</v>
      </c>
      <c r="I1492" s="831">
        <v>986.5</v>
      </c>
      <c r="J1492" s="831">
        <v>1</v>
      </c>
      <c r="K1492" s="832">
        <v>986.5</v>
      </c>
    </row>
    <row r="1493" spans="1:11" ht="14.45" customHeight="1" x14ac:dyDescent="0.2">
      <c r="A1493" s="821" t="s">
        <v>586</v>
      </c>
      <c r="B1493" s="822" t="s">
        <v>587</v>
      </c>
      <c r="C1493" s="825" t="s">
        <v>610</v>
      </c>
      <c r="D1493" s="839" t="s">
        <v>611</v>
      </c>
      <c r="E1493" s="825" t="s">
        <v>3312</v>
      </c>
      <c r="F1493" s="839" t="s">
        <v>3313</v>
      </c>
      <c r="G1493" s="825" t="s">
        <v>5817</v>
      </c>
      <c r="H1493" s="825" t="s">
        <v>5818</v>
      </c>
      <c r="I1493" s="831">
        <v>1105.93994140625</v>
      </c>
      <c r="J1493" s="831">
        <v>5</v>
      </c>
      <c r="K1493" s="832">
        <v>5529.7001953125</v>
      </c>
    </row>
    <row r="1494" spans="1:11" ht="14.45" customHeight="1" x14ac:dyDescent="0.2">
      <c r="A1494" s="821" t="s">
        <v>586</v>
      </c>
      <c r="B1494" s="822" t="s">
        <v>587</v>
      </c>
      <c r="C1494" s="825" t="s">
        <v>610</v>
      </c>
      <c r="D1494" s="839" t="s">
        <v>611</v>
      </c>
      <c r="E1494" s="825" t="s">
        <v>3312</v>
      </c>
      <c r="F1494" s="839" t="s">
        <v>3313</v>
      </c>
      <c r="G1494" s="825" t="s">
        <v>5819</v>
      </c>
      <c r="H1494" s="825" t="s">
        <v>5820</v>
      </c>
      <c r="I1494" s="831">
        <v>1089</v>
      </c>
      <c r="J1494" s="831">
        <v>120</v>
      </c>
      <c r="K1494" s="832">
        <v>130680</v>
      </c>
    </row>
    <row r="1495" spans="1:11" ht="14.45" customHeight="1" x14ac:dyDescent="0.2">
      <c r="A1495" s="821" t="s">
        <v>586</v>
      </c>
      <c r="B1495" s="822" t="s">
        <v>587</v>
      </c>
      <c r="C1495" s="825" t="s">
        <v>610</v>
      </c>
      <c r="D1495" s="839" t="s">
        <v>611</v>
      </c>
      <c r="E1495" s="825" t="s">
        <v>3312</v>
      </c>
      <c r="F1495" s="839" t="s">
        <v>3313</v>
      </c>
      <c r="G1495" s="825" t="s">
        <v>5821</v>
      </c>
      <c r="H1495" s="825" t="s">
        <v>5822</v>
      </c>
      <c r="I1495" s="831">
        <v>302.5</v>
      </c>
      <c r="J1495" s="831">
        <v>240</v>
      </c>
      <c r="K1495" s="832">
        <v>72600</v>
      </c>
    </row>
    <row r="1496" spans="1:11" ht="14.45" customHeight="1" x14ac:dyDescent="0.2">
      <c r="A1496" s="821" t="s">
        <v>586</v>
      </c>
      <c r="B1496" s="822" t="s">
        <v>587</v>
      </c>
      <c r="C1496" s="825" t="s">
        <v>610</v>
      </c>
      <c r="D1496" s="839" t="s">
        <v>611</v>
      </c>
      <c r="E1496" s="825" t="s">
        <v>3312</v>
      </c>
      <c r="F1496" s="839" t="s">
        <v>3313</v>
      </c>
      <c r="G1496" s="825" t="s">
        <v>5823</v>
      </c>
      <c r="H1496" s="825" t="s">
        <v>5824</v>
      </c>
      <c r="I1496" s="831">
        <v>4840</v>
      </c>
      <c r="J1496" s="831">
        <v>82</v>
      </c>
      <c r="K1496" s="832">
        <v>396880</v>
      </c>
    </row>
    <row r="1497" spans="1:11" ht="14.45" customHeight="1" x14ac:dyDescent="0.2">
      <c r="A1497" s="821" t="s">
        <v>586</v>
      </c>
      <c r="B1497" s="822" t="s">
        <v>587</v>
      </c>
      <c r="C1497" s="825" t="s">
        <v>610</v>
      </c>
      <c r="D1497" s="839" t="s">
        <v>611</v>
      </c>
      <c r="E1497" s="825" t="s">
        <v>3312</v>
      </c>
      <c r="F1497" s="839" t="s">
        <v>3313</v>
      </c>
      <c r="G1497" s="825" t="s">
        <v>5825</v>
      </c>
      <c r="H1497" s="825" t="s">
        <v>5826</v>
      </c>
      <c r="I1497" s="831">
        <v>986.125</v>
      </c>
      <c r="J1497" s="831">
        <v>4</v>
      </c>
      <c r="K1497" s="832">
        <v>3944.5</v>
      </c>
    </row>
    <row r="1498" spans="1:11" ht="14.45" customHeight="1" x14ac:dyDescent="0.2">
      <c r="A1498" s="821" t="s">
        <v>586</v>
      </c>
      <c r="B1498" s="822" t="s">
        <v>587</v>
      </c>
      <c r="C1498" s="825" t="s">
        <v>610</v>
      </c>
      <c r="D1498" s="839" t="s">
        <v>611</v>
      </c>
      <c r="E1498" s="825" t="s">
        <v>3312</v>
      </c>
      <c r="F1498" s="839" t="s">
        <v>3313</v>
      </c>
      <c r="G1498" s="825" t="s">
        <v>5827</v>
      </c>
      <c r="H1498" s="825" t="s">
        <v>5828</v>
      </c>
      <c r="I1498" s="831">
        <v>582.010009765625</v>
      </c>
      <c r="J1498" s="831">
        <v>4</v>
      </c>
      <c r="K1498" s="832">
        <v>2328.0400390625</v>
      </c>
    </row>
    <row r="1499" spans="1:11" ht="14.45" customHeight="1" x14ac:dyDescent="0.2">
      <c r="A1499" s="821" t="s">
        <v>586</v>
      </c>
      <c r="B1499" s="822" t="s">
        <v>587</v>
      </c>
      <c r="C1499" s="825" t="s">
        <v>610</v>
      </c>
      <c r="D1499" s="839" t="s">
        <v>611</v>
      </c>
      <c r="E1499" s="825" t="s">
        <v>3312</v>
      </c>
      <c r="F1499" s="839" t="s">
        <v>3313</v>
      </c>
      <c r="G1499" s="825" t="s">
        <v>5829</v>
      </c>
      <c r="H1499" s="825" t="s">
        <v>5830</v>
      </c>
      <c r="I1499" s="831">
        <v>3256.110107421875</v>
      </c>
      <c r="J1499" s="831">
        <v>4</v>
      </c>
      <c r="K1499" s="832">
        <v>13024.4404296875</v>
      </c>
    </row>
    <row r="1500" spans="1:11" ht="14.45" customHeight="1" x14ac:dyDescent="0.2">
      <c r="A1500" s="821" t="s">
        <v>586</v>
      </c>
      <c r="B1500" s="822" t="s">
        <v>587</v>
      </c>
      <c r="C1500" s="825" t="s">
        <v>610</v>
      </c>
      <c r="D1500" s="839" t="s">
        <v>611</v>
      </c>
      <c r="E1500" s="825" t="s">
        <v>3312</v>
      </c>
      <c r="F1500" s="839" t="s">
        <v>3313</v>
      </c>
      <c r="G1500" s="825" t="s">
        <v>5831</v>
      </c>
      <c r="H1500" s="825" t="s">
        <v>5832</v>
      </c>
      <c r="I1500" s="831">
        <v>735.08500671386719</v>
      </c>
      <c r="J1500" s="831">
        <v>8</v>
      </c>
      <c r="K1500" s="832">
        <v>5880.6500244140625</v>
      </c>
    </row>
    <row r="1501" spans="1:11" ht="14.45" customHeight="1" x14ac:dyDescent="0.2">
      <c r="A1501" s="821" t="s">
        <v>586</v>
      </c>
      <c r="B1501" s="822" t="s">
        <v>587</v>
      </c>
      <c r="C1501" s="825" t="s">
        <v>610</v>
      </c>
      <c r="D1501" s="839" t="s">
        <v>611</v>
      </c>
      <c r="E1501" s="825" t="s">
        <v>3312</v>
      </c>
      <c r="F1501" s="839" t="s">
        <v>3313</v>
      </c>
      <c r="G1501" s="825" t="s">
        <v>5833</v>
      </c>
      <c r="H1501" s="825" t="s">
        <v>5834</v>
      </c>
      <c r="I1501" s="831">
        <v>2424.840087890625</v>
      </c>
      <c r="J1501" s="831">
        <v>1</v>
      </c>
      <c r="K1501" s="832">
        <v>2424.840087890625</v>
      </c>
    </row>
    <row r="1502" spans="1:11" ht="14.45" customHeight="1" x14ac:dyDescent="0.2">
      <c r="A1502" s="821" t="s">
        <v>586</v>
      </c>
      <c r="B1502" s="822" t="s">
        <v>587</v>
      </c>
      <c r="C1502" s="825" t="s">
        <v>610</v>
      </c>
      <c r="D1502" s="839" t="s">
        <v>611</v>
      </c>
      <c r="E1502" s="825" t="s">
        <v>3312</v>
      </c>
      <c r="F1502" s="839" t="s">
        <v>3313</v>
      </c>
      <c r="G1502" s="825" t="s">
        <v>5835</v>
      </c>
      <c r="H1502" s="825" t="s">
        <v>5836</v>
      </c>
      <c r="I1502" s="831">
        <v>1620.219970703125</v>
      </c>
      <c r="J1502" s="831">
        <v>3</v>
      </c>
      <c r="K1502" s="832">
        <v>4860.64990234375</v>
      </c>
    </row>
    <row r="1503" spans="1:11" ht="14.45" customHeight="1" x14ac:dyDescent="0.2">
      <c r="A1503" s="821" t="s">
        <v>586</v>
      </c>
      <c r="B1503" s="822" t="s">
        <v>587</v>
      </c>
      <c r="C1503" s="825" t="s">
        <v>610</v>
      </c>
      <c r="D1503" s="839" t="s">
        <v>611</v>
      </c>
      <c r="E1503" s="825" t="s">
        <v>3312</v>
      </c>
      <c r="F1503" s="839" t="s">
        <v>3313</v>
      </c>
      <c r="G1503" s="825" t="s">
        <v>5837</v>
      </c>
      <c r="H1503" s="825" t="s">
        <v>5838</v>
      </c>
      <c r="I1503" s="831">
        <v>1282.5999755859375</v>
      </c>
      <c r="J1503" s="831">
        <v>1</v>
      </c>
      <c r="K1503" s="832">
        <v>1282.5999755859375</v>
      </c>
    </row>
    <row r="1504" spans="1:11" ht="14.45" customHeight="1" x14ac:dyDescent="0.2">
      <c r="A1504" s="821" t="s">
        <v>586</v>
      </c>
      <c r="B1504" s="822" t="s">
        <v>587</v>
      </c>
      <c r="C1504" s="825" t="s">
        <v>610</v>
      </c>
      <c r="D1504" s="839" t="s">
        <v>611</v>
      </c>
      <c r="E1504" s="825" t="s">
        <v>3312</v>
      </c>
      <c r="F1504" s="839" t="s">
        <v>3313</v>
      </c>
      <c r="G1504" s="825" t="s">
        <v>5839</v>
      </c>
      <c r="H1504" s="825" t="s">
        <v>5840</v>
      </c>
      <c r="I1504" s="831">
        <v>861.52001953125</v>
      </c>
      <c r="J1504" s="831">
        <v>1</v>
      </c>
      <c r="K1504" s="832">
        <v>861.52001953125</v>
      </c>
    </row>
    <row r="1505" spans="1:11" ht="14.45" customHeight="1" x14ac:dyDescent="0.2">
      <c r="A1505" s="821" t="s">
        <v>586</v>
      </c>
      <c r="B1505" s="822" t="s">
        <v>587</v>
      </c>
      <c r="C1505" s="825" t="s">
        <v>610</v>
      </c>
      <c r="D1505" s="839" t="s">
        <v>611</v>
      </c>
      <c r="E1505" s="825" t="s">
        <v>3312</v>
      </c>
      <c r="F1505" s="839" t="s">
        <v>3313</v>
      </c>
      <c r="G1505" s="825" t="s">
        <v>5841</v>
      </c>
      <c r="H1505" s="825" t="s">
        <v>5842</v>
      </c>
      <c r="I1505" s="831">
        <v>1965.02001953125</v>
      </c>
      <c r="J1505" s="831">
        <v>2</v>
      </c>
      <c r="K1505" s="832">
        <v>3930.0400390625</v>
      </c>
    </row>
    <row r="1506" spans="1:11" ht="14.45" customHeight="1" x14ac:dyDescent="0.2">
      <c r="A1506" s="821" t="s">
        <v>586</v>
      </c>
      <c r="B1506" s="822" t="s">
        <v>587</v>
      </c>
      <c r="C1506" s="825" t="s">
        <v>610</v>
      </c>
      <c r="D1506" s="839" t="s">
        <v>611</v>
      </c>
      <c r="E1506" s="825" t="s">
        <v>3312</v>
      </c>
      <c r="F1506" s="839" t="s">
        <v>3313</v>
      </c>
      <c r="G1506" s="825" t="s">
        <v>5843</v>
      </c>
      <c r="H1506" s="825" t="s">
        <v>5844</v>
      </c>
      <c r="I1506" s="831">
        <v>2041.27001953125</v>
      </c>
      <c r="J1506" s="831">
        <v>1</v>
      </c>
      <c r="K1506" s="832">
        <v>2041.27001953125</v>
      </c>
    </row>
    <row r="1507" spans="1:11" ht="14.45" customHeight="1" x14ac:dyDescent="0.2">
      <c r="A1507" s="821" t="s">
        <v>586</v>
      </c>
      <c r="B1507" s="822" t="s">
        <v>587</v>
      </c>
      <c r="C1507" s="825" t="s">
        <v>610</v>
      </c>
      <c r="D1507" s="839" t="s">
        <v>611</v>
      </c>
      <c r="E1507" s="825" t="s">
        <v>3312</v>
      </c>
      <c r="F1507" s="839" t="s">
        <v>3313</v>
      </c>
      <c r="G1507" s="825" t="s">
        <v>5845</v>
      </c>
      <c r="H1507" s="825" t="s">
        <v>5846</v>
      </c>
      <c r="I1507" s="831">
        <v>1513.8299560546875</v>
      </c>
      <c r="J1507" s="831">
        <v>1</v>
      </c>
      <c r="K1507" s="832">
        <v>1513.8299560546875</v>
      </c>
    </row>
    <row r="1508" spans="1:11" ht="14.45" customHeight="1" x14ac:dyDescent="0.2">
      <c r="A1508" s="821" t="s">
        <v>586</v>
      </c>
      <c r="B1508" s="822" t="s">
        <v>587</v>
      </c>
      <c r="C1508" s="825" t="s">
        <v>610</v>
      </c>
      <c r="D1508" s="839" t="s">
        <v>611</v>
      </c>
      <c r="E1508" s="825" t="s">
        <v>3312</v>
      </c>
      <c r="F1508" s="839" t="s">
        <v>3313</v>
      </c>
      <c r="G1508" s="825" t="s">
        <v>5847</v>
      </c>
      <c r="H1508" s="825" t="s">
        <v>5848</v>
      </c>
      <c r="I1508" s="831">
        <v>3465.43994140625</v>
      </c>
      <c r="J1508" s="831">
        <v>1</v>
      </c>
      <c r="K1508" s="832">
        <v>3465.43994140625</v>
      </c>
    </row>
    <row r="1509" spans="1:11" ht="14.45" customHeight="1" x14ac:dyDescent="0.2">
      <c r="A1509" s="821" t="s">
        <v>586</v>
      </c>
      <c r="B1509" s="822" t="s">
        <v>587</v>
      </c>
      <c r="C1509" s="825" t="s">
        <v>610</v>
      </c>
      <c r="D1509" s="839" t="s">
        <v>611</v>
      </c>
      <c r="E1509" s="825" t="s">
        <v>3312</v>
      </c>
      <c r="F1509" s="839" t="s">
        <v>3313</v>
      </c>
      <c r="G1509" s="825" t="s">
        <v>5849</v>
      </c>
      <c r="H1509" s="825" t="s">
        <v>5850</v>
      </c>
      <c r="I1509" s="831">
        <v>9624.1735026041661</v>
      </c>
      <c r="J1509" s="831">
        <v>4</v>
      </c>
      <c r="K1509" s="832">
        <v>38123.19921875</v>
      </c>
    </row>
    <row r="1510" spans="1:11" ht="14.45" customHeight="1" x14ac:dyDescent="0.2">
      <c r="A1510" s="821" t="s">
        <v>586</v>
      </c>
      <c r="B1510" s="822" t="s">
        <v>587</v>
      </c>
      <c r="C1510" s="825" t="s">
        <v>610</v>
      </c>
      <c r="D1510" s="839" t="s">
        <v>611</v>
      </c>
      <c r="E1510" s="825" t="s">
        <v>3312</v>
      </c>
      <c r="F1510" s="839" t="s">
        <v>3313</v>
      </c>
      <c r="G1510" s="825" t="s">
        <v>5851</v>
      </c>
      <c r="H1510" s="825" t="s">
        <v>5852</v>
      </c>
      <c r="I1510" s="831">
        <v>2475.659912109375</v>
      </c>
      <c r="J1510" s="831">
        <v>1</v>
      </c>
      <c r="K1510" s="832">
        <v>2475.659912109375</v>
      </c>
    </row>
    <row r="1511" spans="1:11" ht="14.45" customHeight="1" x14ac:dyDescent="0.2">
      <c r="A1511" s="821" t="s">
        <v>586</v>
      </c>
      <c r="B1511" s="822" t="s">
        <v>587</v>
      </c>
      <c r="C1511" s="825" t="s">
        <v>610</v>
      </c>
      <c r="D1511" s="839" t="s">
        <v>611</v>
      </c>
      <c r="E1511" s="825" t="s">
        <v>3312</v>
      </c>
      <c r="F1511" s="839" t="s">
        <v>3313</v>
      </c>
      <c r="G1511" s="825" t="s">
        <v>5853</v>
      </c>
      <c r="H1511" s="825" t="s">
        <v>5854</v>
      </c>
      <c r="I1511" s="831">
        <v>2853.179931640625</v>
      </c>
      <c r="J1511" s="831">
        <v>1</v>
      </c>
      <c r="K1511" s="832">
        <v>2853.179931640625</v>
      </c>
    </row>
    <row r="1512" spans="1:11" ht="14.45" customHeight="1" x14ac:dyDescent="0.2">
      <c r="A1512" s="821" t="s">
        <v>586</v>
      </c>
      <c r="B1512" s="822" t="s">
        <v>587</v>
      </c>
      <c r="C1512" s="825" t="s">
        <v>610</v>
      </c>
      <c r="D1512" s="839" t="s">
        <v>611</v>
      </c>
      <c r="E1512" s="825" t="s">
        <v>3312</v>
      </c>
      <c r="F1512" s="839" t="s">
        <v>3313</v>
      </c>
      <c r="G1512" s="825" t="s">
        <v>5855</v>
      </c>
      <c r="H1512" s="825" t="s">
        <v>5856</v>
      </c>
      <c r="I1512" s="831">
        <v>1898.489990234375</v>
      </c>
      <c r="J1512" s="831">
        <v>1</v>
      </c>
      <c r="K1512" s="832">
        <v>1898.489990234375</v>
      </c>
    </row>
    <row r="1513" spans="1:11" ht="14.45" customHeight="1" x14ac:dyDescent="0.2">
      <c r="A1513" s="821" t="s">
        <v>586</v>
      </c>
      <c r="B1513" s="822" t="s">
        <v>587</v>
      </c>
      <c r="C1513" s="825" t="s">
        <v>610</v>
      </c>
      <c r="D1513" s="839" t="s">
        <v>611</v>
      </c>
      <c r="E1513" s="825" t="s">
        <v>3312</v>
      </c>
      <c r="F1513" s="839" t="s">
        <v>3313</v>
      </c>
      <c r="G1513" s="825" t="s">
        <v>5857</v>
      </c>
      <c r="H1513" s="825" t="s">
        <v>5858</v>
      </c>
      <c r="I1513" s="831">
        <v>471.89999389648438</v>
      </c>
      <c r="J1513" s="831">
        <v>1</v>
      </c>
      <c r="K1513" s="832">
        <v>471.89999389648438</v>
      </c>
    </row>
    <row r="1514" spans="1:11" ht="14.45" customHeight="1" x14ac:dyDescent="0.2">
      <c r="A1514" s="821" t="s">
        <v>586</v>
      </c>
      <c r="B1514" s="822" t="s">
        <v>587</v>
      </c>
      <c r="C1514" s="825" t="s">
        <v>610</v>
      </c>
      <c r="D1514" s="839" t="s">
        <v>611</v>
      </c>
      <c r="E1514" s="825" t="s">
        <v>3312</v>
      </c>
      <c r="F1514" s="839" t="s">
        <v>3313</v>
      </c>
      <c r="G1514" s="825" t="s">
        <v>5859</v>
      </c>
      <c r="H1514" s="825" t="s">
        <v>5860</v>
      </c>
      <c r="I1514" s="831">
        <v>1222.219970703125</v>
      </c>
      <c r="J1514" s="831">
        <v>2</v>
      </c>
      <c r="K1514" s="832">
        <v>2444.43994140625</v>
      </c>
    </row>
    <row r="1515" spans="1:11" ht="14.45" customHeight="1" x14ac:dyDescent="0.2">
      <c r="A1515" s="821" t="s">
        <v>586</v>
      </c>
      <c r="B1515" s="822" t="s">
        <v>587</v>
      </c>
      <c r="C1515" s="825" t="s">
        <v>610</v>
      </c>
      <c r="D1515" s="839" t="s">
        <v>611</v>
      </c>
      <c r="E1515" s="825" t="s">
        <v>3312</v>
      </c>
      <c r="F1515" s="839" t="s">
        <v>3313</v>
      </c>
      <c r="G1515" s="825" t="s">
        <v>5861</v>
      </c>
      <c r="H1515" s="825" t="s">
        <v>5862</v>
      </c>
      <c r="I1515" s="831">
        <v>1840</v>
      </c>
      <c r="J1515" s="831">
        <v>1</v>
      </c>
      <c r="K1515" s="832">
        <v>1840</v>
      </c>
    </row>
    <row r="1516" spans="1:11" ht="14.45" customHeight="1" x14ac:dyDescent="0.2">
      <c r="A1516" s="821" t="s">
        <v>586</v>
      </c>
      <c r="B1516" s="822" t="s">
        <v>587</v>
      </c>
      <c r="C1516" s="825" t="s">
        <v>610</v>
      </c>
      <c r="D1516" s="839" t="s">
        <v>611</v>
      </c>
      <c r="E1516" s="825" t="s">
        <v>3564</v>
      </c>
      <c r="F1516" s="839" t="s">
        <v>3565</v>
      </c>
      <c r="G1516" s="825" t="s">
        <v>5863</v>
      </c>
      <c r="H1516" s="825" t="s">
        <v>5864</v>
      </c>
      <c r="I1516" s="831">
        <v>3450</v>
      </c>
      <c r="J1516" s="831">
        <v>2</v>
      </c>
      <c r="K1516" s="832">
        <v>6900</v>
      </c>
    </row>
    <row r="1517" spans="1:11" ht="14.45" customHeight="1" x14ac:dyDescent="0.2">
      <c r="A1517" s="821" t="s">
        <v>586</v>
      </c>
      <c r="B1517" s="822" t="s">
        <v>587</v>
      </c>
      <c r="C1517" s="825" t="s">
        <v>610</v>
      </c>
      <c r="D1517" s="839" t="s">
        <v>611</v>
      </c>
      <c r="E1517" s="825" t="s">
        <v>3564</v>
      </c>
      <c r="F1517" s="839" t="s">
        <v>3565</v>
      </c>
      <c r="G1517" s="825" t="s">
        <v>5865</v>
      </c>
      <c r="H1517" s="825" t="s">
        <v>5866</v>
      </c>
      <c r="I1517" s="831">
        <v>2212.60009765625</v>
      </c>
      <c r="J1517" s="831">
        <v>6</v>
      </c>
      <c r="K1517" s="832">
        <v>13275.599609375</v>
      </c>
    </row>
    <row r="1518" spans="1:11" ht="14.45" customHeight="1" x14ac:dyDescent="0.2">
      <c r="A1518" s="821" t="s">
        <v>586</v>
      </c>
      <c r="B1518" s="822" t="s">
        <v>587</v>
      </c>
      <c r="C1518" s="825" t="s">
        <v>610</v>
      </c>
      <c r="D1518" s="839" t="s">
        <v>611</v>
      </c>
      <c r="E1518" s="825" t="s">
        <v>3564</v>
      </c>
      <c r="F1518" s="839" t="s">
        <v>3565</v>
      </c>
      <c r="G1518" s="825" t="s">
        <v>5867</v>
      </c>
      <c r="H1518" s="825" t="s">
        <v>5868</v>
      </c>
      <c r="I1518" s="831">
        <v>345</v>
      </c>
      <c r="J1518" s="831">
        <v>24</v>
      </c>
      <c r="K1518" s="832">
        <v>8280</v>
      </c>
    </row>
    <row r="1519" spans="1:11" ht="14.45" customHeight="1" x14ac:dyDescent="0.2">
      <c r="A1519" s="821" t="s">
        <v>586</v>
      </c>
      <c r="B1519" s="822" t="s">
        <v>587</v>
      </c>
      <c r="C1519" s="825" t="s">
        <v>610</v>
      </c>
      <c r="D1519" s="839" t="s">
        <v>611</v>
      </c>
      <c r="E1519" s="825" t="s">
        <v>3564</v>
      </c>
      <c r="F1519" s="839" t="s">
        <v>3565</v>
      </c>
      <c r="G1519" s="825" t="s">
        <v>5869</v>
      </c>
      <c r="H1519" s="825" t="s">
        <v>5870</v>
      </c>
      <c r="I1519" s="831">
        <v>106.37999725341797</v>
      </c>
      <c r="J1519" s="831">
        <v>72</v>
      </c>
      <c r="K1519" s="832">
        <v>7659</v>
      </c>
    </row>
    <row r="1520" spans="1:11" ht="14.45" customHeight="1" x14ac:dyDescent="0.2">
      <c r="A1520" s="821" t="s">
        <v>586</v>
      </c>
      <c r="B1520" s="822" t="s">
        <v>587</v>
      </c>
      <c r="C1520" s="825" t="s">
        <v>610</v>
      </c>
      <c r="D1520" s="839" t="s">
        <v>611</v>
      </c>
      <c r="E1520" s="825" t="s">
        <v>3564</v>
      </c>
      <c r="F1520" s="839" t="s">
        <v>3565</v>
      </c>
      <c r="G1520" s="825" t="s">
        <v>5871</v>
      </c>
      <c r="H1520" s="825" t="s">
        <v>5872</v>
      </c>
      <c r="I1520" s="831">
        <v>116.44000244140625</v>
      </c>
      <c r="J1520" s="831">
        <v>48</v>
      </c>
      <c r="K1520" s="832">
        <v>5589</v>
      </c>
    </row>
    <row r="1521" spans="1:11" ht="14.45" customHeight="1" x14ac:dyDescent="0.2">
      <c r="A1521" s="821" t="s">
        <v>586</v>
      </c>
      <c r="B1521" s="822" t="s">
        <v>587</v>
      </c>
      <c r="C1521" s="825" t="s">
        <v>610</v>
      </c>
      <c r="D1521" s="839" t="s">
        <v>611</v>
      </c>
      <c r="E1521" s="825" t="s">
        <v>3441</v>
      </c>
      <c r="F1521" s="839" t="s">
        <v>3442</v>
      </c>
      <c r="G1521" s="825" t="s">
        <v>5873</v>
      </c>
      <c r="H1521" s="825" t="s">
        <v>5874</v>
      </c>
      <c r="I1521" s="831">
        <v>4235</v>
      </c>
      <c r="J1521" s="831">
        <v>1</v>
      </c>
      <c r="K1521" s="832">
        <v>4235</v>
      </c>
    </row>
    <row r="1522" spans="1:11" ht="14.45" customHeight="1" x14ac:dyDescent="0.2">
      <c r="A1522" s="821" t="s">
        <v>586</v>
      </c>
      <c r="B1522" s="822" t="s">
        <v>587</v>
      </c>
      <c r="C1522" s="825" t="s">
        <v>610</v>
      </c>
      <c r="D1522" s="839" t="s">
        <v>611</v>
      </c>
      <c r="E1522" s="825" t="s">
        <v>3441</v>
      </c>
      <c r="F1522" s="839" t="s">
        <v>3442</v>
      </c>
      <c r="G1522" s="825" t="s">
        <v>5875</v>
      </c>
      <c r="H1522" s="825" t="s">
        <v>5876</v>
      </c>
      <c r="I1522" s="831">
        <v>4235</v>
      </c>
      <c r="J1522" s="831">
        <v>1</v>
      </c>
      <c r="K1522" s="832">
        <v>4235</v>
      </c>
    </row>
    <row r="1523" spans="1:11" ht="14.45" customHeight="1" x14ac:dyDescent="0.2">
      <c r="A1523" s="821" t="s">
        <v>586</v>
      </c>
      <c r="B1523" s="822" t="s">
        <v>587</v>
      </c>
      <c r="C1523" s="825" t="s">
        <v>610</v>
      </c>
      <c r="D1523" s="839" t="s">
        <v>611</v>
      </c>
      <c r="E1523" s="825" t="s">
        <v>3441</v>
      </c>
      <c r="F1523" s="839" t="s">
        <v>3442</v>
      </c>
      <c r="G1523" s="825" t="s">
        <v>5877</v>
      </c>
      <c r="H1523" s="825" t="s">
        <v>5878</v>
      </c>
      <c r="I1523" s="831">
        <v>4450.3798828125</v>
      </c>
      <c r="J1523" s="831">
        <v>5</v>
      </c>
      <c r="K1523" s="832">
        <v>22251.900390625</v>
      </c>
    </row>
    <row r="1524" spans="1:11" ht="14.45" customHeight="1" x14ac:dyDescent="0.2">
      <c r="A1524" s="821" t="s">
        <v>586</v>
      </c>
      <c r="B1524" s="822" t="s">
        <v>587</v>
      </c>
      <c r="C1524" s="825" t="s">
        <v>610</v>
      </c>
      <c r="D1524" s="839" t="s">
        <v>611</v>
      </c>
      <c r="E1524" s="825" t="s">
        <v>3475</v>
      </c>
      <c r="F1524" s="839" t="s">
        <v>3476</v>
      </c>
      <c r="G1524" s="825" t="s">
        <v>5879</v>
      </c>
      <c r="H1524" s="825" t="s">
        <v>5880</v>
      </c>
      <c r="I1524" s="831">
        <v>56.389999389648438</v>
      </c>
      <c r="J1524" s="831">
        <v>120</v>
      </c>
      <c r="K1524" s="832">
        <v>6766.31982421875</v>
      </c>
    </row>
    <row r="1525" spans="1:11" ht="14.45" customHeight="1" x14ac:dyDescent="0.2">
      <c r="A1525" s="821" t="s">
        <v>586</v>
      </c>
      <c r="B1525" s="822" t="s">
        <v>587</v>
      </c>
      <c r="C1525" s="825" t="s">
        <v>610</v>
      </c>
      <c r="D1525" s="839" t="s">
        <v>611</v>
      </c>
      <c r="E1525" s="825" t="s">
        <v>5881</v>
      </c>
      <c r="F1525" s="839" t="s">
        <v>5882</v>
      </c>
      <c r="G1525" s="825" t="s">
        <v>5883</v>
      </c>
      <c r="H1525" s="825" t="s">
        <v>5884</v>
      </c>
      <c r="I1525" s="831">
        <v>30337.80078125</v>
      </c>
      <c r="J1525" s="831">
        <v>1</v>
      </c>
      <c r="K1525" s="832">
        <v>30337.80078125</v>
      </c>
    </row>
    <row r="1526" spans="1:11" ht="14.45" customHeight="1" thickBot="1" x14ac:dyDescent="0.25">
      <c r="A1526" s="813" t="s">
        <v>586</v>
      </c>
      <c r="B1526" s="814" t="s">
        <v>587</v>
      </c>
      <c r="C1526" s="817" t="s">
        <v>610</v>
      </c>
      <c r="D1526" s="840" t="s">
        <v>611</v>
      </c>
      <c r="E1526" s="817" t="s">
        <v>5881</v>
      </c>
      <c r="F1526" s="840" t="s">
        <v>5882</v>
      </c>
      <c r="G1526" s="817" t="s">
        <v>5885</v>
      </c>
      <c r="H1526" s="817" t="s">
        <v>5886</v>
      </c>
      <c r="I1526" s="833">
        <v>145.19999694824219</v>
      </c>
      <c r="J1526" s="833">
        <v>500</v>
      </c>
      <c r="K1526" s="834">
        <v>72600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09574156-8D17-490F-B305-BF79E712F436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1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60.108441666666671</v>
      </c>
      <c r="D6" s="491"/>
      <c r="E6" s="491"/>
      <c r="F6" s="490"/>
      <c r="G6" s="492">
        <f ca="1">SUM(Tabulka[05 h_vram])/2</f>
        <v>103451.4</v>
      </c>
      <c r="H6" s="491">
        <f ca="1">SUM(Tabulka[06 h_naduv])/2</f>
        <v>8215</v>
      </c>
      <c r="I6" s="491">
        <f ca="1">SUM(Tabulka[07 h_nadzk])/2</f>
        <v>560.25</v>
      </c>
      <c r="J6" s="490">
        <f ca="1">SUM(Tabulka[08 h_oon])/2</f>
        <v>1604.5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2880587</v>
      </c>
      <c r="N6" s="491">
        <f ca="1">SUM(Tabulka[12 m_oc])/2</f>
        <v>2880587</v>
      </c>
      <c r="O6" s="490">
        <f ca="1">SUM(Tabulka[13 m_sk])/2</f>
        <v>50910245</v>
      </c>
      <c r="P6" s="489">
        <f ca="1">SUM(Tabulka[14_vzsk])/2</f>
        <v>0</v>
      </c>
      <c r="Q6" s="489">
        <f ca="1">SUM(Tabulka[15_vzpl])/2</f>
        <v>5100.1955034213106</v>
      </c>
      <c r="R6" s="488">
        <f ca="1">IF(Q6=0,0,P6/Q6)</f>
        <v>0</v>
      </c>
      <c r="S6" s="487">
        <f ca="1">Q6-P6</f>
        <v>5100.1955034213106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15.858441666666666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29798.400000000001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6774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38.5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975.5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1665653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1665653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26172616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4266.8621700879767</v>
      </c>
      <c r="R8" s="471">
        <f ca="1">IF(Tabulka[[#This Row],[15_vzpl]]=0,"",Tabulka[[#This Row],[14_vzsk]]/Tabulka[[#This Row],[15_vzpl]])</f>
        <v>0</v>
      </c>
      <c r="S8" s="470">
        <f ca="1">IF(Tabulka[[#This Row],[15_vzpl]]-Tabulka[[#This Row],[14_vzsk]]=0,"",Tabulka[[#This Row],[15_vzpl]]-Tabulka[[#This Row],[14_vzsk]])</f>
        <v>4266.8621700879767</v>
      </c>
    </row>
    <row r="9" spans="1:19" x14ac:dyDescent="0.25">
      <c r="A9" s="469">
        <v>99</v>
      </c>
      <c r="B9" s="468" t="s">
        <v>5903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1.7584416666666669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3272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850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131605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131605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1823272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4266.8621700879767</v>
      </c>
      <c r="R9" s="471">
        <f ca="1">IF(Tabulka[[#This Row],[15_vzpl]]=0,"",Tabulka[[#This Row],[14_vzsk]]/Tabulka[[#This Row],[15_vzpl]])</f>
        <v>0</v>
      </c>
      <c r="S9" s="470">
        <f ca="1">IF(Tabulka[[#This Row],[15_vzpl]]-Tabulka[[#This Row],[14_vzsk]]=0,"",Tabulka[[#This Row],[15_vzpl]]-Tabulka[[#This Row],[14_vzsk]])</f>
        <v>4266.8621700879767</v>
      </c>
    </row>
    <row r="10" spans="1:19" x14ac:dyDescent="0.25">
      <c r="A10" s="469">
        <v>100</v>
      </c>
      <c r="B10" s="468" t="s">
        <v>5904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78556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5905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14.1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26526.400000000001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5876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14.5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739.5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1534048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1534048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24270788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5888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41.25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67885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1441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521.75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629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1149582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1149582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23484668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833.33333333333337</v>
      </c>
      <c r="R12" s="471">
        <f ca="1">IF(Tabulka[[#This Row],[15_vzpl]]=0,"",Tabulka[[#This Row],[14_vzsk]]/Tabulka[[#This Row],[15_vzpl]])</f>
        <v>0</v>
      </c>
      <c r="S12" s="470">
        <f ca="1">IF(Tabulka[[#This Row],[15_vzpl]]-Tabulka[[#This Row],[14_vzsk]]=0,"",Tabulka[[#This Row],[15_vzpl]]-Tabulka[[#This Row],[14_vzsk]])</f>
        <v>833.33333333333337</v>
      </c>
    </row>
    <row r="13" spans="1:19" x14ac:dyDescent="0.25">
      <c r="A13" s="469">
        <v>303</v>
      </c>
      <c r="B13" s="468" t="s">
        <v>5906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12.166666666666666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18513.25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354.5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445.75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325929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325929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6668179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833.33333333333337</v>
      </c>
      <c r="R13" s="471">
        <f ca="1">IF(Tabulka[[#This Row],[15_vzpl]]=0,"",Tabulka[[#This Row],[14_vzsk]]/Tabulka[[#This Row],[15_vzpl]])</f>
        <v>0</v>
      </c>
      <c r="S13" s="470">
        <f ca="1">IF(Tabulka[[#This Row],[15_vzpl]]-Tabulka[[#This Row],[14_vzsk]]=0,"",Tabulka[[#This Row],[15_vzpl]]-Tabulka[[#This Row],[14_vzsk]])</f>
        <v>833.33333333333337</v>
      </c>
    </row>
    <row r="14" spans="1:19" x14ac:dyDescent="0.25">
      <c r="A14" s="469">
        <v>304</v>
      </c>
      <c r="B14" s="468" t="s">
        <v>5907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11.416666666666666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19012.5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399390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399390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7677998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5908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2.6666666666666665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4265.5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139671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139671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2081987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424</v>
      </c>
      <c r="B16" s="468" t="s">
        <v>5909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974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636</v>
      </c>
      <c r="B17" s="468" t="s">
        <v>5910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1.1666666666666667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2133.5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21857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21857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504962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642</v>
      </c>
      <c r="B18" s="468" t="s">
        <v>5911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13.833333333333334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23960.25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333.5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629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262735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262735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6550568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 t="s">
        <v>5889</v>
      </c>
      <c r="B19" s="468"/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5768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65352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65352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1252961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30</v>
      </c>
      <c r="B20" s="468" t="s">
        <v>5912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5768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65352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65352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1252961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t="s">
        <v>295</v>
      </c>
    </row>
    <row r="22" spans="1:19" x14ac:dyDescent="0.25">
      <c r="A22" s="222" t="s">
        <v>201</v>
      </c>
    </row>
    <row r="23" spans="1:19" x14ac:dyDescent="0.25">
      <c r="A23" s="223" t="s">
        <v>265</v>
      </c>
    </row>
    <row r="24" spans="1:19" x14ac:dyDescent="0.25">
      <c r="A24" s="461" t="s">
        <v>264</v>
      </c>
    </row>
    <row r="25" spans="1:19" x14ac:dyDescent="0.25">
      <c r="A25" s="374" t="s">
        <v>233</v>
      </c>
    </row>
    <row r="26" spans="1:19" x14ac:dyDescent="0.25">
      <c r="A26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0">
    <cfRule type="cellIs" dxfId="25" priority="3" operator="lessThan">
      <formula>0</formula>
    </cfRule>
  </conditionalFormatting>
  <conditionalFormatting sqref="R6:R20">
    <cfRule type="cellIs" dxfId="24" priority="4" operator="greaterThan">
      <formula>1</formula>
    </cfRule>
  </conditionalFormatting>
  <conditionalFormatting sqref="A8:S20">
    <cfRule type="expression" dxfId="23" priority="2">
      <formula>$B8=""</formula>
    </cfRule>
  </conditionalFormatting>
  <conditionalFormatting sqref="P8:S20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D4FEE8D9-5582-4DF5-993F-5DFB1EB9C7DA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55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5902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15.846500000000001</v>
      </c>
      <c r="F4" s="498"/>
      <c r="G4" s="498"/>
      <c r="H4" s="498"/>
      <c r="I4" s="498">
        <v>2683.2</v>
      </c>
      <c r="J4" s="498">
        <v>608</v>
      </c>
      <c r="K4" s="498">
        <v>12</v>
      </c>
      <c r="L4" s="498">
        <v>62</v>
      </c>
      <c r="M4" s="498"/>
      <c r="N4" s="498"/>
      <c r="O4" s="498"/>
      <c r="P4" s="498"/>
      <c r="Q4" s="498">
        <v>1926383</v>
      </c>
      <c r="R4" s="498"/>
      <c r="S4" s="498">
        <v>4266.8621700879767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1.0465</v>
      </c>
      <c r="I5">
        <v>168</v>
      </c>
      <c r="J5">
        <v>86</v>
      </c>
      <c r="K5">
        <v>12</v>
      </c>
      <c r="Q5">
        <v>109622</v>
      </c>
      <c r="S5">
        <v>4266.8621700879767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J6">
        <v>12</v>
      </c>
      <c r="Q6">
        <v>4900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14.8</v>
      </c>
      <c r="I7">
        <v>2515.1999999999998</v>
      </c>
      <c r="J7">
        <v>510</v>
      </c>
      <c r="L7">
        <v>62</v>
      </c>
      <c r="Q7">
        <v>1811861</v>
      </c>
    </row>
    <row r="8" spans="1:19" x14ac:dyDescent="0.25">
      <c r="A8" s="505" t="s">
        <v>215</v>
      </c>
      <c r="B8" s="504">
        <v>5</v>
      </c>
      <c r="C8">
        <v>1</v>
      </c>
      <c r="D8" t="s">
        <v>5888</v>
      </c>
      <c r="E8">
        <v>41</v>
      </c>
      <c r="I8">
        <v>6691</v>
      </c>
      <c r="Q8">
        <v>1686454</v>
      </c>
      <c r="S8">
        <v>833.33333333333337</v>
      </c>
    </row>
    <row r="9" spans="1:19" x14ac:dyDescent="0.25">
      <c r="A9" s="503" t="s">
        <v>216</v>
      </c>
      <c r="B9" s="502">
        <v>6</v>
      </c>
      <c r="C9">
        <v>1</v>
      </c>
      <c r="D9">
        <v>303</v>
      </c>
      <c r="E9">
        <v>11.5</v>
      </c>
      <c r="I9">
        <v>1893</v>
      </c>
      <c r="Q9">
        <v>484230</v>
      </c>
      <c r="S9">
        <v>833.33333333333337</v>
      </c>
    </row>
    <row r="10" spans="1:19" x14ac:dyDescent="0.25">
      <c r="A10" s="505" t="s">
        <v>217</v>
      </c>
      <c r="B10" s="504">
        <v>7</v>
      </c>
      <c r="C10">
        <v>1</v>
      </c>
      <c r="D10">
        <v>304</v>
      </c>
      <c r="E10">
        <v>12</v>
      </c>
      <c r="I10">
        <v>1968</v>
      </c>
      <c r="Q10">
        <v>578081</v>
      </c>
    </row>
    <row r="11" spans="1:19" x14ac:dyDescent="0.25">
      <c r="A11" s="503" t="s">
        <v>218</v>
      </c>
      <c r="B11" s="502">
        <v>8</v>
      </c>
      <c r="C11">
        <v>1</v>
      </c>
      <c r="D11">
        <v>305</v>
      </c>
      <c r="E11">
        <v>2.5</v>
      </c>
      <c r="I11">
        <v>382.5</v>
      </c>
      <c r="Q11">
        <v>142228</v>
      </c>
    </row>
    <row r="12" spans="1:19" x14ac:dyDescent="0.25">
      <c r="A12" s="505" t="s">
        <v>219</v>
      </c>
      <c r="B12" s="504">
        <v>9</v>
      </c>
      <c r="C12">
        <v>1</v>
      </c>
      <c r="D12">
        <v>636</v>
      </c>
      <c r="E12">
        <v>2</v>
      </c>
      <c r="I12">
        <v>361.5</v>
      </c>
      <c r="Q12">
        <v>57609</v>
      </c>
    </row>
    <row r="13" spans="1:19" x14ac:dyDescent="0.25">
      <c r="A13" s="503" t="s">
        <v>220</v>
      </c>
      <c r="B13" s="502">
        <v>10</v>
      </c>
      <c r="C13">
        <v>1</v>
      </c>
      <c r="D13">
        <v>642</v>
      </c>
      <c r="E13">
        <v>13</v>
      </c>
      <c r="I13">
        <v>2086</v>
      </c>
      <c r="Q13">
        <v>424306</v>
      </c>
    </row>
    <row r="14" spans="1:19" x14ac:dyDescent="0.25">
      <c r="A14" s="505" t="s">
        <v>221</v>
      </c>
      <c r="B14" s="504">
        <v>11</v>
      </c>
      <c r="C14">
        <v>1</v>
      </c>
      <c r="D14" t="s">
        <v>5889</v>
      </c>
      <c r="E14">
        <v>3</v>
      </c>
      <c r="I14">
        <v>536</v>
      </c>
      <c r="Q14">
        <v>91928</v>
      </c>
    </row>
    <row r="15" spans="1:19" x14ac:dyDescent="0.25">
      <c r="A15" s="503" t="s">
        <v>222</v>
      </c>
      <c r="B15" s="502">
        <v>12</v>
      </c>
      <c r="C15">
        <v>1</v>
      </c>
      <c r="D15">
        <v>30</v>
      </c>
      <c r="E15">
        <v>3</v>
      </c>
      <c r="I15">
        <v>536</v>
      </c>
      <c r="Q15">
        <v>91928</v>
      </c>
    </row>
    <row r="16" spans="1:19" x14ac:dyDescent="0.25">
      <c r="A16" s="501" t="s">
        <v>210</v>
      </c>
      <c r="B16" s="500">
        <v>2020</v>
      </c>
      <c r="C16" t="s">
        <v>5890</v>
      </c>
      <c r="E16">
        <v>59.846499999999999</v>
      </c>
      <c r="I16">
        <v>9910.2000000000007</v>
      </c>
      <c r="J16">
        <v>608</v>
      </c>
      <c r="K16">
        <v>12</v>
      </c>
      <c r="L16">
        <v>62</v>
      </c>
      <c r="Q16">
        <v>3704765</v>
      </c>
      <c r="S16">
        <v>5100.1955034213097</v>
      </c>
    </row>
    <row r="17" spans="3:17" x14ac:dyDescent="0.25">
      <c r="C17">
        <v>2</v>
      </c>
      <c r="D17" t="s">
        <v>266</v>
      </c>
      <c r="E17">
        <v>16.0548</v>
      </c>
      <c r="I17">
        <v>2256</v>
      </c>
      <c r="J17">
        <v>580</v>
      </c>
      <c r="K17">
        <v>12</v>
      </c>
      <c r="L17">
        <v>62</v>
      </c>
      <c r="O17">
        <v>750</v>
      </c>
      <c r="P17">
        <v>750</v>
      </c>
      <c r="Q17">
        <v>1972833</v>
      </c>
    </row>
    <row r="18" spans="3:17" x14ac:dyDescent="0.25">
      <c r="C18">
        <v>2</v>
      </c>
      <c r="D18">
        <v>99</v>
      </c>
      <c r="E18">
        <v>1.0548</v>
      </c>
      <c r="I18">
        <v>160</v>
      </c>
      <c r="J18">
        <v>70</v>
      </c>
      <c r="K18">
        <v>12</v>
      </c>
      <c r="Q18">
        <v>93961</v>
      </c>
    </row>
    <row r="19" spans="3:17" x14ac:dyDescent="0.25">
      <c r="C19">
        <v>2</v>
      </c>
      <c r="D19">
        <v>101</v>
      </c>
      <c r="E19">
        <v>15</v>
      </c>
      <c r="I19">
        <v>2096</v>
      </c>
      <c r="J19">
        <v>510</v>
      </c>
      <c r="L19">
        <v>62</v>
      </c>
      <c r="O19">
        <v>750</v>
      </c>
      <c r="P19">
        <v>750</v>
      </c>
      <c r="Q19">
        <v>1878872</v>
      </c>
    </row>
    <row r="20" spans="3:17" x14ac:dyDescent="0.25">
      <c r="C20">
        <v>2</v>
      </c>
      <c r="D20" t="s">
        <v>5888</v>
      </c>
      <c r="E20">
        <v>42</v>
      </c>
      <c r="I20">
        <v>5762.5</v>
      </c>
      <c r="K20">
        <v>35</v>
      </c>
      <c r="O20">
        <v>7718</v>
      </c>
      <c r="P20">
        <v>7718</v>
      </c>
      <c r="Q20">
        <v>1649941</v>
      </c>
    </row>
    <row r="21" spans="3:17" x14ac:dyDescent="0.25">
      <c r="C21">
        <v>2</v>
      </c>
      <c r="D21">
        <v>303</v>
      </c>
      <c r="E21">
        <v>11.5</v>
      </c>
      <c r="I21">
        <v>1467.5</v>
      </c>
      <c r="K21">
        <v>35</v>
      </c>
      <c r="O21">
        <v>5100</v>
      </c>
      <c r="P21">
        <v>5100</v>
      </c>
      <c r="Q21">
        <v>483577</v>
      </c>
    </row>
    <row r="22" spans="3:17" x14ac:dyDescent="0.25">
      <c r="C22">
        <v>2</v>
      </c>
      <c r="D22">
        <v>304</v>
      </c>
      <c r="E22">
        <v>12</v>
      </c>
      <c r="I22">
        <v>1747.5</v>
      </c>
      <c r="O22">
        <v>2618</v>
      </c>
      <c r="P22">
        <v>2618</v>
      </c>
      <c r="Q22">
        <v>571237</v>
      </c>
    </row>
    <row r="23" spans="3:17" x14ac:dyDescent="0.25">
      <c r="C23">
        <v>2</v>
      </c>
      <c r="D23">
        <v>305</v>
      </c>
      <c r="E23">
        <v>3.5</v>
      </c>
      <c r="I23">
        <v>304</v>
      </c>
      <c r="Q23">
        <v>126442</v>
      </c>
    </row>
    <row r="24" spans="3:17" x14ac:dyDescent="0.25">
      <c r="C24">
        <v>2</v>
      </c>
      <c r="D24">
        <v>636</v>
      </c>
      <c r="E24">
        <v>2</v>
      </c>
      <c r="I24">
        <v>243</v>
      </c>
      <c r="Q24">
        <v>58903</v>
      </c>
    </row>
    <row r="25" spans="3:17" x14ac:dyDescent="0.25">
      <c r="C25">
        <v>2</v>
      </c>
      <c r="D25">
        <v>642</v>
      </c>
      <c r="E25">
        <v>13</v>
      </c>
      <c r="I25">
        <v>2000.5</v>
      </c>
      <c r="Q25">
        <v>409782</v>
      </c>
    </row>
    <row r="26" spans="3:17" x14ac:dyDescent="0.25">
      <c r="C26">
        <v>2</v>
      </c>
      <c r="D26" t="s">
        <v>5889</v>
      </c>
      <c r="E26">
        <v>3</v>
      </c>
      <c r="I26">
        <v>440</v>
      </c>
      <c r="Q26">
        <v>91264</v>
      </c>
    </row>
    <row r="27" spans="3:17" x14ac:dyDescent="0.25">
      <c r="C27">
        <v>2</v>
      </c>
      <c r="D27">
        <v>30</v>
      </c>
      <c r="E27">
        <v>3</v>
      </c>
      <c r="I27">
        <v>440</v>
      </c>
      <c r="Q27">
        <v>91264</v>
      </c>
    </row>
    <row r="28" spans="3:17" x14ac:dyDescent="0.25">
      <c r="C28" t="s">
        <v>5891</v>
      </c>
      <c r="E28">
        <v>61.0548</v>
      </c>
      <c r="I28">
        <v>8458.5</v>
      </c>
      <c r="J28">
        <v>580</v>
      </c>
      <c r="K28">
        <v>47</v>
      </c>
      <c r="L28">
        <v>62</v>
      </c>
      <c r="O28">
        <v>8468</v>
      </c>
      <c r="P28">
        <v>8468</v>
      </c>
      <c r="Q28">
        <v>3714038</v>
      </c>
    </row>
    <row r="29" spans="3:17" x14ac:dyDescent="0.25">
      <c r="C29">
        <v>3</v>
      </c>
      <c r="D29" t="s">
        <v>266</v>
      </c>
      <c r="E29">
        <v>16</v>
      </c>
      <c r="I29">
        <v>2488</v>
      </c>
      <c r="J29">
        <v>505</v>
      </c>
      <c r="L29">
        <v>15.5</v>
      </c>
      <c r="O29">
        <v>292183</v>
      </c>
      <c r="P29">
        <v>292183</v>
      </c>
      <c r="Q29">
        <v>2090627</v>
      </c>
    </row>
    <row r="30" spans="3:17" x14ac:dyDescent="0.25">
      <c r="C30">
        <v>3</v>
      </c>
      <c r="D30">
        <v>99</v>
      </c>
      <c r="E30">
        <v>1</v>
      </c>
      <c r="I30">
        <v>152</v>
      </c>
      <c r="J30">
        <v>35</v>
      </c>
      <c r="Q30">
        <v>76013</v>
      </c>
    </row>
    <row r="31" spans="3:17" x14ac:dyDescent="0.25">
      <c r="C31">
        <v>3</v>
      </c>
      <c r="D31">
        <v>100</v>
      </c>
      <c r="J31">
        <v>18</v>
      </c>
      <c r="Q31">
        <v>11598</v>
      </c>
    </row>
    <row r="32" spans="3:17" x14ac:dyDescent="0.25">
      <c r="C32">
        <v>3</v>
      </c>
      <c r="D32">
        <v>101</v>
      </c>
      <c r="E32">
        <v>15</v>
      </c>
      <c r="I32">
        <v>2336</v>
      </c>
      <c r="J32">
        <v>452</v>
      </c>
      <c r="L32">
        <v>15.5</v>
      </c>
      <c r="O32">
        <v>292183</v>
      </c>
      <c r="P32">
        <v>292183</v>
      </c>
      <c r="Q32">
        <v>2003016</v>
      </c>
    </row>
    <row r="33" spans="3:17" x14ac:dyDescent="0.25">
      <c r="C33">
        <v>3</v>
      </c>
      <c r="D33" t="s">
        <v>5888</v>
      </c>
      <c r="E33">
        <v>42</v>
      </c>
      <c r="I33">
        <v>4880.5</v>
      </c>
      <c r="L33">
        <v>84</v>
      </c>
      <c r="O33">
        <v>17396</v>
      </c>
      <c r="P33">
        <v>17396</v>
      </c>
      <c r="Q33">
        <v>1401481</v>
      </c>
    </row>
    <row r="34" spans="3:17" x14ac:dyDescent="0.25">
      <c r="C34">
        <v>3</v>
      </c>
      <c r="D34">
        <v>303</v>
      </c>
      <c r="E34">
        <v>11.5</v>
      </c>
      <c r="I34">
        <v>1251.5</v>
      </c>
      <c r="O34">
        <v>5700</v>
      </c>
      <c r="P34">
        <v>5700</v>
      </c>
      <c r="Q34">
        <v>360142</v>
      </c>
    </row>
    <row r="35" spans="3:17" x14ac:dyDescent="0.25">
      <c r="C35">
        <v>3</v>
      </c>
      <c r="D35">
        <v>304</v>
      </c>
      <c r="E35">
        <v>12</v>
      </c>
      <c r="I35">
        <v>1508</v>
      </c>
      <c r="O35">
        <v>9768</v>
      </c>
      <c r="P35">
        <v>9768</v>
      </c>
      <c r="Q35">
        <v>494049</v>
      </c>
    </row>
    <row r="36" spans="3:17" x14ac:dyDescent="0.25">
      <c r="C36">
        <v>3</v>
      </c>
      <c r="D36">
        <v>305</v>
      </c>
      <c r="E36">
        <v>3.5</v>
      </c>
      <c r="I36">
        <v>192</v>
      </c>
      <c r="Q36">
        <v>129405</v>
      </c>
    </row>
    <row r="37" spans="3:17" x14ac:dyDescent="0.25">
      <c r="C37">
        <v>3</v>
      </c>
      <c r="D37">
        <v>636</v>
      </c>
      <c r="E37">
        <v>1</v>
      </c>
      <c r="I37">
        <v>100.5</v>
      </c>
      <c r="Q37">
        <v>23557</v>
      </c>
    </row>
    <row r="38" spans="3:17" x14ac:dyDescent="0.25">
      <c r="C38">
        <v>3</v>
      </c>
      <c r="D38">
        <v>642</v>
      </c>
      <c r="E38">
        <v>14</v>
      </c>
      <c r="I38">
        <v>1828.5</v>
      </c>
      <c r="L38">
        <v>84</v>
      </c>
      <c r="O38">
        <v>1928</v>
      </c>
      <c r="P38">
        <v>1928</v>
      </c>
      <c r="Q38">
        <v>394328</v>
      </c>
    </row>
    <row r="39" spans="3:17" x14ac:dyDescent="0.25">
      <c r="C39">
        <v>3</v>
      </c>
      <c r="D39" t="s">
        <v>5889</v>
      </c>
      <c r="E39">
        <v>3</v>
      </c>
      <c r="I39">
        <v>528</v>
      </c>
      <c r="Q39">
        <v>91790</v>
      </c>
    </row>
    <row r="40" spans="3:17" x14ac:dyDescent="0.25">
      <c r="C40">
        <v>3</v>
      </c>
      <c r="D40">
        <v>30</v>
      </c>
      <c r="E40">
        <v>3</v>
      </c>
      <c r="I40">
        <v>528</v>
      </c>
      <c r="Q40">
        <v>91790</v>
      </c>
    </row>
    <row r="41" spans="3:17" x14ac:dyDescent="0.25">
      <c r="C41" t="s">
        <v>5892</v>
      </c>
      <c r="E41">
        <v>61</v>
      </c>
      <c r="I41">
        <v>7896.5</v>
      </c>
      <c r="J41">
        <v>505</v>
      </c>
      <c r="L41">
        <v>99.5</v>
      </c>
      <c r="O41">
        <v>309579</v>
      </c>
      <c r="P41">
        <v>309579</v>
      </c>
      <c r="Q41">
        <v>3583898</v>
      </c>
    </row>
    <row r="42" spans="3:17" x14ac:dyDescent="0.25">
      <c r="C42">
        <v>4</v>
      </c>
      <c r="D42" t="s">
        <v>266</v>
      </c>
      <c r="E42">
        <v>16.2</v>
      </c>
      <c r="I42">
        <v>2315.1999999999998</v>
      </c>
      <c r="J42">
        <v>487</v>
      </c>
      <c r="Q42">
        <v>1947512</v>
      </c>
    </row>
    <row r="43" spans="3:17" x14ac:dyDescent="0.25">
      <c r="C43">
        <v>4</v>
      </c>
      <c r="D43">
        <v>99</v>
      </c>
      <c r="E43">
        <v>2</v>
      </c>
      <c r="I43">
        <v>312</v>
      </c>
      <c r="J43">
        <v>58</v>
      </c>
      <c r="Q43">
        <v>148934</v>
      </c>
    </row>
    <row r="44" spans="3:17" x14ac:dyDescent="0.25">
      <c r="C44">
        <v>4</v>
      </c>
      <c r="D44">
        <v>101</v>
      </c>
      <c r="E44">
        <v>14.2</v>
      </c>
      <c r="I44">
        <v>2003.2</v>
      </c>
      <c r="J44">
        <v>429</v>
      </c>
      <c r="Q44">
        <v>1798578</v>
      </c>
    </row>
    <row r="45" spans="3:17" x14ac:dyDescent="0.25">
      <c r="C45">
        <v>4</v>
      </c>
      <c r="D45" t="s">
        <v>5888</v>
      </c>
      <c r="E45">
        <v>40</v>
      </c>
      <c r="I45">
        <v>5585</v>
      </c>
      <c r="J45">
        <v>20</v>
      </c>
      <c r="K45">
        <v>10</v>
      </c>
      <c r="L45">
        <v>176</v>
      </c>
      <c r="O45">
        <v>21616</v>
      </c>
      <c r="P45">
        <v>21616</v>
      </c>
      <c r="Q45">
        <v>1455628</v>
      </c>
    </row>
    <row r="46" spans="3:17" x14ac:dyDescent="0.25">
      <c r="C46">
        <v>4</v>
      </c>
      <c r="D46">
        <v>303</v>
      </c>
      <c r="E46">
        <v>11.5</v>
      </c>
      <c r="I46">
        <v>1203</v>
      </c>
      <c r="O46">
        <v>5600</v>
      </c>
      <c r="P46">
        <v>5600</v>
      </c>
      <c r="Q46">
        <v>322316</v>
      </c>
    </row>
    <row r="47" spans="3:17" x14ac:dyDescent="0.25">
      <c r="C47">
        <v>4</v>
      </c>
      <c r="D47">
        <v>304</v>
      </c>
      <c r="E47">
        <v>11</v>
      </c>
      <c r="I47">
        <v>1678.5</v>
      </c>
      <c r="J47">
        <v>20</v>
      </c>
      <c r="O47">
        <v>14828</v>
      </c>
      <c r="P47">
        <v>14828</v>
      </c>
      <c r="Q47">
        <v>502824</v>
      </c>
    </row>
    <row r="48" spans="3:17" x14ac:dyDescent="0.25">
      <c r="C48">
        <v>4</v>
      </c>
      <c r="D48">
        <v>305</v>
      </c>
      <c r="E48">
        <v>2.5</v>
      </c>
      <c r="I48">
        <v>430</v>
      </c>
      <c r="K48">
        <v>10</v>
      </c>
      <c r="O48">
        <v>1188</v>
      </c>
      <c r="P48">
        <v>1188</v>
      </c>
      <c r="Q48">
        <v>180876</v>
      </c>
    </row>
    <row r="49" spans="3:17" x14ac:dyDescent="0.25">
      <c r="C49">
        <v>4</v>
      </c>
      <c r="D49">
        <v>636</v>
      </c>
      <c r="E49">
        <v>1</v>
      </c>
      <c r="I49">
        <v>178.5</v>
      </c>
      <c r="Q49">
        <v>30476</v>
      </c>
    </row>
    <row r="50" spans="3:17" x14ac:dyDescent="0.25">
      <c r="C50">
        <v>4</v>
      </c>
      <c r="D50">
        <v>642</v>
      </c>
      <c r="E50">
        <v>14</v>
      </c>
      <c r="I50">
        <v>2095</v>
      </c>
      <c r="L50">
        <v>176</v>
      </c>
      <c r="Q50">
        <v>419136</v>
      </c>
    </row>
    <row r="51" spans="3:17" x14ac:dyDescent="0.25">
      <c r="C51">
        <v>4</v>
      </c>
      <c r="D51" t="s">
        <v>5889</v>
      </c>
      <c r="E51">
        <v>3</v>
      </c>
      <c r="I51">
        <v>504</v>
      </c>
      <c r="Q51">
        <v>92056</v>
      </c>
    </row>
    <row r="52" spans="3:17" x14ac:dyDescent="0.25">
      <c r="C52">
        <v>4</v>
      </c>
      <c r="D52">
        <v>30</v>
      </c>
      <c r="E52">
        <v>3</v>
      </c>
      <c r="I52">
        <v>504</v>
      </c>
      <c r="Q52">
        <v>92056</v>
      </c>
    </row>
    <row r="53" spans="3:17" x14ac:dyDescent="0.25">
      <c r="C53" t="s">
        <v>5893</v>
      </c>
      <c r="E53">
        <v>59.2</v>
      </c>
      <c r="I53">
        <v>8404.2000000000007</v>
      </c>
      <c r="J53">
        <v>507</v>
      </c>
      <c r="K53">
        <v>10</v>
      </c>
      <c r="L53">
        <v>176</v>
      </c>
      <c r="O53">
        <v>21616</v>
      </c>
      <c r="P53">
        <v>21616</v>
      </c>
      <c r="Q53">
        <v>3495196</v>
      </c>
    </row>
    <row r="54" spans="3:17" x14ac:dyDescent="0.25">
      <c r="C54">
        <v>5</v>
      </c>
      <c r="D54" t="s">
        <v>266</v>
      </c>
      <c r="E54">
        <v>15.2</v>
      </c>
      <c r="I54">
        <v>2520</v>
      </c>
      <c r="J54">
        <v>601</v>
      </c>
      <c r="K54">
        <v>14.5</v>
      </c>
      <c r="L54">
        <v>180.5</v>
      </c>
      <c r="O54">
        <v>350000</v>
      </c>
      <c r="P54">
        <v>350000</v>
      </c>
      <c r="Q54">
        <v>2293132</v>
      </c>
    </row>
    <row r="55" spans="3:17" x14ac:dyDescent="0.25">
      <c r="C55">
        <v>5</v>
      </c>
      <c r="D55">
        <v>99</v>
      </c>
      <c r="E55">
        <v>2</v>
      </c>
      <c r="I55">
        <v>336</v>
      </c>
      <c r="J55">
        <v>78</v>
      </c>
      <c r="Q55">
        <v>150347</v>
      </c>
    </row>
    <row r="56" spans="3:17" x14ac:dyDescent="0.25">
      <c r="C56">
        <v>5</v>
      </c>
      <c r="D56">
        <v>100</v>
      </c>
      <c r="L56">
        <v>103</v>
      </c>
    </row>
    <row r="57" spans="3:17" x14ac:dyDescent="0.25">
      <c r="C57">
        <v>5</v>
      </c>
      <c r="D57">
        <v>101</v>
      </c>
      <c r="E57">
        <v>13.2</v>
      </c>
      <c r="I57">
        <v>2184</v>
      </c>
      <c r="J57">
        <v>523</v>
      </c>
      <c r="K57">
        <v>14.5</v>
      </c>
      <c r="L57">
        <v>77.5</v>
      </c>
      <c r="O57">
        <v>350000</v>
      </c>
      <c r="P57">
        <v>350000</v>
      </c>
      <c r="Q57">
        <v>2142785</v>
      </c>
    </row>
    <row r="58" spans="3:17" x14ac:dyDescent="0.25">
      <c r="C58">
        <v>5</v>
      </c>
      <c r="D58" t="s">
        <v>5888</v>
      </c>
      <c r="E58">
        <v>41</v>
      </c>
      <c r="I58">
        <v>5639.5</v>
      </c>
      <c r="J58">
        <v>67.5</v>
      </c>
      <c r="K58">
        <v>57.5</v>
      </c>
      <c r="L58">
        <v>192</v>
      </c>
      <c r="O58">
        <v>11188</v>
      </c>
      <c r="P58">
        <v>11188</v>
      </c>
      <c r="Q58">
        <v>1721189</v>
      </c>
    </row>
    <row r="59" spans="3:17" x14ac:dyDescent="0.25">
      <c r="C59">
        <v>5</v>
      </c>
      <c r="D59">
        <v>303</v>
      </c>
      <c r="E59">
        <v>11.5</v>
      </c>
      <c r="I59">
        <v>1518.5</v>
      </c>
      <c r="J59">
        <v>27.5</v>
      </c>
      <c r="K59">
        <v>47.5</v>
      </c>
      <c r="O59">
        <v>5548</v>
      </c>
      <c r="P59">
        <v>5548</v>
      </c>
      <c r="Q59">
        <v>492895</v>
      </c>
    </row>
    <row r="60" spans="3:17" x14ac:dyDescent="0.25">
      <c r="C60">
        <v>5</v>
      </c>
      <c r="D60">
        <v>304</v>
      </c>
      <c r="E60">
        <v>12</v>
      </c>
      <c r="I60">
        <v>1555</v>
      </c>
      <c r="J60">
        <v>40</v>
      </c>
      <c r="O60">
        <v>4600</v>
      </c>
      <c r="P60">
        <v>4600</v>
      </c>
      <c r="Q60">
        <v>595027</v>
      </c>
    </row>
    <row r="61" spans="3:17" x14ac:dyDescent="0.25">
      <c r="C61">
        <v>5</v>
      </c>
      <c r="D61">
        <v>305</v>
      </c>
      <c r="E61">
        <v>2.5</v>
      </c>
      <c r="I61">
        <v>374</v>
      </c>
      <c r="K61">
        <v>10</v>
      </c>
      <c r="O61">
        <v>1040</v>
      </c>
      <c r="P61">
        <v>1040</v>
      </c>
      <c r="Q61">
        <v>152069</v>
      </c>
    </row>
    <row r="62" spans="3:17" x14ac:dyDescent="0.25">
      <c r="C62">
        <v>5</v>
      </c>
      <c r="D62">
        <v>636</v>
      </c>
      <c r="E62">
        <v>1</v>
      </c>
      <c r="I62">
        <v>166.5</v>
      </c>
      <c r="Q62">
        <v>30234</v>
      </c>
    </row>
    <row r="63" spans="3:17" x14ac:dyDescent="0.25">
      <c r="C63">
        <v>5</v>
      </c>
      <c r="D63">
        <v>642</v>
      </c>
      <c r="E63">
        <v>14</v>
      </c>
      <c r="I63">
        <v>2025.5</v>
      </c>
      <c r="L63">
        <v>192</v>
      </c>
      <c r="Q63">
        <v>450964</v>
      </c>
    </row>
    <row r="64" spans="3:17" x14ac:dyDescent="0.25">
      <c r="C64">
        <v>5</v>
      </c>
      <c r="D64" t="s">
        <v>5889</v>
      </c>
      <c r="E64">
        <v>3</v>
      </c>
      <c r="I64">
        <v>432</v>
      </c>
      <c r="Q64">
        <v>91932</v>
      </c>
    </row>
    <row r="65" spans="3:17" x14ac:dyDescent="0.25">
      <c r="C65">
        <v>5</v>
      </c>
      <c r="D65">
        <v>30</v>
      </c>
      <c r="E65">
        <v>3</v>
      </c>
      <c r="I65">
        <v>432</v>
      </c>
      <c r="Q65">
        <v>91932</v>
      </c>
    </row>
    <row r="66" spans="3:17" x14ac:dyDescent="0.25">
      <c r="C66" t="s">
        <v>5894</v>
      </c>
      <c r="E66">
        <v>59.2</v>
      </c>
      <c r="I66">
        <v>8591.5</v>
      </c>
      <c r="J66">
        <v>668.5</v>
      </c>
      <c r="K66">
        <v>72</v>
      </c>
      <c r="L66">
        <v>372.5</v>
      </c>
      <c r="O66">
        <v>361188</v>
      </c>
      <c r="P66">
        <v>361188</v>
      </c>
      <c r="Q66">
        <v>4106253</v>
      </c>
    </row>
    <row r="67" spans="3:17" x14ac:dyDescent="0.25">
      <c r="C67">
        <v>6</v>
      </c>
      <c r="D67" t="s">
        <v>266</v>
      </c>
      <c r="E67">
        <v>16</v>
      </c>
      <c r="I67">
        <v>2536</v>
      </c>
      <c r="J67">
        <v>541.5</v>
      </c>
      <c r="L67">
        <v>182</v>
      </c>
      <c r="O67">
        <v>750</v>
      </c>
      <c r="P67">
        <v>750</v>
      </c>
      <c r="Q67">
        <v>1908325</v>
      </c>
    </row>
    <row r="68" spans="3:17" x14ac:dyDescent="0.25">
      <c r="C68">
        <v>6</v>
      </c>
      <c r="D68">
        <v>99</v>
      </c>
      <c r="E68">
        <v>2</v>
      </c>
      <c r="I68">
        <v>280</v>
      </c>
      <c r="J68">
        <v>68</v>
      </c>
      <c r="L68">
        <v>48</v>
      </c>
      <c r="Q68">
        <v>163207</v>
      </c>
    </row>
    <row r="69" spans="3:17" x14ac:dyDescent="0.25">
      <c r="C69">
        <v>6</v>
      </c>
      <c r="D69">
        <v>100</v>
      </c>
      <c r="L69">
        <v>72</v>
      </c>
      <c r="Q69">
        <v>34600</v>
      </c>
    </row>
    <row r="70" spans="3:17" x14ac:dyDescent="0.25">
      <c r="C70">
        <v>6</v>
      </c>
      <c r="D70">
        <v>101</v>
      </c>
      <c r="E70">
        <v>14</v>
      </c>
      <c r="I70">
        <v>2256</v>
      </c>
      <c r="J70">
        <v>473.5</v>
      </c>
      <c r="L70">
        <v>62</v>
      </c>
      <c r="O70">
        <v>750</v>
      </c>
      <c r="P70">
        <v>750</v>
      </c>
      <c r="Q70">
        <v>1710518</v>
      </c>
    </row>
    <row r="71" spans="3:17" x14ac:dyDescent="0.25">
      <c r="C71">
        <v>6</v>
      </c>
      <c r="D71" t="s">
        <v>5888</v>
      </c>
      <c r="E71">
        <v>42</v>
      </c>
      <c r="I71">
        <v>5390.5</v>
      </c>
      <c r="J71">
        <v>25</v>
      </c>
      <c r="K71">
        <v>20</v>
      </c>
      <c r="L71">
        <v>176</v>
      </c>
      <c r="O71">
        <v>2750</v>
      </c>
      <c r="P71">
        <v>2750</v>
      </c>
      <c r="Q71">
        <v>1732885</v>
      </c>
    </row>
    <row r="72" spans="3:17" x14ac:dyDescent="0.25">
      <c r="C72">
        <v>6</v>
      </c>
      <c r="D72">
        <v>303</v>
      </c>
      <c r="E72">
        <v>12.5</v>
      </c>
      <c r="I72">
        <v>1506.5</v>
      </c>
      <c r="K72">
        <v>20</v>
      </c>
      <c r="Q72">
        <v>501160</v>
      </c>
    </row>
    <row r="73" spans="3:17" x14ac:dyDescent="0.25">
      <c r="C73">
        <v>6</v>
      </c>
      <c r="D73">
        <v>304</v>
      </c>
      <c r="E73">
        <v>12</v>
      </c>
      <c r="I73">
        <v>1432</v>
      </c>
      <c r="J73">
        <v>25</v>
      </c>
      <c r="O73">
        <v>750</v>
      </c>
      <c r="P73">
        <v>750</v>
      </c>
      <c r="Q73">
        <v>569781</v>
      </c>
    </row>
    <row r="74" spans="3:17" x14ac:dyDescent="0.25">
      <c r="C74">
        <v>6</v>
      </c>
      <c r="D74">
        <v>305</v>
      </c>
      <c r="E74">
        <v>2.5</v>
      </c>
      <c r="I74">
        <v>404.5</v>
      </c>
      <c r="Q74">
        <v>170291</v>
      </c>
    </row>
    <row r="75" spans="3:17" x14ac:dyDescent="0.25">
      <c r="C75">
        <v>6</v>
      </c>
      <c r="D75">
        <v>636</v>
      </c>
      <c r="E75">
        <v>1</v>
      </c>
      <c r="I75">
        <v>141</v>
      </c>
      <c r="Q75">
        <v>32969</v>
      </c>
    </row>
    <row r="76" spans="3:17" x14ac:dyDescent="0.25">
      <c r="C76">
        <v>6</v>
      </c>
      <c r="D76">
        <v>642</v>
      </c>
      <c r="E76">
        <v>14</v>
      </c>
      <c r="I76">
        <v>1906.5</v>
      </c>
      <c r="L76">
        <v>176</v>
      </c>
      <c r="O76">
        <v>2000</v>
      </c>
      <c r="P76">
        <v>2000</v>
      </c>
      <c r="Q76">
        <v>458684</v>
      </c>
    </row>
    <row r="77" spans="3:17" x14ac:dyDescent="0.25">
      <c r="C77">
        <v>6</v>
      </c>
      <c r="D77" t="s">
        <v>5889</v>
      </c>
      <c r="E77">
        <v>3</v>
      </c>
      <c r="I77">
        <v>472</v>
      </c>
      <c r="Q77">
        <v>92409</v>
      </c>
    </row>
    <row r="78" spans="3:17" x14ac:dyDescent="0.25">
      <c r="C78">
        <v>6</v>
      </c>
      <c r="D78">
        <v>30</v>
      </c>
      <c r="E78">
        <v>3</v>
      </c>
      <c r="I78">
        <v>472</v>
      </c>
      <c r="Q78">
        <v>92409</v>
      </c>
    </row>
    <row r="79" spans="3:17" x14ac:dyDescent="0.25">
      <c r="C79" t="s">
        <v>5895</v>
      </c>
      <c r="E79">
        <v>61</v>
      </c>
      <c r="I79">
        <v>8398.5</v>
      </c>
      <c r="J79">
        <v>566.5</v>
      </c>
      <c r="K79">
        <v>20</v>
      </c>
      <c r="L79">
        <v>358</v>
      </c>
      <c r="O79">
        <v>3500</v>
      </c>
      <c r="P79">
        <v>3500</v>
      </c>
      <c r="Q79">
        <v>3733619</v>
      </c>
    </row>
    <row r="80" spans="3:17" x14ac:dyDescent="0.25">
      <c r="C80">
        <v>7</v>
      </c>
      <c r="D80" t="s">
        <v>266</v>
      </c>
      <c r="E80">
        <v>16</v>
      </c>
      <c r="I80">
        <v>2284</v>
      </c>
      <c r="J80">
        <v>538</v>
      </c>
      <c r="L80">
        <v>75</v>
      </c>
      <c r="O80">
        <v>575471</v>
      </c>
      <c r="P80">
        <v>575471</v>
      </c>
      <c r="Q80">
        <v>2619322</v>
      </c>
    </row>
    <row r="81" spans="3:17" x14ac:dyDescent="0.25">
      <c r="C81">
        <v>7</v>
      </c>
      <c r="D81">
        <v>99</v>
      </c>
      <c r="E81">
        <v>2</v>
      </c>
      <c r="I81">
        <v>328</v>
      </c>
      <c r="J81">
        <v>68</v>
      </c>
      <c r="O81">
        <v>72728</v>
      </c>
      <c r="P81">
        <v>72728</v>
      </c>
      <c r="Q81">
        <v>216857</v>
      </c>
    </row>
    <row r="82" spans="3:17" x14ac:dyDescent="0.25">
      <c r="C82">
        <v>7</v>
      </c>
      <c r="D82">
        <v>100</v>
      </c>
      <c r="L82">
        <v>13</v>
      </c>
      <c r="Q82">
        <v>5900</v>
      </c>
    </row>
    <row r="83" spans="3:17" x14ac:dyDescent="0.25">
      <c r="C83">
        <v>7</v>
      </c>
      <c r="D83">
        <v>101</v>
      </c>
      <c r="E83">
        <v>14</v>
      </c>
      <c r="I83">
        <v>1956</v>
      </c>
      <c r="J83">
        <v>470</v>
      </c>
      <c r="L83">
        <v>62</v>
      </c>
      <c r="O83">
        <v>502743</v>
      </c>
      <c r="P83">
        <v>502743</v>
      </c>
      <c r="Q83">
        <v>2396565</v>
      </c>
    </row>
    <row r="84" spans="3:17" x14ac:dyDescent="0.25">
      <c r="C84">
        <v>7</v>
      </c>
      <c r="D84" t="s">
        <v>5888</v>
      </c>
      <c r="E84">
        <v>42</v>
      </c>
      <c r="I84">
        <v>5799</v>
      </c>
      <c r="J84">
        <v>47</v>
      </c>
      <c r="K84">
        <v>89</v>
      </c>
      <c r="O84">
        <v>448691</v>
      </c>
      <c r="P84">
        <v>448691</v>
      </c>
      <c r="Q84">
        <v>2281710</v>
      </c>
    </row>
    <row r="85" spans="3:17" x14ac:dyDescent="0.25">
      <c r="C85">
        <v>7</v>
      </c>
      <c r="D85">
        <v>303</v>
      </c>
      <c r="E85">
        <v>13.5</v>
      </c>
      <c r="I85">
        <v>1688.5</v>
      </c>
      <c r="K85">
        <v>89</v>
      </c>
      <c r="O85">
        <v>114199</v>
      </c>
      <c r="P85">
        <v>114199</v>
      </c>
      <c r="Q85">
        <v>697270</v>
      </c>
    </row>
    <row r="86" spans="3:17" x14ac:dyDescent="0.25">
      <c r="C86">
        <v>7</v>
      </c>
      <c r="D86">
        <v>304</v>
      </c>
      <c r="E86">
        <v>11</v>
      </c>
      <c r="I86">
        <v>1564</v>
      </c>
      <c r="J86">
        <v>37</v>
      </c>
      <c r="O86">
        <v>153747</v>
      </c>
      <c r="P86">
        <v>153747</v>
      </c>
      <c r="Q86">
        <v>754921</v>
      </c>
    </row>
    <row r="87" spans="3:17" x14ac:dyDescent="0.25">
      <c r="C87">
        <v>7</v>
      </c>
      <c r="D87">
        <v>305</v>
      </c>
      <c r="E87">
        <v>2.5</v>
      </c>
      <c r="I87">
        <v>440.5</v>
      </c>
      <c r="O87">
        <v>60585</v>
      </c>
      <c r="P87">
        <v>60585</v>
      </c>
      <c r="Q87">
        <v>207241</v>
      </c>
    </row>
    <row r="88" spans="3:17" x14ac:dyDescent="0.25">
      <c r="C88">
        <v>7</v>
      </c>
      <c r="D88">
        <v>636</v>
      </c>
      <c r="E88">
        <v>1</v>
      </c>
      <c r="I88">
        <v>183</v>
      </c>
      <c r="O88">
        <v>9943</v>
      </c>
      <c r="P88">
        <v>9943</v>
      </c>
      <c r="Q88">
        <v>38371</v>
      </c>
    </row>
    <row r="89" spans="3:17" x14ac:dyDescent="0.25">
      <c r="C89">
        <v>7</v>
      </c>
      <c r="D89">
        <v>642</v>
      </c>
      <c r="E89">
        <v>14</v>
      </c>
      <c r="I89">
        <v>1923</v>
      </c>
      <c r="J89">
        <v>10</v>
      </c>
      <c r="O89">
        <v>110217</v>
      </c>
      <c r="P89">
        <v>110217</v>
      </c>
      <c r="Q89">
        <v>583907</v>
      </c>
    </row>
    <row r="90" spans="3:17" x14ac:dyDescent="0.25">
      <c r="C90">
        <v>7</v>
      </c>
      <c r="D90" t="s">
        <v>5889</v>
      </c>
      <c r="E90">
        <v>3</v>
      </c>
      <c r="I90">
        <v>376</v>
      </c>
      <c r="O90">
        <v>28008</v>
      </c>
      <c r="P90">
        <v>28008</v>
      </c>
      <c r="Q90">
        <v>121540</v>
      </c>
    </row>
    <row r="91" spans="3:17" x14ac:dyDescent="0.25">
      <c r="C91">
        <v>7</v>
      </c>
      <c r="D91">
        <v>30</v>
      </c>
      <c r="E91">
        <v>3</v>
      </c>
      <c r="I91">
        <v>376</v>
      </c>
      <c r="O91">
        <v>28008</v>
      </c>
      <c r="P91">
        <v>28008</v>
      </c>
      <c r="Q91">
        <v>121540</v>
      </c>
    </row>
    <row r="92" spans="3:17" x14ac:dyDescent="0.25">
      <c r="C92" t="s">
        <v>5896</v>
      </c>
      <c r="E92">
        <v>61</v>
      </c>
      <c r="I92">
        <v>8459</v>
      </c>
      <c r="J92">
        <v>585</v>
      </c>
      <c r="K92">
        <v>89</v>
      </c>
      <c r="L92">
        <v>75</v>
      </c>
      <c r="O92">
        <v>1052170</v>
      </c>
      <c r="P92">
        <v>1052170</v>
      </c>
      <c r="Q92">
        <v>5022572</v>
      </c>
    </row>
    <row r="93" spans="3:17" x14ac:dyDescent="0.25">
      <c r="C93">
        <v>8</v>
      </c>
      <c r="D93" t="s">
        <v>266</v>
      </c>
      <c r="E93">
        <v>16</v>
      </c>
      <c r="I93">
        <v>2208</v>
      </c>
      <c r="J93">
        <v>545</v>
      </c>
      <c r="L93">
        <v>62</v>
      </c>
      <c r="Q93">
        <v>1887593</v>
      </c>
    </row>
    <row r="94" spans="3:17" x14ac:dyDescent="0.25">
      <c r="C94">
        <v>8</v>
      </c>
      <c r="D94">
        <v>99</v>
      </c>
      <c r="E94">
        <v>2</v>
      </c>
      <c r="I94">
        <v>256</v>
      </c>
      <c r="J94">
        <v>68</v>
      </c>
      <c r="Q94">
        <v>142421</v>
      </c>
    </row>
    <row r="95" spans="3:17" x14ac:dyDescent="0.25">
      <c r="C95">
        <v>8</v>
      </c>
      <c r="D95">
        <v>101</v>
      </c>
      <c r="E95">
        <v>14</v>
      </c>
      <c r="I95">
        <v>1952</v>
      </c>
      <c r="J95">
        <v>477</v>
      </c>
      <c r="L95">
        <v>62</v>
      </c>
      <c r="Q95">
        <v>1745172</v>
      </c>
    </row>
    <row r="96" spans="3:17" x14ac:dyDescent="0.25">
      <c r="C96">
        <v>8</v>
      </c>
      <c r="D96" t="s">
        <v>5888</v>
      </c>
      <c r="E96">
        <v>41</v>
      </c>
      <c r="I96">
        <v>5289.25</v>
      </c>
      <c r="J96">
        <v>63</v>
      </c>
      <c r="K96">
        <v>40</v>
      </c>
      <c r="O96">
        <v>750</v>
      </c>
      <c r="P96">
        <v>750</v>
      </c>
      <c r="Q96">
        <v>1664023</v>
      </c>
    </row>
    <row r="97" spans="3:17" x14ac:dyDescent="0.25">
      <c r="C97">
        <v>8</v>
      </c>
      <c r="D97">
        <v>303</v>
      </c>
      <c r="E97">
        <v>12.5</v>
      </c>
      <c r="I97">
        <v>1610.25</v>
      </c>
      <c r="K97">
        <v>40</v>
      </c>
      <c r="O97">
        <v>750</v>
      </c>
      <c r="P97">
        <v>750</v>
      </c>
      <c r="Q97">
        <v>523137</v>
      </c>
    </row>
    <row r="98" spans="3:17" x14ac:dyDescent="0.25">
      <c r="C98">
        <v>8</v>
      </c>
      <c r="D98">
        <v>304</v>
      </c>
      <c r="E98">
        <v>11</v>
      </c>
      <c r="I98">
        <v>1456</v>
      </c>
      <c r="J98">
        <v>33</v>
      </c>
      <c r="Q98">
        <v>507098</v>
      </c>
    </row>
    <row r="99" spans="3:17" x14ac:dyDescent="0.25">
      <c r="C99">
        <v>8</v>
      </c>
      <c r="D99">
        <v>305</v>
      </c>
      <c r="E99">
        <v>2.5</v>
      </c>
      <c r="I99">
        <v>210.5</v>
      </c>
      <c r="Q99">
        <v>145683</v>
      </c>
    </row>
    <row r="100" spans="3:17" x14ac:dyDescent="0.25">
      <c r="C100">
        <v>8</v>
      </c>
      <c r="D100">
        <v>636</v>
      </c>
      <c r="E100">
        <v>1</v>
      </c>
      <c r="I100">
        <v>105</v>
      </c>
      <c r="Q100">
        <v>31740</v>
      </c>
    </row>
    <row r="101" spans="3:17" x14ac:dyDescent="0.25">
      <c r="C101">
        <v>8</v>
      </c>
      <c r="D101">
        <v>642</v>
      </c>
      <c r="E101">
        <v>14</v>
      </c>
      <c r="I101">
        <v>1907.5</v>
      </c>
      <c r="J101">
        <v>30</v>
      </c>
      <c r="Q101">
        <v>456365</v>
      </c>
    </row>
    <row r="102" spans="3:17" x14ac:dyDescent="0.25">
      <c r="C102">
        <v>8</v>
      </c>
      <c r="D102" t="s">
        <v>5889</v>
      </c>
      <c r="E102">
        <v>3</v>
      </c>
      <c r="I102">
        <v>376</v>
      </c>
      <c r="Q102">
        <v>91162</v>
      </c>
    </row>
    <row r="103" spans="3:17" x14ac:dyDescent="0.25">
      <c r="C103">
        <v>8</v>
      </c>
      <c r="D103">
        <v>30</v>
      </c>
      <c r="E103">
        <v>3</v>
      </c>
      <c r="I103">
        <v>376</v>
      </c>
      <c r="Q103">
        <v>91162</v>
      </c>
    </row>
    <row r="104" spans="3:17" x14ac:dyDescent="0.25">
      <c r="C104" t="s">
        <v>5897</v>
      </c>
      <c r="E104">
        <v>60</v>
      </c>
      <c r="I104">
        <v>7873.25</v>
      </c>
      <c r="J104">
        <v>608</v>
      </c>
      <c r="K104">
        <v>40</v>
      </c>
      <c r="L104">
        <v>62</v>
      </c>
      <c r="O104">
        <v>750</v>
      </c>
      <c r="P104">
        <v>750</v>
      </c>
      <c r="Q104">
        <v>3642778</v>
      </c>
    </row>
    <row r="105" spans="3:17" x14ac:dyDescent="0.25">
      <c r="C105">
        <v>9</v>
      </c>
      <c r="D105" t="s">
        <v>266</v>
      </c>
      <c r="E105">
        <v>16</v>
      </c>
      <c r="I105">
        <v>2656</v>
      </c>
      <c r="J105">
        <v>543</v>
      </c>
      <c r="L105">
        <v>62</v>
      </c>
      <c r="O105">
        <v>1500</v>
      </c>
      <c r="P105">
        <v>1500</v>
      </c>
      <c r="Q105">
        <v>1872561</v>
      </c>
    </row>
    <row r="106" spans="3:17" x14ac:dyDescent="0.25">
      <c r="C106">
        <v>9</v>
      </c>
      <c r="D106">
        <v>99</v>
      </c>
      <c r="E106">
        <v>2</v>
      </c>
      <c r="I106">
        <v>312</v>
      </c>
      <c r="J106">
        <v>68</v>
      </c>
      <c r="Q106">
        <v>145631</v>
      </c>
    </row>
    <row r="107" spans="3:17" x14ac:dyDescent="0.25">
      <c r="C107">
        <v>9</v>
      </c>
      <c r="D107">
        <v>101</v>
      </c>
      <c r="E107">
        <v>14</v>
      </c>
      <c r="I107">
        <v>2344</v>
      </c>
      <c r="J107">
        <v>475</v>
      </c>
      <c r="L107">
        <v>62</v>
      </c>
      <c r="O107">
        <v>1500</v>
      </c>
      <c r="P107">
        <v>1500</v>
      </c>
      <c r="Q107">
        <v>1726930</v>
      </c>
    </row>
    <row r="108" spans="3:17" x14ac:dyDescent="0.25">
      <c r="C108">
        <v>9</v>
      </c>
      <c r="D108" t="s">
        <v>5888</v>
      </c>
      <c r="E108">
        <v>41</v>
      </c>
      <c r="I108">
        <v>5629.75</v>
      </c>
      <c r="J108">
        <v>240</v>
      </c>
      <c r="K108">
        <v>24.25</v>
      </c>
      <c r="O108">
        <v>10060</v>
      </c>
      <c r="P108">
        <v>10060</v>
      </c>
      <c r="Q108">
        <v>1775826</v>
      </c>
    </row>
    <row r="109" spans="3:17" x14ac:dyDescent="0.25">
      <c r="C109">
        <v>9</v>
      </c>
      <c r="D109">
        <v>303</v>
      </c>
      <c r="E109">
        <v>12.5</v>
      </c>
      <c r="I109">
        <v>1600</v>
      </c>
      <c r="J109">
        <v>49.5</v>
      </c>
      <c r="K109">
        <v>24.25</v>
      </c>
      <c r="O109">
        <v>4800</v>
      </c>
      <c r="P109">
        <v>4800</v>
      </c>
      <c r="Q109">
        <v>520189</v>
      </c>
    </row>
    <row r="110" spans="3:17" x14ac:dyDescent="0.25">
      <c r="C110">
        <v>9</v>
      </c>
      <c r="D110">
        <v>304</v>
      </c>
      <c r="E110">
        <v>11</v>
      </c>
      <c r="I110">
        <v>1544.5</v>
      </c>
      <c r="J110">
        <v>70</v>
      </c>
      <c r="O110">
        <v>5260</v>
      </c>
      <c r="P110">
        <v>5260</v>
      </c>
      <c r="Q110">
        <v>591074</v>
      </c>
    </row>
    <row r="111" spans="3:17" x14ac:dyDescent="0.25">
      <c r="C111">
        <v>9</v>
      </c>
      <c r="D111">
        <v>305</v>
      </c>
      <c r="E111">
        <v>2.5</v>
      </c>
      <c r="I111">
        <v>400.5</v>
      </c>
      <c r="J111">
        <v>3.5</v>
      </c>
      <c r="Q111">
        <v>145599</v>
      </c>
    </row>
    <row r="112" spans="3:17" x14ac:dyDescent="0.25">
      <c r="C112">
        <v>9</v>
      </c>
      <c r="D112">
        <v>636</v>
      </c>
      <c r="E112">
        <v>1</v>
      </c>
      <c r="I112">
        <v>184.5</v>
      </c>
      <c r="Q112">
        <v>28428</v>
      </c>
    </row>
    <row r="113" spans="3:17" x14ac:dyDescent="0.25">
      <c r="C113">
        <v>9</v>
      </c>
      <c r="D113">
        <v>642</v>
      </c>
      <c r="E113">
        <v>14</v>
      </c>
      <c r="I113">
        <v>1900.25</v>
      </c>
      <c r="J113">
        <v>117</v>
      </c>
      <c r="Q113">
        <v>490536</v>
      </c>
    </row>
    <row r="114" spans="3:17" x14ac:dyDescent="0.25">
      <c r="C114">
        <v>9</v>
      </c>
      <c r="D114" t="s">
        <v>5889</v>
      </c>
      <c r="E114">
        <v>3</v>
      </c>
      <c r="I114">
        <v>520</v>
      </c>
      <c r="Q114">
        <v>91816</v>
      </c>
    </row>
    <row r="115" spans="3:17" x14ac:dyDescent="0.25">
      <c r="C115">
        <v>9</v>
      </c>
      <c r="D115">
        <v>30</v>
      </c>
      <c r="E115">
        <v>3</v>
      </c>
      <c r="I115">
        <v>520</v>
      </c>
      <c r="Q115">
        <v>91816</v>
      </c>
    </row>
    <row r="116" spans="3:17" x14ac:dyDescent="0.25">
      <c r="C116" t="s">
        <v>5898</v>
      </c>
      <c r="E116">
        <v>60</v>
      </c>
      <c r="I116">
        <v>8805.75</v>
      </c>
      <c r="J116">
        <v>783</v>
      </c>
      <c r="K116">
        <v>24.25</v>
      </c>
      <c r="L116">
        <v>62</v>
      </c>
      <c r="O116">
        <v>11560</v>
      </c>
      <c r="P116">
        <v>11560</v>
      </c>
      <c r="Q116">
        <v>3740203</v>
      </c>
    </row>
    <row r="117" spans="3:17" x14ac:dyDescent="0.25">
      <c r="C117">
        <v>10</v>
      </c>
      <c r="D117" t="s">
        <v>266</v>
      </c>
      <c r="E117">
        <v>16</v>
      </c>
      <c r="I117">
        <v>2760</v>
      </c>
      <c r="J117">
        <v>580.5</v>
      </c>
      <c r="L117">
        <v>63</v>
      </c>
      <c r="Q117">
        <v>3095777</v>
      </c>
    </row>
    <row r="118" spans="3:17" x14ac:dyDescent="0.25">
      <c r="C118">
        <v>10</v>
      </c>
      <c r="D118">
        <v>99</v>
      </c>
      <c r="E118">
        <v>2</v>
      </c>
      <c r="I118">
        <v>336</v>
      </c>
      <c r="J118">
        <v>73</v>
      </c>
      <c r="Q118">
        <v>272229</v>
      </c>
    </row>
    <row r="119" spans="3:17" x14ac:dyDescent="0.25">
      <c r="C119">
        <v>10</v>
      </c>
      <c r="D119">
        <v>100</v>
      </c>
      <c r="Q119">
        <v>13000</v>
      </c>
    </row>
    <row r="120" spans="3:17" x14ac:dyDescent="0.25">
      <c r="C120">
        <v>10</v>
      </c>
      <c r="D120">
        <v>101</v>
      </c>
      <c r="E120">
        <v>14</v>
      </c>
      <c r="I120">
        <v>2424</v>
      </c>
      <c r="J120">
        <v>507.5</v>
      </c>
      <c r="L120">
        <v>63</v>
      </c>
      <c r="Q120">
        <v>2810548</v>
      </c>
    </row>
    <row r="121" spans="3:17" x14ac:dyDescent="0.25">
      <c r="C121">
        <v>10</v>
      </c>
      <c r="D121" t="s">
        <v>5888</v>
      </c>
      <c r="E121">
        <v>41</v>
      </c>
      <c r="I121">
        <v>5486.5</v>
      </c>
      <c r="J121">
        <v>101.5</v>
      </c>
      <c r="K121">
        <v>60</v>
      </c>
      <c r="L121">
        <v>1</v>
      </c>
      <c r="O121">
        <v>10810</v>
      </c>
      <c r="P121">
        <v>10810</v>
      </c>
      <c r="Q121">
        <v>4058237</v>
      </c>
    </row>
    <row r="122" spans="3:17" x14ac:dyDescent="0.25">
      <c r="C122">
        <v>10</v>
      </c>
      <c r="D122">
        <v>303</v>
      </c>
      <c r="E122">
        <v>12.5</v>
      </c>
      <c r="I122">
        <v>1686.5</v>
      </c>
      <c r="J122">
        <v>20</v>
      </c>
      <c r="K122">
        <v>40</v>
      </c>
      <c r="O122">
        <v>5100</v>
      </c>
      <c r="P122">
        <v>5100</v>
      </c>
      <c r="Q122">
        <v>1159408</v>
      </c>
    </row>
    <row r="123" spans="3:17" x14ac:dyDescent="0.25">
      <c r="C123">
        <v>10</v>
      </c>
      <c r="D123">
        <v>304</v>
      </c>
      <c r="E123">
        <v>11</v>
      </c>
      <c r="I123">
        <v>1257.5</v>
      </c>
      <c r="J123">
        <v>81.5</v>
      </c>
      <c r="O123">
        <v>4150</v>
      </c>
      <c r="P123">
        <v>4150</v>
      </c>
      <c r="Q123">
        <v>1131883</v>
      </c>
    </row>
    <row r="124" spans="3:17" x14ac:dyDescent="0.25">
      <c r="C124">
        <v>10</v>
      </c>
      <c r="D124">
        <v>305</v>
      </c>
      <c r="E124">
        <v>2.5</v>
      </c>
      <c r="I124">
        <v>401.5</v>
      </c>
      <c r="K124">
        <v>20</v>
      </c>
      <c r="O124">
        <v>1560</v>
      </c>
      <c r="P124">
        <v>1560</v>
      </c>
      <c r="Q124">
        <v>315646</v>
      </c>
    </row>
    <row r="125" spans="3:17" x14ac:dyDescent="0.25">
      <c r="C125">
        <v>10</v>
      </c>
      <c r="D125">
        <v>424</v>
      </c>
      <c r="Q125">
        <v>974</v>
      </c>
    </row>
    <row r="126" spans="3:17" x14ac:dyDescent="0.25">
      <c r="C126">
        <v>10</v>
      </c>
      <c r="D126">
        <v>636</v>
      </c>
      <c r="E126">
        <v>1</v>
      </c>
      <c r="I126">
        <v>123</v>
      </c>
      <c r="Q126">
        <v>101342</v>
      </c>
    </row>
    <row r="127" spans="3:17" x14ac:dyDescent="0.25">
      <c r="C127">
        <v>10</v>
      </c>
      <c r="D127">
        <v>642</v>
      </c>
      <c r="E127">
        <v>14</v>
      </c>
      <c r="I127">
        <v>2018</v>
      </c>
      <c r="L127">
        <v>1</v>
      </c>
      <c r="Q127">
        <v>1348984</v>
      </c>
    </row>
    <row r="128" spans="3:17" x14ac:dyDescent="0.25">
      <c r="C128">
        <v>10</v>
      </c>
      <c r="D128" t="s">
        <v>5889</v>
      </c>
      <c r="E128">
        <v>3</v>
      </c>
      <c r="I128">
        <v>488</v>
      </c>
      <c r="Q128">
        <v>176479</v>
      </c>
    </row>
    <row r="129" spans="3:17" x14ac:dyDescent="0.25">
      <c r="C129">
        <v>10</v>
      </c>
      <c r="D129">
        <v>30</v>
      </c>
      <c r="E129">
        <v>3</v>
      </c>
      <c r="I129">
        <v>488</v>
      </c>
      <c r="Q129">
        <v>176479</v>
      </c>
    </row>
    <row r="130" spans="3:17" x14ac:dyDescent="0.25">
      <c r="C130" t="s">
        <v>5899</v>
      </c>
      <c r="E130">
        <v>60</v>
      </c>
      <c r="I130">
        <v>8734.5</v>
      </c>
      <c r="J130">
        <v>682</v>
      </c>
      <c r="K130">
        <v>60</v>
      </c>
      <c r="L130">
        <v>64</v>
      </c>
      <c r="O130">
        <v>10810</v>
      </c>
      <c r="P130">
        <v>10810</v>
      </c>
      <c r="Q130">
        <v>7330493</v>
      </c>
    </row>
    <row r="131" spans="3:17" x14ac:dyDescent="0.25">
      <c r="C131">
        <v>11</v>
      </c>
      <c r="D131" t="s">
        <v>266</v>
      </c>
      <c r="E131">
        <v>16</v>
      </c>
      <c r="I131">
        <v>2528</v>
      </c>
      <c r="J131">
        <v>605.5</v>
      </c>
      <c r="L131">
        <v>62</v>
      </c>
      <c r="O131">
        <v>750</v>
      </c>
      <c r="P131">
        <v>750</v>
      </c>
      <c r="Q131">
        <v>1855894</v>
      </c>
    </row>
    <row r="132" spans="3:17" x14ac:dyDescent="0.25">
      <c r="C132">
        <v>11</v>
      </c>
      <c r="D132">
        <v>99</v>
      </c>
      <c r="E132">
        <v>2</v>
      </c>
      <c r="I132">
        <v>296</v>
      </c>
      <c r="J132">
        <v>87</v>
      </c>
      <c r="Q132">
        <v>89017</v>
      </c>
    </row>
    <row r="133" spans="3:17" x14ac:dyDescent="0.25">
      <c r="C133">
        <v>11</v>
      </c>
      <c r="D133">
        <v>101</v>
      </c>
      <c r="E133">
        <v>14</v>
      </c>
      <c r="I133">
        <v>2232</v>
      </c>
      <c r="J133">
        <v>518.5</v>
      </c>
      <c r="L133">
        <v>62</v>
      </c>
      <c r="O133">
        <v>750</v>
      </c>
      <c r="P133">
        <v>750</v>
      </c>
      <c r="Q133">
        <v>1766877</v>
      </c>
    </row>
    <row r="134" spans="3:17" x14ac:dyDescent="0.25">
      <c r="C134">
        <v>11</v>
      </c>
      <c r="D134" t="s">
        <v>5888</v>
      </c>
      <c r="E134">
        <v>41</v>
      </c>
      <c r="I134">
        <v>5752</v>
      </c>
      <c r="J134">
        <v>378.5</v>
      </c>
      <c r="K134">
        <v>158.25</v>
      </c>
      <c r="O134">
        <v>602753</v>
      </c>
      <c r="P134">
        <v>602753</v>
      </c>
      <c r="Q134">
        <v>2261446</v>
      </c>
    </row>
    <row r="135" spans="3:17" x14ac:dyDescent="0.25">
      <c r="C135">
        <v>11</v>
      </c>
      <c r="D135">
        <v>303</v>
      </c>
      <c r="E135">
        <v>12.5</v>
      </c>
      <c r="I135">
        <v>1512.5</v>
      </c>
      <c r="J135">
        <v>147.5</v>
      </c>
      <c r="K135">
        <v>123.75</v>
      </c>
      <c r="O135">
        <v>171522</v>
      </c>
      <c r="P135">
        <v>171522</v>
      </c>
      <c r="Q135">
        <v>640451</v>
      </c>
    </row>
    <row r="136" spans="3:17" x14ac:dyDescent="0.25">
      <c r="C136">
        <v>11</v>
      </c>
      <c r="D136">
        <v>304</v>
      </c>
      <c r="E136">
        <v>11</v>
      </c>
      <c r="I136">
        <v>1652</v>
      </c>
      <c r="J136">
        <v>221</v>
      </c>
      <c r="O136">
        <v>195429</v>
      </c>
      <c r="P136">
        <v>195429</v>
      </c>
      <c r="Q136">
        <v>758976</v>
      </c>
    </row>
    <row r="137" spans="3:17" x14ac:dyDescent="0.25">
      <c r="C137">
        <v>11</v>
      </c>
      <c r="D137">
        <v>305</v>
      </c>
      <c r="E137">
        <v>2.5</v>
      </c>
      <c r="I137">
        <v>331.5</v>
      </c>
      <c r="K137">
        <v>34.5</v>
      </c>
      <c r="O137">
        <v>75298</v>
      </c>
      <c r="P137">
        <v>75298</v>
      </c>
      <c r="Q137">
        <v>214553</v>
      </c>
    </row>
    <row r="138" spans="3:17" x14ac:dyDescent="0.25">
      <c r="C138">
        <v>11</v>
      </c>
      <c r="D138">
        <v>636</v>
      </c>
      <c r="E138">
        <v>1</v>
      </c>
      <c r="I138">
        <v>171.5</v>
      </c>
      <c r="O138">
        <v>11914</v>
      </c>
      <c r="P138">
        <v>11914</v>
      </c>
      <c r="Q138">
        <v>40728</v>
      </c>
    </row>
    <row r="139" spans="3:17" x14ac:dyDescent="0.25">
      <c r="C139">
        <v>11</v>
      </c>
      <c r="D139">
        <v>642</v>
      </c>
      <c r="E139">
        <v>14</v>
      </c>
      <c r="I139">
        <v>2084.5</v>
      </c>
      <c r="J139">
        <v>10</v>
      </c>
      <c r="O139">
        <v>148590</v>
      </c>
      <c r="P139">
        <v>148590</v>
      </c>
      <c r="Q139">
        <v>606738</v>
      </c>
    </row>
    <row r="140" spans="3:17" x14ac:dyDescent="0.25">
      <c r="C140">
        <v>11</v>
      </c>
      <c r="D140" t="s">
        <v>5889</v>
      </c>
      <c r="E140">
        <v>3</v>
      </c>
      <c r="I140">
        <v>544</v>
      </c>
      <c r="O140">
        <v>37344</v>
      </c>
      <c r="P140">
        <v>37344</v>
      </c>
      <c r="Q140">
        <v>128795</v>
      </c>
    </row>
    <row r="141" spans="3:17" x14ac:dyDescent="0.25">
      <c r="C141">
        <v>11</v>
      </c>
      <c r="D141">
        <v>30</v>
      </c>
      <c r="E141">
        <v>3</v>
      </c>
      <c r="I141">
        <v>544</v>
      </c>
      <c r="O141">
        <v>37344</v>
      </c>
      <c r="P141">
        <v>37344</v>
      </c>
      <c r="Q141">
        <v>128795</v>
      </c>
    </row>
    <row r="142" spans="3:17" x14ac:dyDescent="0.25">
      <c r="C142" t="s">
        <v>5900</v>
      </c>
      <c r="E142">
        <v>60</v>
      </c>
      <c r="I142">
        <v>8824</v>
      </c>
      <c r="J142">
        <v>984</v>
      </c>
      <c r="K142">
        <v>158.25</v>
      </c>
      <c r="L142">
        <v>62</v>
      </c>
      <c r="O142">
        <v>640847</v>
      </c>
      <c r="P142">
        <v>640847</v>
      </c>
      <c r="Q142">
        <v>4246135</v>
      </c>
    </row>
    <row r="143" spans="3:17" x14ac:dyDescent="0.25">
      <c r="C143">
        <v>12</v>
      </c>
      <c r="D143" t="s">
        <v>266</v>
      </c>
      <c r="E143">
        <v>15</v>
      </c>
      <c r="I143">
        <v>2564</v>
      </c>
      <c r="J143">
        <v>639.5</v>
      </c>
      <c r="L143">
        <v>149.5</v>
      </c>
      <c r="O143">
        <v>444249</v>
      </c>
      <c r="P143">
        <v>444249</v>
      </c>
      <c r="Q143">
        <v>2702657</v>
      </c>
    </row>
    <row r="144" spans="3:17" x14ac:dyDescent="0.25">
      <c r="C144">
        <v>12</v>
      </c>
      <c r="D144">
        <v>99</v>
      </c>
      <c r="E144">
        <v>2</v>
      </c>
      <c r="I144">
        <v>336</v>
      </c>
      <c r="J144">
        <v>91</v>
      </c>
      <c r="O144">
        <v>58877</v>
      </c>
      <c r="P144">
        <v>58877</v>
      </c>
      <c r="Q144">
        <v>215033</v>
      </c>
    </row>
    <row r="145" spans="3:17" x14ac:dyDescent="0.25">
      <c r="C145">
        <v>12</v>
      </c>
      <c r="D145">
        <v>100</v>
      </c>
      <c r="J145">
        <v>18</v>
      </c>
      <c r="Q145">
        <v>8558</v>
      </c>
    </row>
    <row r="146" spans="3:17" x14ac:dyDescent="0.25">
      <c r="C146">
        <v>12</v>
      </c>
      <c r="D146">
        <v>101</v>
      </c>
      <c r="E146">
        <v>13</v>
      </c>
      <c r="I146">
        <v>2228</v>
      </c>
      <c r="J146">
        <v>530.5</v>
      </c>
      <c r="L146">
        <v>149.5</v>
      </c>
      <c r="O146">
        <v>385372</v>
      </c>
      <c r="P146">
        <v>385372</v>
      </c>
      <c r="Q146">
        <v>2479066</v>
      </c>
    </row>
    <row r="147" spans="3:17" x14ac:dyDescent="0.25">
      <c r="C147">
        <v>12</v>
      </c>
      <c r="D147" t="s">
        <v>5888</v>
      </c>
      <c r="E147">
        <v>41</v>
      </c>
      <c r="I147">
        <v>5979.5</v>
      </c>
      <c r="J147">
        <v>498.5</v>
      </c>
      <c r="K147">
        <v>27.75</v>
      </c>
      <c r="O147">
        <v>15850</v>
      </c>
      <c r="P147">
        <v>15850</v>
      </c>
      <c r="Q147">
        <v>1795848</v>
      </c>
    </row>
    <row r="148" spans="3:17" x14ac:dyDescent="0.25">
      <c r="C148">
        <v>12</v>
      </c>
      <c r="D148">
        <v>303</v>
      </c>
      <c r="E148">
        <v>12.5</v>
      </c>
      <c r="I148">
        <v>1575.5</v>
      </c>
      <c r="J148">
        <v>110</v>
      </c>
      <c r="K148">
        <v>26.25</v>
      </c>
      <c r="O148">
        <v>7610</v>
      </c>
      <c r="P148">
        <v>7610</v>
      </c>
      <c r="Q148">
        <v>483404</v>
      </c>
    </row>
    <row r="149" spans="3:17" x14ac:dyDescent="0.25">
      <c r="C149">
        <v>12</v>
      </c>
      <c r="D149">
        <v>304</v>
      </c>
      <c r="E149">
        <v>11</v>
      </c>
      <c r="I149">
        <v>1649.5</v>
      </c>
      <c r="J149">
        <v>197.5</v>
      </c>
      <c r="O149">
        <v>8240</v>
      </c>
      <c r="P149">
        <v>8240</v>
      </c>
      <c r="Q149">
        <v>623047</v>
      </c>
    </row>
    <row r="150" spans="3:17" x14ac:dyDescent="0.25">
      <c r="C150">
        <v>12</v>
      </c>
      <c r="D150">
        <v>305</v>
      </c>
      <c r="E150">
        <v>2.5</v>
      </c>
      <c r="I150">
        <v>394</v>
      </c>
      <c r="J150">
        <v>17</v>
      </c>
      <c r="K150">
        <v>1.5</v>
      </c>
      <c r="Q150">
        <v>151954</v>
      </c>
    </row>
    <row r="151" spans="3:17" x14ac:dyDescent="0.25">
      <c r="C151">
        <v>12</v>
      </c>
      <c r="D151">
        <v>636</v>
      </c>
      <c r="E151">
        <v>1</v>
      </c>
      <c r="I151">
        <v>175.5</v>
      </c>
      <c r="J151">
        <v>7.5</v>
      </c>
      <c r="Q151">
        <v>30605</v>
      </c>
    </row>
    <row r="152" spans="3:17" x14ac:dyDescent="0.25">
      <c r="C152">
        <v>12</v>
      </c>
      <c r="D152">
        <v>642</v>
      </c>
      <c r="E152">
        <v>14</v>
      </c>
      <c r="I152">
        <v>2185</v>
      </c>
      <c r="J152">
        <v>166.5</v>
      </c>
      <c r="Q152">
        <v>506838</v>
      </c>
    </row>
    <row r="153" spans="3:17" x14ac:dyDescent="0.25">
      <c r="C153">
        <v>12</v>
      </c>
      <c r="D153" t="s">
        <v>5889</v>
      </c>
      <c r="E153">
        <v>3</v>
      </c>
      <c r="I153">
        <v>552</v>
      </c>
      <c r="Q153">
        <v>91790</v>
      </c>
    </row>
    <row r="154" spans="3:17" x14ac:dyDescent="0.25">
      <c r="C154">
        <v>12</v>
      </c>
      <c r="D154">
        <v>30</v>
      </c>
      <c r="E154">
        <v>3</v>
      </c>
      <c r="I154">
        <v>552</v>
      </c>
      <c r="Q154">
        <v>91790</v>
      </c>
    </row>
    <row r="155" spans="3:17" x14ac:dyDescent="0.25">
      <c r="C155" t="s">
        <v>5901</v>
      </c>
      <c r="E155">
        <v>59</v>
      </c>
      <c r="I155">
        <v>9095.5</v>
      </c>
      <c r="J155">
        <v>1138</v>
      </c>
      <c r="K155">
        <v>27.75</v>
      </c>
      <c r="L155">
        <v>149.5</v>
      </c>
      <c r="O155">
        <v>460099</v>
      </c>
      <c r="P155">
        <v>460099</v>
      </c>
      <c r="Q155">
        <v>4590295</v>
      </c>
    </row>
  </sheetData>
  <hyperlinks>
    <hyperlink ref="A2" location="Obsah!A1" display="Zpět na Obsah  KL 01  1.-4.měsíc" xr:uid="{60E12603-95F8-4748-A747-D96DB71C29BD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5916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3529962.9800000088</v>
      </c>
      <c r="C3" s="344">
        <f t="shared" ref="C3:Z3" si="0">SUBTOTAL(9,C6:C1048576)</f>
        <v>5</v>
      </c>
      <c r="D3" s="344"/>
      <c r="E3" s="344">
        <f>SUBTOTAL(9,E6:E1048576)/4</f>
        <v>3820159.2800000152</v>
      </c>
      <c r="F3" s="344"/>
      <c r="G3" s="344">
        <f t="shared" si="0"/>
        <v>8</v>
      </c>
      <c r="H3" s="344">
        <f>SUBTOTAL(9,H6:H1048576)/4</f>
        <v>3450619.1800000141</v>
      </c>
      <c r="I3" s="347">
        <f>IF(B3&lt;&gt;0,H3/B3,"")</f>
        <v>0.97752276710845432</v>
      </c>
      <c r="J3" s="345">
        <f>IF(E3&lt;&gt;0,H3/E3,"")</f>
        <v>0.90326578738884433</v>
      </c>
      <c r="K3" s="346">
        <f t="shared" si="0"/>
        <v>9532.3599999999969</v>
      </c>
      <c r="L3" s="346"/>
      <c r="M3" s="344">
        <f t="shared" si="0"/>
        <v>2.0348159833327286</v>
      </c>
      <c r="N3" s="344">
        <f t="shared" si="0"/>
        <v>9369.2599999999966</v>
      </c>
      <c r="O3" s="344"/>
      <c r="P3" s="344">
        <f t="shared" si="0"/>
        <v>2</v>
      </c>
      <c r="Q3" s="344">
        <f t="shared" si="0"/>
        <v>9763.1600000000035</v>
      </c>
      <c r="R3" s="347">
        <f>IF(K3&lt;&gt;0,Q3/K3,"")</f>
        <v>1.0242122622309697</v>
      </c>
      <c r="S3" s="347">
        <f>IF(N3&lt;&gt;0,Q3/N3,"")</f>
        <v>1.0420417407564746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2018</v>
      </c>
      <c r="C5" s="843"/>
      <c r="D5" s="843"/>
      <c r="E5" s="843">
        <v>2019</v>
      </c>
      <c r="F5" s="843"/>
      <c r="G5" s="843"/>
      <c r="H5" s="843">
        <v>2020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2019</v>
      </c>
      <c r="O5" s="843"/>
      <c r="P5" s="843"/>
      <c r="Q5" s="843">
        <v>2020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2019</v>
      </c>
      <c r="X5" s="843"/>
      <c r="Y5" s="843"/>
      <c r="Z5" s="843">
        <v>2020</v>
      </c>
      <c r="AA5" s="844" t="s">
        <v>324</v>
      </c>
      <c r="AB5" s="845" t="s">
        <v>2</v>
      </c>
    </row>
    <row r="6" spans="1:28" ht="14.45" customHeight="1" x14ac:dyDescent="0.25">
      <c r="A6" s="846" t="s">
        <v>5913</v>
      </c>
      <c r="B6" s="847">
        <v>3529962.9800000088</v>
      </c>
      <c r="C6" s="848">
        <v>1</v>
      </c>
      <c r="D6" s="848">
        <v>0.92403554963812762</v>
      </c>
      <c r="E6" s="847">
        <v>3820159.2800000161</v>
      </c>
      <c r="F6" s="848">
        <v>1.0822094457205913</v>
      </c>
      <c r="G6" s="848">
        <v>1</v>
      </c>
      <c r="H6" s="847">
        <v>3450619.1800000137</v>
      </c>
      <c r="I6" s="848">
        <v>0.9775227671084542</v>
      </c>
      <c r="J6" s="848">
        <v>0.90326578738884389</v>
      </c>
      <c r="K6" s="847">
        <v>4766.1799999999985</v>
      </c>
      <c r="L6" s="848">
        <v>1</v>
      </c>
      <c r="M6" s="848">
        <v>1.0174079916663643</v>
      </c>
      <c r="N6" s="847">
        <v>4684.6299999999983</v>
      </c>
      <c r="O6" s="848">
        <v>0.98288986148236113</v>
      </c>
      <c r="P6" s="848">
        <v>1</v>
      </c>
      <c r="Q6" s="847">
        <v>4881.5800000000017</v>
      </c>
      <c r="R6" s="848">
        <v>1.0242122622309697</v>
      </c>
      <c r="S6" s="848">
        <v>1.0420417407564746</v>
      </c>
      <c r="T6" s="847"/>
      <c r="U6" s="848"/>
      <c r="V6" s="848"/>
      <c r="W6" s="847"/>
      <c r="X6" s="848"/>
      <c r="Y6" s="848"/>
      <c r="Z6" s="847"/>
      <c r="AA6" s="848"/>
      <c r="AB6" s="849"/>
    </row>
    <row r="7" spans="1:28" ht="14.45" customHeight="1" x14ac:dyDescent="0.25">
      <c r="A7" s="856" t="s">
        <v>5914</v>
      </c>
      <c r="B7" s="850">
        <v>3529962.9800000088</v>
      </c>
      <c r="C7" s="851">
        <v>1</v>
      </c>
      <c r="D7" s="851">
        <v>0.9242199020469517</v>
      </c>
      <c r="E7" s="850">
        <v>3819397.2800000161</v>
      </c>
      <c r="F7" s="851">
        <v>1.0819935794340843</v>
      </c>
      <c r="G7" s="851">
        <v>1</v>
      </c>
      <c r="H7" s="850">
        <v>3450619.1800000137</v>
      </c>
      <c r="I7" s="851">
        <v>0.9775227671084542</v>
      </c>
      <c r="J7" s="851">
        <v>0.9034459960656408</v>
      </c>
      <c r="K7" s="850">
        <v>4766.1799999999985</v>
      </c>
      <c r="L7" s="851">
        <v>1</v>
      </c>
      <c r="M7" s="851">
        <v>1.0174079916663643</v>
      </c>
      <c r="N7" s="850">
        <v>4684.6299999999983</v>
      </c>
      <c r="O7" s="851">
        <v>0.98288986148236113</v>
      </c>
      <c r="P7" s="851">
        <v>1</v>
      </c>
      <c r="Q7" s="850">
        <v>4881.5800000000017</v>
      </c>
      <c r="R7" s="851">
        <v>1.0242122622309697</v>
      </c>
      <c r="S7" s="851">
        <v>1.0420417407564746</v>
      </c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thickBot="1" x14ac:dyDescent="0.3">
      <c r="A8" s="857" t="s">
        <v>5915</v>
      </c>
      <c r="B8" s="853"/>
      <c r="C8" s="854"/>
      <c r="D8" s="854"/>
      <c r="E8" s="853">
        <v>762</v>
      </c>
      <c r="F8" s="854"/>
      <c r="G8" s="854">
        <v>1</v>
      </c>
      <c r="H8" s="853"/>
      <c r="I8" s="854"/>
      <c r="J8" s="854"/>
      <c r="K8" s="853"/>
      <c r="L8" s="854"/>
      <c r="M8" s="854"/>
      <c r="N8" s="853"/>
      <c r="O8" s="854"/>
      <c r="P8" s="854"/>
      <c r="Q8" s="853"/>
      <c r="R8" s="854"/>
      <c r="S8" s="854"/>
      <c r="T8" s="853"/>
      <c r="U8" s="854"/>
      <c r="V8" s="854"/>
      <c r="W8" s="853"/>
      <c r="X8" s="854"/>
      <c r="Y8" s="854"/>
      <c r="Z8" s="853"/>
      <c r="AA8" s="854"/>
      <c r="AB8" s="855"/>
    </row>
    <row r="9" spans="1:28" ht="14.45" customHeight="1" thickBot="1" x14ac:dyDescent="0.25"/>
    <row r="10" spans="1:28" ht="14.45" customHeight="1" x14ac:dyDescent="0.25">
      <c r="A10" s="846" t="s">
        <v>599</v>
      </c>
      <c r="B10" s="847"/>
      <c r="C10" s="848"/>
      <c r="D10" s="848"/>
      <c r="E10" s="847">
        <v>762</v>
      </c>
      <c r="F10" s="848"/>
      <c r="G10" s="848">
        <v>1</v>
      </c>
      <c r="H10" s="847"/>
      <c r="I10" s="848"/>
      <c r="J10" s="849"/>
    </row>
    <row r="11" spans="1:28" ht="14.45" customHeight="1" x14ac:dyDescent="0.25">
      <c r="A11" s="856" t="s">
        <v>5917</v>
      </c>
      <c r="B11" s="850"/>
      <c r="C11" s="851"/>
      <c r="D11" s="851"/>
      <c r="E11" s="850">
        <v>762</v>
      </c>
      <c r="F11" s="851"/>
      <c r="G11" s="851">
        <v>1</v>
      </c>
      <c r="H11" s="850"/>
      <c r="I11" s="851"/>
      <c r="J11" s="852"/>
    </row>
    <row r="12" spans="1:28" ht="14.45" customHeight="1" x14ac:dyDescent="0.25">
      <c r="A12" s="858" t="s">
        <v>604</v>
      </c>
      <c r="B12" s="859">
        <v>3529962.9800000084</v>
      </c>
      <c r="C12" s="860">
        <v>1</v>
      </c>
      <c r="D12" s="860">
        <v>0.92421990204695192</v>
      </c>
      <c r="E12" s="859">
        <v>3819397.2800000147</v>
      </c>
      <c r="F12" s="860">
        <v>1.081993579434084</v>
      </c>
      <c r="G12" s="860">
        <v>1</v>
      </c>
      <c r="H12" s="859">
        <v>3450619.1800000146</v>
      </c>
      <c r="I12" s="860">
        <v>0.97752276710845465</v>
      </c>
      <c r="J12" s="861">
        <v>0.90344599606564135</v>
      </c>
    </row>
    <row r="13" spans="1:28" ht="14.45" customHeight="1" x14ac:dyDescent="0.25">
      <c r="A13" s="856" t="s">
        <v>5918</v>
      </c>
      <c r="B13" s="850">
        <v>66193.320000000007</v>
      </c>
      <c r="C13" s="851">
        <v>1</v>
      </c>
      <c r="D13" s="851">
        <v>0.95899033335810724</v>
      </c>
      <c r="E13" s="850">
        <v>69023.970000000016</v>
      </c>
      <c r="F13" s="851">
        <v>1.0427633785403121</v>
      </c>
      <c r="G13" s="851">
        <v>1</v>
      </c>
      <c r="H13" s="850">
        <v>40466.44</v>
      </c>
      <c r="I13" s="851">
        <v>0.61133721650462614</v>
      </c>
      <c r="J13" s="852">
        <v>0.5862664810499888</v>
      </c>
    </row>
    <row r="14" spans="1:28" ht="14.45" customHeight="1" thickBot="1" x14ac:dyDescent="0.3">
      <c r="A14" s="857" t="s">
        <v>5917</v>
      </c>
      <c r="B14" s="853">
        <v>3463769.6600000085</v>
      </c>
      <c r="C14" s="854">
        <v>1</v>
      </c>
      <c r="D14" s="854">
        <v>0.92357996756328109</v>
      </c>
      <c r="E14" s="853">
        <v>3750373.3100000145</v>
      </c>
      <c r="F14" s="854">
        <v>1.0827432762951117</v>
      </c>
      <c r="G14" s="854">
        <v>1</v>
      </c>
      <c r="H14" s="853">
        <v>3410152.7400000147</v>
      </c>
      <c r="I14" s="854">
        <v>0.98452064505929249</v>
      </c>
      <c r="J14" s="855">
        <v>0.90928354542924195</v>
      </c>
    </row>
    <row r="15" spans="1:28" ht="14.45" customHeight="1" x14ac:dyDescent="0.2">
      <c r="A15" s="786" t="s">
        <v>295</v>
      </c>
    </row>
    <row r="16" spans="1:28" ht="14.45" customHeight="1" x14ac:dyDescent="0.2">
      <c r="A16" s="787" t="s">
        <v>1973</v>
      </c>
    </row>
    <row r="17" spans="1:1" ht="14.45" customHeight="1" x14ac:dyDescent="0.2">
      <c r="A17" s="786" t="s">
        <v>5919</v>
      </c>
    </row>
    <row r="18" spans="1:1" ht="14.45" customHeight="1" x14ac:dyDescent="0.2">
      <c r="A18" s="786" t="s">
        <v>5920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DEEE3C2A-3BCD-417B-9FC3-0950AFF703CE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3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5930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30870</v>
      </c>
      <c r="C3" s="404">
        <f t="shared" si="0"/>
        <v>35666</v>
      </c>
      <c r="D3" s="438">
        <f t="shared" si="0"/>
        <v>30167</v>
      </c>
      <c r="E3" s="346">
        <f t="shared" si="0"/>
        <v>3529962.98</v>
      </c>
      <c r="F3" s="344">
        <f t="shared" si="0"/>
        <v>3820159.2799999993</v>
      </c>
      <c r="G3" s="405">
        <f t="shared" si="0"/>
        <v>3450619.1799999988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2018</v>
      </c>
      <c r="C5" s="843">
        <v>2019</v>
      </c>
      <c r="D5" s="862">
        <v>2020</v>
      </c>
      <c r="E5" s="842">
        <v>2018</v>
      </c>
      <c r="F5" s="843">
        <v>2019</v>
      </c>
      <c r="G5" s="862">
        <v>2020</v>
      </c>
    </row>
    <row r="6" spans="1:7" ht="14.45" customHeight="1" x14ac:dyDescent="0.2">
      <c r="A6" s="835" t="s">
        <v>5918</v>
      </c>
      <c r="B6" s="225">
        <v>554</v>
      </c>
      <c r="C6" s="225">
        <v>677</v>
      </c>
      <c r="D6" s="225">
        <v>377</v>
      </c>
      <c r="E6" s="863">
        <v>66193.320000000007</v>
      </c>
      <c r="F6" s="863">
        <v>69023.970000000016</v>
      </c>
      <c r="G6" s="864">
        <v>40466.44</v>
      </c>
    </row>
    <row r="7" spans="1:7" ht="14.45" customHeight="1" x14ac:dyDescent="0.2">
      <c r="A7" s="836" t="s">
        <v>1975</v>
      </c>
      <c r="B7" s="831">
        <v>699</v>
      </c>
      <c r="C7" s="831">
        <v>983</v>
      </c>
      <c r="D7" s="831">
        <v>289</v>
      </c>
      <c r="E7" s="865">
        <v>65760.270000000019</v>
      </c>
      <c r="F7" s="865">
        <v>105343.24000000005</v>
      </c>
      <c r="G7" s="866">
        <v>29556.97</v>
      </c>
    </row>
    <row r="8" spans="1:7" ht="14.45" customHeight="1" x14ac:dyDescent="0.2">
      <c r="A8" s="836" t="s">
        <v>1976</v>
      </c>
      <c r="B8" s="831">
        <v>2366</v>
      </c>
      <c r="C8" s="831">
        <v>2281</v>
      </c>
      <c r="D8" s="831">
        <v>2123</v>
      </c>
      <c r="E8" s="865">
        <v>235209.96</v>
      </c>
      <c r="F8" s="865">
        <v>226805.96999999997</v>
      </c>
      <c r="G8" s="866">
        <v>212913.90999999995</v>
      </c>
    </row>
    <row r="9" spans="1:7" ht="14.45" customHeight="1" x14ac:dyDescent="0.2">
      <c r="A9" s="836" t="s">
        <v>1978</v>
      </c>
      <c r="B9" s="831">
        <v>2172</v>
      </c>
      <c r="C9" s="831">
        <v>2418</v>
      </c>
      <c r="D9" s="831">
        <v>2017</v>
      </c>
      <c r="E9" s="865">
        <v>261208.33000000002</v>
      </c>
      <c r="F9" s="865">
        <v>257977.31000000003</v>
      </c>
      <c r="G9" s="866">
        <v>237929.12000000002</v>
      </c>
    </row>
    <row r="10" spans="1:7" ht="14.45" customHeight="1" x14ac:dyDescent="0.2">
      <c r="A10" s="836" t="s">
        <v>1979</v>
      </c>
      <c r="B10" s="831">
        <v>1647</v>
      </c>
      <c r="C10" s="831">
        <v>1760</v>
      </c>
      <c r="D10" s="831">
        <v>1460</v>
      </c>
      <c r="E10" s="865">
        <v>198247.52999999994</v>
      </c>
      <c r="F10" s="865">
        <v>219472.82999999958</v>
      </c>
      <c r="G10" s="866">
        <v>176213.90999999997</v>
      </c>
    </row>
    <row r="11" spans="1:7" ht="14.45" customHeight="1" x14ac:dyDescent="0.2">
      <c r="A11" s="836" t="s">
        <v>5921</v>
      </c>
      <c r="B11" s="831">
        <v>17</v>
      </c>
      <c r="C11" s="831"/>
      <c r="D11" s="831"/>
      <c r="E11" s="865">
        <v>2628.67</v>
      </c>
      <c r="F11" s="865"/>
      <c r="G11" s="866"/>
    </row>
    <row r="12" spans="1:7" ht="14.45" customHeight="1" x14ac:dyDescent="0.2">
      <c r="A12" s="836" t="s">
        <v>1980</v>
      </c>
      <c r="B12" s="831">
        <v>1927</v>
      </c>
      <c r="C12" s="831">
        <v>2198</v>
      </c>
      <c r="D12" s="831">
        <v>1948</v>
      </c>
      <c r="E12" s="865">
        <v>188139.28999999998</v>
      </c>
      <c r="F12" s="865">
        <v>202119.92999999991</v>
      </c>
      <c r="G12" s="866">
        <v>190530.39</v>
      </c>
    </row>
    <row r="13" spans="1:7" ht="14.45" customHeight="1" x14ac:dyDescent="0.2">
      <c r="A13" s="836" t="s">
        <v>5922</v>
      </c>
      <c r="B13" s="831">
        <v>17</v>
      </c>
      <c r="C13" s="831"/>
      <c r="D13" s="831"/>
      <c r="E13" s="865">
        <v>1460.9899999999998</v>
      </c>
      <c r="F13" s="865"/>
      <c r="G13" s="866"/>
    </row>
    <row r="14" spans="1:7" ht="14.45" customHeight="1" x14ac:dyDescent="0.2">
      <c r="A14" s="836" t="s">
        <v>5923</v>
      </c>
      <c r="B14" s="831">
        <v>85</v>
      </c>
      <c r="C14" s="831"/>
      <c r="D14" s="831"/>
      <c r="E14" s="865">
        <v>7626.33</v>
      </c>
      <c r="F14" s="865"/>
      <c r="G14" s="866"/>
    </row>
    <row r="15" spans="1:7" ht="14.45" customHeight="1" x14ac:dyDescent="0.2">
      <c r="A15" s="836" t="s">
        <v>1982</v>
      </c>
      <c r="B15" s="831">
        <v>2241</v>
      </c>
      <c r="C15" s="831">
        <v>2499</v>
      </c>
      <c r="D15" s="831">
        <v>2256</v>
      </c>
      <c r="E15" s="865">
        <v>285480.31</v>
      </c>
      <c r="F15" s="865">
        <v>276716.29999999993</v>
      </c>
      <c r="G15" s="866">
        <v>262990.0199999999</v>
      </c>
    </row>
    <row r="16" spans="1:7" ht="14.45" customHeight="1" x14ac:dyDescent="0.2">
      <c r="A16" s="836" t="s">
        <v>1984</v>
      </c>
      <c r="B16" s="831">
        <v>20</v>
      </c>
      <c r="C16" s="831"/>
      <c r="D16" s="831"/>
      <c r="E16" s="865">
        <v>6733.33</v>
      </c>
      <c r="F16" s="865"/>
      <c r="G16" s="866"/>
    </row>
    <row r="17" spans="1:7" ht="14.45" customHeight="1" x14ac:dyDescent="0.2">
      <c r="A17" s="836" t="s">
        <v>5924</v>
      </c>
      <c r="B17" s="831"/>
      <c r="C17" s="831"/>
      <c r="D17" s="831">
        <v>2</v>
      </c>
      <c r="E17" s="865"/>
      <c r="F17" s="865"/>
      <c r="G17" s="866">
        <v>160.32999999999998</v>
      </c>
    </row>
    <row r="18" spans="1:7" ht="14.45" customHeight="1" x14ac:dyDescent="0.2">
      <c r="A18" s="836" t="s">
        <v>1985</v>
      </c>
      <c r="B18" s="831">
        <v>1959</v>
      </c>
      <c r="C18" s="831">
        <v>2240</v>
      </c>
      <c r="D18" s="831">
        <v>2089</v>
      </c>
      <c r="E18" s="865">
        <v>221458.28999999986</v>
      </c>
      <c r="F18" s="865">
        <v>213509.60999999993</v>
      </c>
      <c r="G18" s="866">
        <v>228319.56999999998</v>
      </c>
    </row>
    <row r="19" spans="1:7" ht="14.45" customHeight="1" x14ac:dyDescent="0.2">
      <c r="A19" s="836" t="s">
        <v>1986</v>
      </c>
      <c r="B19" s="831">
        <v>1285</v>
      </c>
      <c r="C19" s="831">
        <v>1862</v>
      </c>
      <c r="D19" s="831">
        <v>1329</v>
      </c>
      <c r="E19" s="865">
        <v>121658</v>
      </c>
      <c r="F19" s="865">
        <v>159269.23000000001</v>
      </c>
      <c r="G19" s="866">
        <v>130798.13999999998</v>
      </c>
    </row>
    <row r="20" spans="1:7" ht="14.45" customHeight="1" x14ac:dyDescent="0.2">
      <c r="A20" s="836" t="s">
        <v>1987</v>
      </c>
      <c r="B20" s="831">
        <v>2505</v>
      </c>
      <c r="C20" s="831">
        <v>2551</v>
      </c>
      <c r="D20" s="831">
        <v>2263</v>
      </c>
      <c r="E20" s="865">
        <v>289692.94000000006</v>
      </c>
      <c r="F20" s="865">
        <v>276657.59999999986</v>
      </c>
      <c r="G20" s="866">
        <v>260034.13999999993</v>
      </c>
    </row>
    <row r="21" spans="1:7" ht="14.45" customHeight="1" x14ac:dyDescent="0.2">
      <c r="A21" s="836" t="s">
        <v>1988</v>
      </c>
      <c r="B21" s="831">
        <v>1226</v>
      </c>
      <c r="C21" s="831">
        <v>1382</v>
      </c>
      <c r="D21" s="831">
        <v>1510</v>
      </c>
      <c r="E21" s="865">
        <v>132254.64000000001</v>
      </c>
      <c r="F21" s="865">
        <v>155957.63</v>
      </c>
      <c r="G21" s="866">
        <v>158124.66999999998</v>
      </c>
    </row>
    <row r="22" spans="1:7" ht="14.45" customHeight="1" x14ac:dyDescent="0.2">
      <c r="A22" s="836" t="s">
        <v>5925</v>
      </c>
      <c r="B22" s="831"/>
      <c r="C22" s="831">
        <v>18</v>
      </c>
      <c r="D22" s="831"/>
      <c r="E22" s="865"/>
      <c r="F22" s="865">
        <v>4653.32</v>
      </c>
      <c r="G22" s="866"/>
    </row>
    <row r="23" spans="1:7" ht="14.45" customHeight="1" x14ac:dyDescent="0.2">
      <c r="A23" s="836" t="s">
        <v>1989</v>
      </c>
      <c r="B23" s="831">
        <v>1602</v>
      </c>
      <c r="C23" s="831">
        <v>2216</v>
      </c>
      <c r="D23" s="831">
        <v>1794</v>
      </c>
      <c r="E23" s="865">
        <v>166262.30999999994</v>
      </c>
      <c r="F23" s="865">
        <v>228462.96999999997</v>
      </c>
      <c r="G23" s="866">
        <v>203217.19999999998</v>
      </c>
    </row>
    <row r="24" spans="1:7" ht="14.45" customHeight="1" x14ac:dyDescent="0.2">
      <c r="A24" s="836" t="s">
        <v>5926</v>
      </c>
      <c r="B24" s="831">
        <v>2</v>
      </c>
      <c r="C24" s="831"/>
      <c r="D24" s="831"/>
      <c r="E24" s="865">
        <v>160.32999999999998</v>
      </c>
      <c r="F24" s="865"/>
      <c r="G24" s="866"/>
    </row>
    <row r="25" spans="1:7" ht="14.45" customHeight="1" x14ac:dyDescent="0.2">
      <c r="A25" s="836" t="s">
        <v>1990</v>
      </c>
      <c r="B25" s="831">
        <v>1425</v>
      </c>
      <c r="C25" s="831">
        <v>1763</v>
      </c>
      <c r="D25" s="831">
        <v>2142</v>
      </c>
      <c r="E25" s="865">
        <v>150680.66</v>
      </c>
      <c r="F25" s="865">
        <v>177622.29999999996</v>
      </c>
      <c r="G25" s="866">
        <v>237482.4499999999</v>
      </c>
    </row>
    <row r="26" spans="1:7" ht="14.45" customHeight="1" x14ac:dyDescent="0.2">
      <c r="A26" s="836" t="s">
        <v>5927</v>
      </c>
      <c r="B26" s="831"/>
      <c r="C26" s="831">
        <v>16</v>
      </c>
      <c r="D26" s="831"/>
      <c r="E26" s="865"/>
      <c r="F26" s="865">
        <v>1417.9999999999998</v>
      </c>
      <c r="G26" s="866"/>
    </row>
    <row r="27" spans="1:7" ht="14.45" customHeight="1" x14ac:dyDescent="0.2">
      <c r="A27" s="836" t="s">
        <v>1991</v>
      </c>
      <c r="B27" s="831">
        <v>1986</v>
      </c>
      <c r="C27" s="831">
        <v>2175</v>
      </c>
      <c r="D27" s="831">
        <v>1730</v>
      </c>
      <c r="E27" s="865">
        <v>211655.63</v>
      </c>
      <c r="F27" s="865">
        <v>219609.33000000005</v>
      </c>
      <c r="G27" s="866">
        <v>186431.22999999998</v>
      </c>
    </row>
    <row r="28" spans="1:7" ht="14.45" customHeight="1" x14ac:dyDescent="0.2">
      <c r="A28" s="836" t="s">
        <v>1992</v>
      </c>
      <c r="B28" s="831">
        <v>2003</v>
      </c>
      <c r="C28" s="831">
        <v>2506</v>
      </c>
      <c r="D28" s="831">
        <v>1719</v>
      </c>
      <c r="E28" s="865">
        <v>232599.65000000002</v>
      </c>
      <c r="F28" s="865">
        <v>259619.28999999992</v>
      </c>
      <c r="G28" s="866">
        <v>193884.23999999993</v>
      </c>
    </row>
    <row r="29" spans="1:7" ht="14.45" customHeight="1" x14ac:dyDescent="0.2">
      <c r="A29" s="836" t="s">
        <v>1994</v>
      </c>
      <c r="B29" s="831">
        <v>892</v>
      </c>
      <c r="C29" s="831">
        <v>1018</v>
      </c>
      <c r="D29" s="831">
        <v>1009</v>
      </c>
      <c r="E29" s="865">
        <v>90913.66</v>
      </c>
      <c r="F29" s="865">
        <v>101327.97000000002</v>
      </c>
      <c r="G29" s="866">
        <v>112744.35999999999</v>
      </c>
    </row>
    <row r="30" spans="1:7" ht="14.45" customHeight="1" x14ac:dyDescent="0.2">
      <c r="A30" s="836" t="s">
        <v>1995</v>
      </c>
      <c r="B30" s="831">
        <v>2086</v>
      </c>
      <c r="C30" s="831">
        <v>2772</v>
      </c>
      <c r="D30" s="831">
        <v>2050</v>
      </c>
      <c r="E30" s="865">
        <v>332579.90999999986</v>
      </c>
      <c r="F30" s="865">
        <v>396937.88000000006</v>
      </c>
      <c r="G30" s="866">
        <v>323072.87999999995</v>
      </c>
    </row>
    <row r="31" spans="1:7" ht="14.45" customHeight="1" x14ac:dyDescent="0.2">
      <c r="A31" s="836" t="s">
        <v>5928</v>
      </c>
      <c r="B31" s="831"/>
      <c r="C31" s="831">
        <v>0</v>
      </c>
      <c r="D31" s="831"/>
      <c r="E31" s="865"/>
      <c r="F31" s="865">
        <v>0</v>
      </c>
      <c r="G31" s="866"/>
    </row>
    <row r="32" spans="1:7" ht="14.45" customHeight="1" x14ac:dyDescent="0.2">
      <c r="A32" s="836" t="s">
        <v>1996</v>
      </c>
      <c r="B32" s="831">
        <v>2154</v>
      </c>
      <c r="C32" s="831">
        <v>2331</v>
      </c>
      <c r="D32" s="831">
        <v>2058</v>
      </c>
      <c r="E32" s="865">
        <v>261358.62999999995</v>
      </c>
      <c r="F32" s="865">
        <v>267654.59999999998</v>
      </c>
      <c r="G32" s="866">
        <v>265588.87999999995</v>
      </c>
    </row>
    <row r="33" spans="1:7" ht="14.45" customHeight="1" thickBot="1" x14ac:dyDescent="0.25">
      <c r="A33" s="869" t="s">
        <v>5929</v>
      </c>
      <c r="B33" s="833"/>
      <c r="C33" s="833"/>
      <c r="D33" s="833">
        <v>2</v>
      </c>
      <c r="E33" s="867"/>
      <c r="F33" s="867"/>
      <c r="G33" s="868">
        <v>160.32999999999998</v>
      </c>
    </row>
    <row r="34" spans="1:7" ht="14.45" customHeight="1" x14ac:dyDescent="0.2">
      <c r="A34" s="786" t="s">
        <v>295</v>
      </c>
    </row>
    <row r="35" spans="1:7" ht="14.45" customHeight="1" x14ac:dyDescent="0.2">
      <c r="A35" s="787" t="s">
        <v>1973</v>
      </c>
    </row>
    <row r="36" spans="1:7" ht="14.45" customHeight="1" x14ac:dyDescent="0.2">
      <c r="A36" s="786" t="s">
        <v>5919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520A06AA-D282-445E-A740-F62A5D5833E1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0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6116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30950.799999999999</v>
      </c>
      <c r="H3" s="208">
        <f t="shared" si="0"/>
        <v>3534729.16</v>
      </c>
      <c r="I3" s="78"/>
      <c r="J3" s="78"/>
      <c r="K3" s="208">
        <f t="shared" si="0"/>
        <v>35749.5</v>
      </c>
      <c r="L3" s="208">
        <f t="shared" si="0"/>
        <v>3824843.91</v>
      </c>
      <c r="M3" s="78"/>
      <c r="N3" s="78"/>
      <c r="O3" s="208">
        <f t="shared" si="0"/>
        <v>30251</v>
      </c>
      <c r="P3" s="208">
        <f t="shared" si="0"/>
        <v>3455500.76</v>
      </c>
      <c r="Q3" s="79">
        <f>IF(L3=0,0,P3/L3)</f>
        <v>0.90343575876799631</v>
      </c>
      <c r="R3" s="209">
        <f>IF(O3=0,0,P3/O3)</f>
        <v>114.2276539618525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/>
      <c r="B6" s="807" t="s">
        <v>5931</v>
      </c>
      <c r="C6" s="807" t="s">
        <v>599</v>
      </c>
      <c r="D6" s="807" t="s">
        <v>5932</v>
      </c>
      <c r="E6" s="807" t="s">
        <v>5933</v>
      </c>
      <c r="F6" s="807" t="s">
        <v>5934</v>
      </c>
      <c r="G6" s="225"/>
      <c r="H6" s="225"/>
      <c r="I6" s="807"/>
      <c r="J6" s="807"/>
      <c r="K6" s="225">
        <v>3</v>
      </c>
      <c r="L6" s="225">
        <v>762</v>
      </c>
      <c r="M6" s="807">
        <v>1</v>
      </c>
      <c r="N6" s="807">
        <v>254</v>
      </c>
      <c r="O6" s="225"/>
      <c r="P6" s="225"/>
      <c r="Q6" s="812"/>
      <c r="R6" s="830"/>
    </row>
    <row r="7" spans="1:18" ht="14.45" customHeight="1" x14ac:dyDescent="0.2">
      <c r="A7" s="821" t="s">
        <v>5935</v>
      </c>
      <c r="B7" s="822" t="s">
        <v>5936</v>
      </c>
      <c r="C7" s="822" t="s">
        <v>604</v>
      </c>
      <c r="D7" s="822" t="s">
        <v>5937</v>
      </c>
      <c r="E7" s="822" t="s">
        <v>5938</v>
      </c>
      <c r="F7" s="822" t="s">
        <v>5939</v>
      </c>
      <c r="G7" s="831">
        <v>54.90000000000002</v>
      </c>
      <c r="H7" s="831">
        <v>3826.5399999999972</v>
      </c>
      <c r="I7" s="822">
        <v>1.0979713638059165</v>
      </c>
      <c r="J7" s="822">
        <v>69.700182149362405</v>
      </c>
      <c r="K7" s="831">
        <v>50.000000000000007</v>
      </c>
      <c r="L7" s="831">
        <v>3485.0999999999981</v>
      </c>
      <c r="M7" s="822">
        <v>1</v>
      </c>
      <c r="N7" s="822">
        <v>69.701999999999956</v>
      </c>
      <c r="O7" s="831">
        <v>56.500000000000043</v>
      </c>
      <c r="P7" s="831">
        <v>3938.1199999999972</v>
      </c>
      <c r="Q7" s="827">
        <v>1.1299876617600642</v>
      </c>
      <c r="R7" s="832">
        <v>69.701238938052995</v>
      </c>
    </row>
    <row r="8" spans="1:18" ht="14.45" customHeight="1" x14ac:dyDescent="0.2">
      <c r="A8" s="821" t="s">
        <v>5935</v>
      </c>
      <c r="B8" s="822" t="s">
        <v>5936</v>
      </c>
      <c r="C8" s="822" t="s">
        <v>604</v>
      </c>
      <c r="D8" s="822" t="s">
        <v>5937</v>
      </c>
      <c r="E8" s="822" t="s">
        <v>5940</v>
      </c>
      <c r="F8" s="822" t="s">
        <v>965</v>
      </c>
      <c r="G8" s="831"/>
      <c r="H8" s="831"/>
      <c r="I8" s="822"/>
      <c r="J8" s="822"/>
      <c r="K8" s="831">
        <v>0.4</v>
      </c>
      <c r="L8" s="831">
        <v>114.04</v>
      </c>
      <c r="M8" s="822">
        <v>1</v>
      </c>
      <c r="N8" s="822">
        <v>285.10000000000002</v>
      </c>
      <c r="O8" s="831"/>
      <c r="P8" s="831"/>
      <c r="Q8" s="827"/>
      <c r="R8" s="832"/>
    </row>
    <row r="9" spans="1:18" ht="14.45" customHeight="1" x14ac:dyDescent="0.2">
      <c r="A9" s="821" t="s">
        <v>5935</v>
      </c>
      <c r="B9" s="822" t="s">
        <v>5936</v>
      </c>
      <c r="C9" s="822" t="s">
        <v>604</v>
      </c>
      <c r="D9" s="822" t="s">
        <v>5937</v>
      </c>
      <c r="E9" s="822" t="s">
        <v>5941</v>
      </c>
      <c r="F9" s="822" t="s">
        <v>1005</v>
      </c>
      <c r="G9" s="831"/>
      <c r="H9" s="831"/>
      <c r="I9" s="822"/>
      <c r="J9" s="822"/>
      <c r="K9" s="831"/>
      <c r="L9" s="831"/>
      <c r="M9" s="822"/>
      <c r="N9" s="822"/>
      <c r="O9" s="831">
        <v>0.2</v>
      </c>
      <c r="P9" s="831">
        <v>8.26</v>
      </c>
      <c r="Q9" s="827"/>
      <c r="R9" s="832">
        <v>41.3</v>
      </c>
    </row>
    <row r="10" spans="1:18" ht="14.45" customHeight="1" x14ac:dyDescent="0.2">
      <c r="A10" s="821" t="s">
        <v>5935</v>
      </c>
      <c r="B10" s="822" t="s">
        <v>5936</v>
      </c>
      <c r="C10" s="822" t="s">
        <v>604</v>
      </c>
      <c r="D10" s="822" t="s">
        <v>5937</v>
      </c>
      <c r="E10" s="822" t="s">
        <v>5942</v>
      </c>
      <c r="F10" s="822" t="s">
        <v>1076</v>
      </c>
      <c r="G10" s="831"/>
      <c r="H10" s="831"/>
      <c r="I10" s="822"/>
      <c r="J10" s="822"/>
      <c r="K10" s="831">
        <v>1</v>
      </c>
      <c r="L10" s="831">
        <v>13.37</v>
      </c>
      <c r="M10" s="822">
        <v>1</v>
      </c>
      <c r="N10" s="822">
        <v>13.37</v>
      </c>
      <c r="O10" s="831"/>
      <c r="P10" s="831"/>
      <c r="Q10" s="827"/>
      <c r="R10" s="832"/>
    </row>
    <row r="11" spans="1:18" ht="14.45" customHeight="1" x14ac:dyDescent="0.2">
      <c r="A11" s="821" t="s">
        <v>5935</v>
      </c>
      <c r="B11" s="822" t="s">
        <v>5936</v>
      </c>
      <c r="C11" s="822" t="s">
        <v>604</v>
      </c>
      <c r="D11" s="822" t="s">
        <v>5937</v>
      </c>
      <c r="E11" s="822" t="s">
        <v>5943</v>
      </c>
      <c r="F11" s="822" t="s">
        <v>1317</v>
      </c>
      <c r="G11" s="831">
        <v>6.2</v>
      </c>
      <c r="H11" s="831">
        <v>449.24</v>
      </c>
      <c r="I11" s="822">
        <v>0.64378555767329226</v>
      </c>
      <c r="J11" s="822">
        <v>72.458064516129028</v>
      </c>
      <c r="K11" s="831">
        <v>10</v>
      </c>
      <c r="L11" s="831">
        <v>697.81</v>
      </c>
      <c r="M11" s="822">
        <v>1</v>
      </c>
      <c r="N11" s="822">
        <v>69.780999999999992</v>
      </c>
      <c r="O11" s="831">
        <v>6</v>
      </c>
      <c r="P11" s="831">
        <v>504.17999999999995</v>
      </c>
      <c r="Q11" s="827">
        <v>0.72251759074819788</v>
      </c>
      <c r="R11" s="832">
        <v>84.029999999999987</v>
      </c>
    </row>
    <row r="12" spans="1:18" ht="14.45" customHeight="1" x14ac:dyDescent="0.2">
      <c r="A12" s="821" t="s">
        <v>5935</v>
      </c>
      <c r="B12" s="822" t="s">
        <v>5936</v>
      </c>
      <c r="C12" s="822" t="s">
        <v>604</v>
      </c>
      <c r="D12" s="822" t="s">
        <v>5937</v>
      </c>
      <c r="E12" s="822" t="s">
        <v>5944</v>
      </c>
      <c r="F12" s="822" t="s">
        <v>634</v>
      </c>
      <c r="G12" s="831">
        <v>0.1</v>
      </c>
      <c r="H12" s="831">
        <v>4.7</v>
      </c>
      <c r="I12" s="822">
        <v>0.99787685774946921</v>
      </c>
      <c r="J12" s="822">
        <v>47</v>
      </c>
      <c r="K12" s="831">
        <v>0.1</v>
      </c>
      <c r="L12" s="831">
        <v>4.71</v>
      </c>
      <c r="M12" s="822">
        <v>1</v>
      </c>
      <c r="N12" s="822">
        <v>47.099999999999994</v>
      </c>
      <c r="O12" s="831">
        <v>0.1</v>
      </c>
      <c r="P12" s="831">
        <v>4.68</v>
      </c>
      <c r="Q12" s="827">
        <v>0.99363057324840764</v>
      </c>
      <c r="R12" s="832">
        <v>46.8</v>
      </c>
    </row>
    <row r="13" spans="1:18" ht="14.45" customHeight="1" x14ac:dyDescent="0.2">
      <c r="A13" s="821" t="s">
        <v>5935</v>
      </c>
      <c r="B13" s="822" t="s">
        <v>5936</v>
      </c>
      <c r="C13" s="822" t="s">
        <v>604</v>
      </c>
      <c r="D13" s="822" t="s">
        <v>5937</v>
      </c>
      <c r="E13" s="822" t="s">
        <v>5945</v>
      </c>
      <c r="F13" s="822" t="s">
        <v>1317</v>
      </c>
      <c r="G13" s="831">
        <v>18</v>
      </c>
      <c r="H13" s="831">
        <v>302.40000000000003</v>
      </c>
      <c r="I13" s="822">
        <v>0.81818181818181823</v>
      </c>
      <c r="J13" s="822">
        <v>16.8</v>
      </c>
      <c r="K13" s="831">
        <v>22</v>
      </c>
      <c r="L13" s="831">
        <v>369.6</v>
      </c>
      <c r="M13" s="822">
        <v>1</v>
      </c>
      <c r="N13" s="822">
        <v>16.8</v>
      </c>
      <c r="O13" s="831">
        <v>21</v>
      </c>
      <c r="P13" s="831">
        <v>352.80000000000007</v>
      </c>
      <c r="Q13" s="827">
        <v>0.9545454545454547</v>
      </c>
      <c r="R13" s="832">
        <v>16.800000000000004</v>
      </c>
    </row>
    <row r="14" spans="1:18" ht="14.45" customHeight="1" x14ac:dyDescent="0.2">
      <c r="A14" s="821" t="s">
        <v>5935</v>
      </c>
      <c r="B14" s="822" t="s">
        <v>5936</v>
      </c>
      <c r="C14" s="822" t="s">
        <v>604</v>
      </c>
      <c r="D14" s="822" t="s">
        <v>5937</v>
      </c>
      <c r="E14" s="822" t="s">
        <v>5946</v>
      </c>
      <c r="F14" s="822"/>
      <c r="G14" s="831">
        <v>0.60000000000000009</v>
      </c>
      <c r="H14" s="831">
        <v>126.03</v>
      </c>
      <c r="I14" s="822"/>
      <c r="J14" s="822">
        <v>210.04999999999998</v>
      </c>
      <c r="K14" s="831"/>
      <c r="L14" s="831"/>
      <c r="M14" s="822"/>
      <c r="N14" s="822"/>
      <c r="O14" s="831"/>
      <c r="P14" s="831"/>
      <c r="Q14" s="827"/>
      <c r="R14" s="832"/>
    </row>
    <row r="15" spans="1:18" ht="14.45" customHeight="1" x14ac:dyDescent="0.2">
      <c r="A15" s="821" t="s">
        <v>5935</v>
      </c>
      <c r="B15" s="822" t="s">
        <v>5936</v>
      </c>
      <c r="C15" s="822" t="s">
        <v>604</v>
      </c>
      <c r="D15" s="822" t="s">
        <v>5937</v>
      </c>
      <c r="E15" s="822" t="s">
        <v>5947</v>
      </c>
      <c r="F15" s="822" t="s">
        <v>5948</v>
      </c>
      <c r="G15" s="831">
        <v>0</v>
      </c>
      <c r="H15" s="831">
        <v>0</v>
      </c>
      <c r="I15" s="822"/>
      <c r="J15" s="822"/>
      <c r="K15" s="831"/>
      <c r="L15" s="831"/>
      <c r="M15" s="822"/>
      <c r="N15" s="822"/>
      <c r="O15" s="831"/>
      <c r="P15" s="831"/>
      <c r="Q15" s="827"/>
      <c r="R15" s="832"/>
    </row>
    <row r="16" spans="1:18" ht="14.45" customHeight="1" x14ac:dyDescent="0.2">
      <c r="A16" s="821" t="s">
        <v>5935</v>
      </c>
      <c r="B16" s="822" t="s">
        <v>5936</v>
      </c>
      <c r="C16" s="822" t="s">
        <v>604</v>
      </c>
      <c r="D16" s="822" t="s">
        <v>5937</v>
      </c>
      <c r="E16" s="822" t="s">
        <v>5949</v>
      </c>
      <c r="F16" s="822"/>
      <c r="G16" s="831">
        <v>1</v>
      </c>
      <c r="H16" s="831">
        <v>57.27</v>
      </c>
      <c r="I16" s="822"/>
      <c r="J16" s="822">
        <v>57.27</v>
      </c>
      <c r="K16" s="831"/>
      <c r="L16" s="831"/>
      <c r="M16" s="822"/>
      <c r="N16" s="822"/>
      <c r="O16" s="831"/>
      <c r="P16" s="831"/>
      <c r="Q16" s="827"/>
      <c r="R16" s="832"/>
    </row>
    <row r="17" spans="1:18" ht="14.45" customHeight="1" x14ac:dyDescent="0.2">
      <c r="A17" s="821" t="s">
        <v>5935</v>
      </c>
      <c r="B17" s="822" t="s">
        <v>5936</v>
      </c>
      <c r="C17" s="822" t="s">
        <v>604</v>
      </c>
      <c r="D17" s="822" t="s">
        <v>5937</v>
      </c>
      <c r="E17" s="822" t="s">
        <v>5950</v>
      </c>
      <c r="F17" s="822" t="s">
        <v>965</v>
      </c>
      <c r="G17" s="831"/>
      <c r="H17" s="831"/>
      <c r="I17" s="822"/>
      <c r="J17" s="822"/>
      <c r="K17" s="831"/>
      <c r="L17" s="831"/>
      <c r="M17" s="822"/>
      <c r="N17" s="822"/>
      <c r="O17" s="831">
        <v>0.2</v>
      </c>
      <c r="P17" s="831">
        <v>73.540000000000006</v>
      </c>
      <c r="Q17" s="827"/>
      <c r="R17" s="832">
        <v>367.7</v>
      </c>
    </row>
    <row r="18" spans="1:18" ht="14.45" customHeight="1" x14ac:dyDescent="0.2">
      <c r="A18" s="821" t="s">
        <v>5935</v>
      </c>
      <c r="B18" s="822" t="s">
        <v>5936</v>
      </c>
      <c r="C18" s="822" t="s">
        <v>604</v>
      </c>
      <c r="D18" s="822" t="s">
        <v>5932</v>
      </c>
      <c r="E18" s="822" t="s">
        <v>5951</v>
      </c>
      <c r="F18" s="822" t="s">
        <v>5952</v>
      </c>
      <c r="G18" s="831"/>
      <c r="H18" s="831"/>
      <c r="I18" s="822"/>
      <c r="J18" s="822"/>
      <c r="K18" s="831">
        <v>1</v>
      </c>
      <c r="L18" s="831">
        <v>151</v>
      </c>
      <c r="M18" s="822">
        <v>1</v>
      </c>
      <c r="N18" s="822">
        <v>151</v>
      </c>
      <c r="O18" s="831">
        <v>2</v>
      </c>
      <c r="P18" s="831">
        <v>306</v>
      </c>
      <c r="Q18" s="827">
        <v>2.0264900662251657</v>
      </c>
      <c r="R18" s="832">
        <v>153</v>
      </c>
    </row>
    <row r="19" spans="1:18" ht="14.45" customHeight="1" x14ac:dyDescent="0.2">
      <c r="A19" s="821" t="s">
        <v>5935</v>
      </c>
      <c r="B19" s="822" t="s">
        <v>5936</v>
      </c>
      <c r="C19" s="822" t="s">
        <v>604</v>
      </c>
      <c r="D19" s="822" t="s">
        <v>5932</v>
      </c>
      <c r="E19" s="822" t="s">
        <v>5953</v>
      </c>
      <c r="F19" s="822" t="s">
        <v>5954</v>
      </c>
      <c r="G19" s="831">
        <v>980</v>
      </c>
      <c r="H19" s="831">
        <v>81340</v>
      </c>
      <c r="I19" s="822">
        <v>1.0929270127915727</v>
      </c>
      <c r="J19" s="822">
        <v>83</v>
      </c>
      <c r="K19" s="831">
        <v>886</v>
      </c>
      <c r="L19" s="831">
        <v>74424</v>
      </c>
      <c r="M19" s="822">
        <v>1</v>
      </c>
      <c r="N19" s="822">
        <v>84</v>
      </c>
      <c r="O19" s="831">
        <v>658</v>
      </c>
      <c r="P19" s="831">
        <v>55930</v>
      </c>
      <c r="Q19" s="827">
        <v>0.75150489089541006</v>
      </c>
      <c r="R19" s="832">
        <v>85</v>
      </c>
    </row>
    <row r="20" spans="1:18" ht="14.45" customHeight="1" x14ac:dyDescent="0.2">
      <c r="A20" s="821" t="s">
        <v>5935</v>
      </c>
      <c r="B20" s="822" t="s">
        <v>5936</v>
      </c>
      <c r="C20" s="822" t="s">
        <v>604</v>
      </c>
      <c r="D20" s="822" t="s">
        <v>5932</v>
      </c>
      <c r="E20" s="822" t="s">
        <v>5955</v>
      </c>
      <c r="F20" s="822" t="s">
        <v>5956</v>
      </c>
      <c r="G20" s="831">
        <v>642</v>
      </c>
      <c r="H20" s="831">
        <v>68052</v>
      </c>
      <c r="I20" s="822">
        <v>0.93667157584683358</v>
      </c>
      <c r="J20" s="822">
        <v>106</v>
      </c>
      <c r="K20" s="831">
        <v>679</v>
      </c>
      <c r="L20" s="831">
        <v>72653</v>
      </c>
      <c r="M20" s="822">
        <v>1</v>
      </c>
      <c r="N20" s="822">
        <v>107</v>
      </c>
      <c r="O20" s="831">
        <v>915</v>
      </c>
      <c r="P20" s="831">
        <v>98820</v>
      </c>
      <c r="Q20" s="827">
        <v>1.3601640675539894</v>
      </c>
      <c r="R20" s="832">
        <v>108</v>
      </c>
    </row>
    <row r="21" spans="1:18" ht="14.45" customHeight="1" x14ac:dyDescent="0.2">
      <c r="A21" s="821" t="s">
        <v>5935</v>
      </c>
      <c r="B21" s="822" t="s">
        <v>5936</v>
      </c>
      <c r="C21" s="822" t="s">
        <v>604</v>
      </c>
      <c r="D21" s="822" t="s">
        <v>5932</v>
      </c>
      <c r="E21" s="822" t="s">
        <v>5957</v>
      </c>
      <c r="F21" s="822" t="s">
        <v>5958</v>
      </c>
      <c r="G21" s="831">
        <v>86</v>
      </c>
      <c r="H21" s="831">
        <v>3182</v>
      </c>
      <c r="I21" s="822">
        <v>1.073549257759784</v>
      </c>
      <c r="J21" s="822">
        <v>37</v>
      </c>
      <c r="K21" s="831">
        <v>78</v>
      </c>
      <c r="L21" s="831">
        <v>2964</v>
      </c>
      <c r="M21" s="822">
        <v>1</v>
      </c>
      <c r="N21" s="822">
        <v>38</v>
      </c>
      <c r="O21" s="831">
        <v>65</v>
      </c>
      <c r="P21" s="831">
        <v>2470</v>
      </c>
      <c r="Q21" s="827">
        <v>0.83333333333333337</v>
      </c>
      <c r="R21" s="832">
        <v>38</v>
      </c>
    </row>
    <row r="22" spans="1:18" ht="14.45" customHeight="1" x14ac:dyDescent="0.2">
      <c r="A22" s="821" t="s">
        <v>5935</v>
      </c>
      <c r="B22" s="822" t="s">
        <v>5936</v>
      </c>
      <c r="C22" s="822" t="s">
        <v>604</v>
      </c>
      <c r="D22" s="822" t="s">
        <v>5932</v>
      </c>
      <c r="E22" s="822" t="s">
        <v>5959</v>
      </c>
      <c r="F22" s="822" t="s">
        <v>5960</v>
      </c>
      <c r="G22" s="831">
        <v>1</v>
      </c>
      <c r="H22" s="831">
        <v>5</v>
      </c>
      <c r="I22" s="822">
        <v>8.3333333333333329E-2</v>
      </c>
      <c r="J22" s="822">
        <v>5</v>
      </c>
      <c r="K22" s="831">
        <v>12</v>
      </c>
      <c r="L22" s="831">
        <v>60</v>
      </c>
      <c r="M22" s="822">
        <v>1</v>
      </c>
      <c r="N22" s="822">
        <v>5</v>
      </c>
      <c r="O22" s="831">
        <v>3</v>
      </c>
      <c r="P22" s="831">
        <v>15</v>
      </c>
      <c r="Q22" s="827">
        <v>0.25</v>
      </c>
      <c r="R22" s="832">
        <v>5</v>
      </c>
    </row>
    <row r="23" spans="1:18" ht="14.45" customHeight="1" x14ac:dyDescent="0.2">
      <c r="A23" s="821" t="s">
        <v>5935</v>
      </c>
      <c r="B23" s="822" t="s">
        <v>5936</v>
      </c>
      <c r="C23" s="822" t="s">
        <v>604</v>
      </c>
      <c r="D23" s="822" t="s">
        <v>5932</v>
      </c>
      <c r="E23" s="822" t="s">
        <v>5961</v>
      </c>
      <c r="F23" s="822" t="s">
        <v>5962</v>
      </c>
      <c r="G23" s="831">
        <v>3</v>
      </c>
      <c r="H23" s="831">
        <v>15</v>
      </c>
      <c r="I23" s="822">
        <v>0.33333333333333331</v>
      </c>
      <c r="J23" s="822">
        <v>5</v>
      </c>
      <c r="K23" s="831">
        <v>9</v>
      </c>
      <c r="L23" s="831">
        <v>45</v>
      </c>
      <c r="M23" s="822">
        <v>1</v>
      </c>
      <c r="N23" s="822">
        <v>5</v>
      </c>
      <c r="O23" s="831">
        <v>5</v>
      </c>
      <c r="P23" s="831">
        <v>25</v>
      </c>
      <c r="Q23" s="827">
        <v>0.55555555555555558</v>
      </c>
      <c r="R23" s="832">
        <v>5</v>
      </c>
    </row>
    <row r="24" spans="1:18" ht="14.45" customHeight="1" x14ac:dyDescent="0.2">
      <c r="A24" s="821" t="s">
        <v>5935</v>
      </c>
      <c r="B24" s="822" t="s">
        <v>5936</v>
      </c>
      <c r="C24" s="822" t="s">
        <v>604</v>
      </c>
      <c r="D24" s="822" t="s">
        <v>5932</v>
      </c>
      <c r="E24" s="822" t="s">
        <v>5963</v>
      </c>
      <c r="F24" s="822" t="s">
        <v>5956</v>
      </c>
      <c r="G24" s="831">
        <v>1</v>
      </c>
      <c r="H24" s="831">
        <v>185</v>
      </c>
      <c r="I24" s="822">
        <v>0.24732620320855614</v>
      </c>
      <c r="J24" s="822">
        <v>185</v>
      </c>
      <c r="K24" s="831">
        <v>4</v>
      </c>
      <c r="L24" s="831">
        <v>748</v>
      </c>
      <c r="M24" s="822">
        <v>1</v>
      </c>
      <c r="N24" s="822">
        <v>187</v>
      </c>
      <c r="O24" s="831"/>
      <c r="P24" s="831"/>
      <c r="Q24" s="827"/>
      <c r="R24" s="832"/>
    </row>
    <row r="25" spans="1:18" ht="14.45" customHeight="1" x14ac:dyDescent="0.2">
      <c r="A25" s="821" t="s">
        <v>5935</v>
      </c>
      <c r="B25" s="822" t="s">
        <v>5936</v>
      </c>
      <c r="C25" s="822" t="s">
        <v>604</v>
      </c>
      <c r="D25" s="822" t="s">
        <v>5932</v>
      </c>
      <c r="E25" s="822" t="s">
        <v>5964</v>
      </c>
      <c r="F25" s="822" t="s">
        <v>5965</v>
      </c>
      <c r="G25" s="831">
        <v>121</v>
      </c>
      <c r="H25" s="831">
        <v>29161</v>
      </c>
      <c r="I25" s="822">
        <v>1.0954545454545455</v>
      </c>
      <c r="J25" s="822">
        <v>241</v>
      </c>
      <c r="K25" s="831">
        <v>110</v>
      </c>
      <c r="L25" s="831">
        <v>26620</v>
      </c>
      <c r="M25" s="822">
        <v>1</v>
      </c>
      <c r="N25" s="822">
        <v>242</v>
      </c>
      <c r="O25" s="831">
        <v>123</v>
      </c>
      <c r="P25" s="831">
        <v>29889</v>
      </c>
      <c r="Q25" s="827">
        <v>1.122802404207363</v>
      </c>
      <c r="R25" s="832">
        <v>243</v>
      </c>
    </row>
    <row r="26" spans="1:18" ht="14.45" customHeight="1" x14ac:dyDescent="0.2">
      <c r="A26" s="821" t="s">
        <v>5935</v>
      </c>
      <c r="B26" s="822" t="s">
        <v>5936</v>
      </c>
      <c r="C26" s="822" t="s">
        <v>604</v>
      </c>
      <c r="D26" s="822" t="s">
        <v>5932</v>
      </c>
      <c r="E26" s="822" t="s">
        <v>5966</v>
      </c>
      <c r="F26" s="822" t="s">
        <v>5967</v>
      </c>
      <c r="G26" s="831">
        <v>59</v>
      </c>
      <c r="H26" s="831">
        <v>22538</v>
      </c>
      <c r="I26" s="822">
        <v>0.75247061965811968</v>
      </c>
      <c r="J26" s="822">
        <v>382</v>
      </c>
      <c r="K26" s="831">
        <v>78</v>
      </c>
      <c r="L26" s="831">
        <v>29952</v>
      </c>
      <c r="M26" s="822">
        <v>1</v>
      </c>
      <c r="N26" s="822">
        <v>384</v>
      </c>
      <c r="O26" s="831">
        <v>66</v>
      </c>
      <c r="P26" s="831">
        <v>25410</v>
      </c>
      <c r="Q26" s="827">
        <v>0.84835737179487181</v>
      </c>
      <c r="R26" s="832">
        <v>385</v>
      </c>
    </row>
    <row r="27" spans="1:18" ht="14.45" customHeight="1" x14ac:dyDescent="0.2">
      <c r="A27" s="821" t="s">
        <v>5935</v>
      </c>
      <c r="B27" s="822" t="s">
        <v>5936</v>
      </c>
      <c r="C27" s="822" t="s">
        <v>604</v>
      </c>
      <c r="D27" s="822" t="s">
        <v>5932</v>
      </c>
      <c r="E27" s="822" t="s">
        <v>5968</v>
      </c>
      <c r="F27" s="822" t="s">
        <v>5969</v>
      </c>
      <c r="G27" s="831">
        <v>4</v>
      </c>
      <c r="H27" s="831">
        <v>2416</v>
      </c>
      <c r="I27" s="822">
        <v>3.9867986798679866</v>
      </c>
      <c r="J27" s="822">
        <v>604</v>
      </c>
      <c r="K27" s="831">
        <v>1</v>
      </c>
      <c r="L27" s="831">
        <v>606</v>
      </c>
      <c r="M27" s="822">
        <v>1</v>
      </c>
      <c r="N27" s="822">
        <v>606</v>
      </c>
      <c r="O27" s="831"/>
      <c r="P27" s="831"/>
      <c r="Q27" s="827"/>
      <c r="R27" s="832"/>
    </row>
    <row r="28" spans="1:18" ht="14.45" customHeight="1" x14ac:dyDescent="0.2">
      <c r="A28" s="821" t="s">
        <v>5935</v>
      </c>
      <c r="B28" s="822" t="s">
        <v>5936</v>
      </c>
      <c r="C28" s="822" t="s">
        <v>604</v>
      </c>
      <c r="D28" s="822" t="s">
        <v>5932</v>
      </c>
      <c r="E28" s="822" t="s">
        <v>5970</v>
      </c>
      <c r="F28" s="822" t="s">
        <v>5971</v>
      </c>
      <c r="G28" s="831">
        <v>962</v>
      </c>
      <c r="H28" s="831">
        <v>87542</v>
      </c>
      <c r="I28" s="822">
        <v>0.94499017681728881</v>
      </c>
      <c r="J28" s="822">
        <v>91</v>
      </c>
      <c r="K28" s="831">
        <v>1018</v>
      </c>
      <c r="L28" s="831">
        <v>92638</v>
      </c>
      <c r="M28" s="822">
        <v>1</v>
      </c>
      <c r="N28" s="822">
        <v>91</v>
      </c>
      <c r="O28" s="831">
        <v>929</v>
      </c>
      <c r="P28" s="831">
        <v>85468</v>
      </c>
      <c r="Q28" s="827">
        <v>0.92260195600077721</v>
      </c>
      <c r="R28" s="832">
        <v>92</v>
      </c>
    </row>
    <row r="29" spans="1:18" ht="14.45" customHeight="1" x14ac:dyDescent="0.2">
      <c r="A29" s="821" t="s">
        <v>5935</v>
      </c>
      <c r="B29" s="822" t="s">
        <v>5936</v>
      </c>
      <c r="C29" s="822" t="s">
        <v>604</v>
      </c>
      <c r="D29" s="822" t="s">
        <v>5932</v>
      </c>
      <c r="E29" s="822" t="s">
        <v>5972</v>
      </c>
      <c r="F29" s="822" t="s">
        <v>5973</v>
      </c>
      <c r="G29" s="831"/>
      <c r="H29" s="831"/>
      <c r="I29" s="822"/>
      <c r="J29" s="822"/>
      <c r="K29" s="831">
        <v>1</v>
      </c>
      <c r="L29" s="831">
        <v>436</v>
      </c>
      <c r="M29" s="822">
        <v>1</v>
      </c>
      <c r="N29" s="822">
        <v>436</v>
      </c>
      <c r="O29" s="831"/>
      <c r="P29" s="831"/>
      <c r="Q29" s="827"/>
      <c r="R29" s="832"/>
    </row>
    <row r="30" spans="1:18" ht="14.45" customHeight="1" x14ac:dyDescent="0.2">
      <c r="A30" s="821" t="s">
        <v>5935</v>
      </c>
      <c r="B30" s="822" t="s">
        <v>5936</v>
      </c>
      <c r="C30" s="822" t="s">
        <v>604</v>
      </c>
      <c r="D30" s="822" t="s">
        <v>5932</v>
      </c>
      <c r="E30" s="822" t="s">
        <v>5974</v>
      </c>
      <c r="F30" s="822" t="s">
        <v>5975</v>
      </c>
      <c r="G30" s="831">
        <v>247</v>
      </c>
      <c r="H30" s="831">
        <v>20007</v>
      </c>
      <c r="I30" s="822">
        <v>0.7866242038216561</v>
      </c>
      <c r="J30" s="822">
        <v>81</v>
      </c>
      <c r="K30" s="831">
        <v>314</v>
      </c>
      <c r="L30" s="831">
        <v>25434</v>
      </c>
      <c r="M30" s="822">
        <v>1</v>
      </c>
      <c r="N30" s="822">
        <v>81</v>
      </c>
      <c r="O30" s="831">
        <v>246</v>
      </c>
      <c r="P30" s="831">
        <v>20172</v>
      </c>
      <c r="Q30" s="827">
        <v>0.7931115829205001</v>
      </c>
      <c r="R30" s="832">
        <v>82</v>
      </c>
    </row>
    <row r="31" spans="1:18" ht="14.45" customHeight="1" x14ac:dyDescent="0.2">
      <c r="A31" s="821" t="s">
        <v>5935</v>
      </c>
      <c r="B31" s="822" t="s">
        <v>5936</v>
      </c>
      <c r="C31" s="822" t="s">
        <v>604</v>
      </c>
      <c r="D31" s="822" t="s">
        <v>5932</v>
      </c>
      <c r="E31" s="822" t="s">
        <v>5976</v>
      </c>
      <c r="F31" s="822" t="s">
        <v>5977</v>
      </c>
      <c r="G31" s="831">
        <v>15019</v>
      </c>
      <c r="H31" s="831">
        <v>1903227</v>
      </c>
      <c r="I31" s="822">
        <v>1.0023209150946377</v>
      </c>
      <c r="J31" s="822">
        <v>126.72128637059724</v>
      </c>
      <c r="K31" s="831">
        <v>15070</v>
      </c>
      <c r="L31" s="831">
        <v>1898820</v>
      </c>
      <c r="M31" s="822">
        <v>1</v>
      </c>
      <c r="N31" s="822">
        <v>126</v>
      </c>
      <c r="O31" s="831">
        <v>12481</v>
      </c>
      <c r="P31" s="831">
        <v>1585087</v>
      </c>
      <c r="Q31" s="827">
        <v>0.83477475484774755</v>
      </c>
      <c r="R31" s="832">
        <v>127</v>
      </c>
    </row>
    <row r="32" spans="1:18" ht="14.45" customHeight="1" x14ac:dyDescent="0.2">
      <c r="A32" s="821" t="s">
        <v>5935</v>
      </c>
      <c r="B32" s="822" t="s">
        <v>5936</v>
      </c>
      <c r="C32" s="822" t="s">
        <v>604</v>
      </c>
      <c r="D32" s="822" t="s">
        <v>5932</v>
      </c>
      <c r="E32" s="822" t="s">
        <v>5978</v>
      </c>
      <c r="F32" s="822" t="s">
        <v>5979</v>
      </c>
      <c r="G32" s="831">
        <v>2</v>
      </c>
      <c r="H32" s="831">
        <v>484</v>
      </c>
      <c r="I32" s="822"/>
      <c r="J32" s="822">
        <v>242</v>
      </c>
      <c r="K32" s="831"/>
      <c r="L32" s="831"/>
      <c r="M32" s="822"/>
      <c r="N32" s="822"/>
      <c r="O32" s="831"/>
      <c r="P32" s="831"/>
      <c r="Q32" s="827"/>
      <c r="R32" s="832"/>
    </row>
    <row r="33" spans="1:18" ht="14.45" customHeight="1" x14ac:dyDescent="0.2">
      <c r="A33" s="821" t="s">
        <v>5935</v>
      </c>
      <c r="B33" s="822" t="s">
        <v>5936</v>
      </c>
      <c r="C33" s="822" t="s">
        <v>604</v>
      </c>
      <c r="D33" s="822" t="s">
        <v>5932</v>
      </c>
      <c r="E33" s="822" t="s">
        <v>5980</v>
      </c>
      <c r="F33" s="822" t="s">
        <v>5981</v>
      </c>
      <c r="G33" s="831">
        <v>1</v>
      </c>
      <c r="H33" s="831">
        <v>428</v>
      </c>
      <c r="I33" s="822">
        <v>0.33178294573643413</v>
      </c>
      <c r="J33" s="822">
        <v>428</v>
      </c>
      <c r="K33" s="831">
        <v>3</v>
      </c>
      <c r="L33" s="831">
        <v>1290</v>
      </c>
      <c r="M33" s="822">
        <v>1</v>
      </c>
      <c r="N33" s="822">
        <v>430</v>
      </c>
      <c r="O33" s="831">
        <v>1</v>
      </c>
      <c r="P33" s="831">
        <v>432</v>
      </c>
      <c r="Q33" s="827">
        <v>0.33488372093023255</v>
      </c>
      <c r="R33" s="832">
        <v>432</v>
      </c>
    </row>
    <row r="34" spans="1:18" ht="14.45" customHeight="1" x14ac:dyDescent="0.2">
      <c r="A34" s="821" t="s">
        <v>5935</v>
      </c>
      <c r="B34" s="822" t="s">
        <v>5936</v>
      </c>
      <c r="C34" s="822" t="s">
        <v>604</v>
      </c>
      <c r="D34" s="822" t="s">
        <v>5932</v>
      </c>
      <c r="E34" s="822" t="s">
        <v>5982</v>
      </c>
      <c r="F34" s="822" t="s">
        <v>5983</v>
      </c>
      <c r="G34" s="831"/>
      <c r="H34" s="831"/>
      <c r="I34" s="822"/>
      <c r="J34" s="822"/>
      <c r="K34" s="831"/>
      <c r="L34" s="831"/>
      <c r="M34" s="822"/>
      <c r="N34" s="822"/>
      <c r="O34" s="831">
        <v>1</v>
      </c>
      <c r="P34" s="831">
        <v>507</v>
      </c>
      <c r="Q34" s="827"/>
      <c r="R34" s="832">
        <v>507</v>
      </c>
    </row>
    <row r="35" spans="1:18" ht="14.45" customHeight="1" x14ac:dyDescent="0.2">
      <c r="A35" s="821" t="s">
        <v>5935</v>
      </c>
      <c r="B35" s="822" t="s">
        <v>5936</v>
      </c>
      <c r="C35" s="822" t="s">
        <v>604</v>
      </c>
      <c r="D35" s="822" t="s">
        <v>5932</v>
      </c>
      <c r="E35" s="822" t="s">
        <v>5984</v>
      </c>
      <c r="F35" s="822" t="s">
        <v>5985</v>
      </c>
      <c r="G35" s="831">
        <v>1</v>
      </c>
      <c r="H35" s="831">
        <v>680</v>
      </c>
      <c r="I35" s="822">
        <v>0.99270072992700731</v>
      </c>
      <c r="J35" s="822">
        <v>680</v>
      </c>
      <c r="K35" s="831">
        <v>1</v>
      </c>
      <c r="L35" s="831">
        <v>685</v>
      </c>
      <c r="M35" s="822">
        <v>1</v>
      </c>
      <c r="N35" s="822">
        <v>685</v>
      </c>
      <c r="O35" s="831">
        <v>5</v>
      </c>
      <c r="P35" s="831">
        <v>3440</v>
      </c>
      <c r="Q35" s="827">
        <v>5.0218978102189782</v>
      </c>
      <c r="R35" s="832">
        <v>688</v>
      </c>
    </row>
    <row r="36" spans="1:18" ht="14.45" customHeight="1" x14ac:dyDescent="0.2">
      <c r="A36" s="821" t="s">
        <v>5935</v>
      </c>
      <c r="B36" s="822" t="s">
        <v>5936</v>
      </c>
      <c r="C36" s="822" t="s">
        <v>604</v>
      </c>
      <c r="D36" s="822" t="s">
        <v>5932</v>
      </c>
      <c r="E36" s="822" t="s">
        <v>5986</v>
      </c>
      <c r="F36" s="822" t="s">
        <v>5987</v>
      </c>
      <c r="G36" s="831"/>
      <c r="H36" s="831"/>
      <c r="I36" s="822"/>
      <c r="J36" s="822"/>
      <c r="K36" s="831">
        <v>1</v>
      </c>
      <c r="L36" s="831">
        <v>1040</v>
      </c>
      <c r="M36" s="822">
        <v>1</v>
      </c>
      <c r="N36" s="822">
        <v>1040</v>
      </c>
      <c r="O36" s="831"/>
      <c r="P36" s="831"/>
      <c r="Q36" s="827"/>
      <c r="R36" s="832"/>
    </row>
    <row r="37" spans="1:18" ht="14.45" customHeight="1" x14ac:dyDescent="0.2">
      <c r="A37" s="821" t="s">
        <v>5935</v>
      </c>
      <c r="B37" s="822" t="s">
        <v>5936</v>
      </c>
      <c r="C37" s="822" t="s">
        <v>604</v>
      </c>
      <c r="D37" s="822" t="s">
        <v>5932</v>
      </c>
      <c r="E37" s="822" t="s">
        <v>5988</v>
      </c>
      <c r="F37" s="822" t="s">
        <v>5989</v>
      </c>
      <c r="G37" s="831">
        <v>1</v>
      </c>
      <c r="H37" s="831">
        <v>1278</v>
      </c>
      <c r="I37" s="822">
        <v>0.32997676219984506</v>
      </c>
      <c r="J37" s="822">
        <v>1278</v>
      </c>
      <c r="K37" s="831">
        <v>3</v>
      </c>
      <c r="L37" s="831">
        <v>3873</v>
      </c>
      <c r="M37" s="822">
        <v>1</v>
      </c>
      <c r="N37" s="822">
        <v>1291</v>
      </c>
      <c r="O37" s="831">
        <v>1</v>
      </c>
      <c r="P37" s="831">
        <v>1302</v>
      </c>
      <c r="Q37" s="827">
        <v>0.33617350890782338</v>
      </c>
      <c r="R37" s="832">
        <v>1302</v>
      </c>
    </row>
    <row r="38" spans="1:18" ht="14.45" customHeight="1" x14ac:dyDescent="0.2">
      <c r="A38" s="821" t="s">
        <v>5935</v>
      </c>
      <c r="B38" s="822" t="s">
        <v>5936</v>
      </c>
      <c r="C38" s="822" t="s">
        <v>604</v>
      </c>
      <c r="D38" s="822" t="s">
        <v>5932</v>
      </c>
      <c r="E38" s="822" t="s">
        <v>5990</v>
      </c>
      <c r="F38" s="822" t="s">
        <v>5991</v>
      </c>
      <c r="G38" s="831"/>
      <c r="H38" s="831"/>
      <c r="I38" s="822"/>
      <c r="J38" s="822"/>
      <c r="K38" s="831">
        <v>1</v>
      </c>
      <c r="L38" s="831">
        <v>983</v>
      </c>
      <c r="M38" s="822">
        <v>1</v>
      </c>
      <c r="N38" s="822">
        <v>983</v>
      </c>
      <c r="O38" s="831">
        <v>1</v>
      </c>
      <c r="P38" s="831">
        <v>990</v>
      </c>
      <c r="Q38" s="827">
        <v>1.0071210579857579</v>
      </c>
      <c r="R38" s="832">
        <v>990</v>
      </c>
    </row>
    <row r="39" spans="1:18" ht="14.45" customHeight="1" x14ac:dyDescent="0.2">
      <c r="A39" s="821" t="s">
        <v>5935</v>
      </c>
      <c r="B39" s="822" t="s">
        <v>5936</v>
      </c>
      <c r="C39" s="822" t="s">
        <v>604</v>
      </c>
      <c r="D39" s="822" t="s">
        <v>5932</v>
      </c>
      <c r="E39" s="822" t="s">
        <v>5992</v>
      </c>
      <c r="F39" s="822" t="s">
        <v>5993</v>
      </c>
      <c r="G39" s="831">
        <v>93</v>
      </c>
      <c r="H39" s="831">
        <v>156240</v>
      </c>
      <c r="I39" s="822">
        <v>0.72924494396706641</v>
      </c>
      <c r="J39" s="822">
        <v>1680</v>
      </c>
      <c r="K39" s="831">
        <v>127</v>
      </c>
      <c r="L39" s="831">
        <v>214249</v>
      </c>
      <c r="M39" s="822">
        <v>1</v>
      </c>
      <c r="N39" s="822">
        <v>1687</v>
      </c>
      <c r="O39" s="831">
        <v>129</v>
      </c>
      <c r="P39" s="831">
        <v>218397</v>
      </c>
      <c r="Q39" s="827">
        <v>1.0193606504581119</v>
      </c>
      <c r="R39" s="832">
        <v>1693</v>
      </c>
    </row>
    <row r="40" spans="1:18" ht="14.45" customHeight="1" x14ac:dyDescent="0.2">
      <c r="A40" s="821" t="s">
        <v>5935</v>
      </c>
      <c r="B40" s="822" t="s">
        <v>5936</v>
      </c>
      <c r="C40" s="822" t="s">
        <v>604</v>
      </c>
      <c r="D40" s="822" t="s">
        <v>5932</v>
      </c>
      <c r="E40" s="822" t="s">
        <v>5994</v>
      </c>
      <c r="F40" s="822" t="s">
        <v>5995</v>
      </c>
      <c r="G40" s="831"/>
      <c r="H40" s="831"/>
      <c r="I40" s="822"/>
      <c r="J40" s="822"/>
      <c r="K40" s="831"/>
      <c r="L40" s="831"/>
      <c r="M40" s="822"/>
      <c r="N40" s="822"/>
      <c r="O40" s="831">
        <v>1</v>
      </c>
      <c r="P40" s="831">
        <v>455</v>
      </c>
      <c r="Q40" s="827"/>
      <c r="R40" s="832">
        <v>455</v>
      </c>
    </row>
    <row r="41" spans="1:18" ht="14.45" customHeight="1" x14ac:dyDescent="0.2">
      <c r="A41" s="821" t="s">
        <v>5935</v>
      </c>
      <c r="B41" s="822" t="s">
        <v>5936</v>
      </c>
      <c r="C41" s="822" t="s">
        <v>604</v>
      </c>
      <c r="D41" s="822" t="s">
        <v>5932</v>
      </c>
      <c r="E41" s="822" t="s">
        <v>5996</v>
      </c>
      <c r="F41" s="822" t="s">
        <v>5997</v>
      </c>
      <c r="G41" s="831">
        <v>176</v>
      </c>
      <c r="H41" s="831">
        <v>231088</v>
      </c>
      <c r="I41" s="822">
        <v>1.495163596601901</v>
      </c>
      <c r="J41" s="822">
        <v>1313</v>
      </c>
      <c r="K41" s="831">
        <v>117</v>
      </c>
      <c r="L41" s="831">
        <v>154557</v>
      </c>
      <c r="M41" s="822">
        <v>1</v>
      </c>
      <c r="N41" s="822">
        <v>1321</v>
      </c>
      <c r="O41" s="831">
        <v>164</v>
      </c>
      <c r="P41" s="831">
        <v>217792</v>
      </c>
      <c r="Q41" s="827">
        <v>1.409137082112101</v>
      </c>
      <c r="R41" s="832">
        <v>1328</v>
      </c>
    </row>
    <row r="42" spans="1:18" ht="14.45" customHeight="1" x14ac:dyDescent="0.2">
      <c r="A42" s="821" t="s">
        <v>5935</v>
      </c>
      <c r="B42" s="822" t="s">
        <v>5936</v>
      </c>
      <c r="C42" s="822" t="s">
        <v>604</v>
      </c>
      <c r="D42" s="822" t="s">
        <v>5932</v>
      </c>
      <c r="E42" s="822" t="s">
        <v>5998</v>
      </c>
      <c r="F42" s="822" t="s">
        <v>5999</v>
      </c>
      <c r="G42" s="831">
        <v>22</v>
      </c>
      <c r="H42" s="831">
        <v>21441</v>
      </c>
      <c r="I42" s="822">
        <v>0.60650033944331294</v>
      </c>
      <c r="J42" s="822">
        <v>974.59090909090912</v>
      </c>
      <c r="K42" s="831">
        <v>36</v>
      </c>
      <c r="L42" s="831">
        <v>35352</v>
      </c>
      <c r="M42" s="822">
        <v>1</v>
      </c>
      <c r="N42" s="822">
        <v>982</v>
      </c>
      <c r="O42" s="831">
        <v>32</v>
      </c>
      <c r="P42" s="831">
        <v>31648</v>
      </c>
      <c r="Q42" s="827">
        <v>0.89522516406426789</v>
      </c>
      <c r="R42" s="832">
        <v>989</v>
      </c>
    </row>
    <row r="43" spans="1:18" ht="14.45" customHeight="1" x14ac:dyDescent="0.2">
      <c r="A43" s="821" t="s">
        <v>5935</v>
      </c>
      <c r="B43" s="822" t="s">
        <v>5936</v>
      </c>
      <c r="C43" s="822" t="s">
        <v>604</v>
      </c>
      <c r="D43" s="822" t="s">
        <v>5932</v>
      </c>
      <c r="E43" s="822" t="s">
        <v>6000</v>
      </c>
      <c r="F43" s="822" t="s">
        <v>6001</v>
      </c>
      <c r="G43" s="831">
        <v>11</v>
      </c>
      <c r="H43" s="831">
        <v>10879</v>
      </c>
      <c r="I43" s="822">
        <v>0.26613988306382563</v>
      </c>
      <c r="J43" s="822">
        <v>989</v>
      </c>
      <c r="K43" s="831">
        <v>41</v>
      </c>
      <c r="L43" s="831">
        <v>40877</v>
      </c>
      <c r="M43" s="822">
        <v>1</v>
      </c>
      <c r="N43" s="822">
        <v>997</v>
      </c>
      <c r="O43" s="831">
        <v>18</v>
      </c>
      <c r="P43" s="831">
        <v>18072</v>
      </c>
      <c r="Q43" s="827">
        <v>0.44210680822956677</v>
      </c>
      <c r="R43" s="832">
        <v>1004</v>
      </c>
    </row>
    <row r="44" spans="1:18" ht="14.45" customHeight="1" x14ac:dyDescent="0.2">
      <c r="A44" s="821" t="s">
        <v>5935</v>
      </c>
      <c r="B44" s="822" t="s">
        <v>5936</v>
      </c>
      <c r="C44" s="822" t="s">
        <v>604</v>
      </c>
      <c r="D44" s="822" t="s">
        <v>5932</v>
      </c>
      <c r="E44" s="822" t="s">
        <v>6002</v>
      </c>
      <c r="F44" s="822" t="s">
        <v>6003</v>
      </c>
      <c r="G44" s="831">
        <v>1</v>
      </c>
      <c r="H44" s="831">
        <v>463</v>
      </c>
      <c r="I44" s="822"/>
      <c r="J44" s="822">
        <v>463</v>
      </c>
      <c r="K44" s="831"/>
      <c r="L44" s="831"/>
      <c r="M44" s="822"/>
      <c r="N44" s="822"/>
      <c r="O44" s="831">
        <v>1</v>
      </c>
      <c r="P44" s="831">
        <v>471</v>
      </c>
      <c r="Q44" s="827"/>
      <c r="R44" s="832">
        <v>471</v>
      </c>
    </row>
    <row r="45" spans="1:18" ht="14.45" customHeight="1" x14ac:dyDescent="0.2">
      <c r="A45" s="821" t="s">
        <v>5935</v>
      </c>
      <c r="B45" s="822" t="s">
        <v>5936</v>
      </c>
      <c r="C45" s="822" t="s">
        <v>604</v>
      </c>
      <c r="D45" s="822" t="s">
        <v>5932</v>
      </c>
      <c r="E45" s="822" t="s">
        <v>6004</v>
      </c>
      <c r="F45" s="822" t="s">
        <v>6005</v>
      </c>
      <c r="G45" s="831">
        <v>140</v>
      </c>
      <c r="H45" s="831">
        <v>22960</v>
      </c>
      <c r="I45" s="822">
        <v>1.0157044901570449</v>
      </c>
      <c r="J45" s="822">
        <v>164</v>
      </c>
      <c r="K45" s="831">
        <v>137</v>
      </c>
      <c r="L45" s="831">
        <v>22605</v>
      </c>
      <c r="M45" s="822">
        <v>1</v>
      </c>
      <c r="N45" s="822">
        <v>165</v>
      </c>
      <c r="O45" s="831">
        <v>122</v>
      </c>
      <c r="P45" s="831">
        <v>20252</v>
      </c>
      <c r="Q45" s="827">
        <v>0.89590798495907986</v>
      </c>
      <c r="R45" s="832">
        <v>166</v>
      </c>
    </row>
    <row r="46" spans="1:18" ht="14.45" customHeight="1" x14ac:dyDescent="0.2">
      <c r="A46" s="821" t="s">
        <v>5935</v>
      </c>
      <c r="B46" s="822" t="s">
        <v>5936</v>
      </c>
      <c r="C46" s="822" t="s">
        <v>604</v>
      </c>
      <c r="D46" s="822" t="s">
        <v>5932</v>
      </c>
      <c r="E46" s="822" t="s">
        <v>6006</v>
      </c>
      <c r="F46" s="822" t="s">
        <v>6007</v>
      </c>
      <c r="G46" s="831">
        <v>9341</v>
      </c>
      <c r="H46" s="831">
        <v>311365.98</v>
      </c>
      <c r="I46" s="822">
        <v>0.69233629393914065</v>
      </c>
      <c r="J46" s="822">
        <v>33.333259822288831</v>
      </c>
      <c r="K46" s="831">
        <v>13492</v>
      </c>
      <c r="L46" s="831">
        <v>449732.28000000009</v>
      </c>
      <c r="M46" s="822">
        <v>1</v>
      </c>
      <c r="N46" s="822">
        <v>33.333255262377712</v>
      </c>
      <c r="O46" s="831">
        <v>11145</v>
      </c>
      <c r="P46" s="831">
        <v>437620.17999999993</v>
      </c>
      <c r="Q46" s="827">
        <v>0.97306819959643509</v>
      </c>
      <c r="R46" s="832">
        <v>39.266054733064145</v>
      </c>
    </row>
    <row r="47" spans="1:18" ht="14.45" customHeight="1" x14ac:dyDescent="0.2">
      <c r="A47" s="821" t="s">
        <v>5935</v>
      </c>
      <c r="B47" s="822" t="s">
        <v>5936</v>
      </c>
      <c r="C47" s="822" t="s">
        <v>604</v>
      </c>
      <c r="D47" s="822" t="s">
        <v>5932</v>
      </c>
      <c r="E47" s="822" t="s">
        <v>6008</v>
      </c>
      <c r="F47" s="822" t="s">
        <v>6009</v>
      </c>
      <c r="G47" s="831">
        <v>369</v>
      </c>
      <c r="H47" s="831">
        <v>42721</v>
      </c>
      <c r="I47" s="822">
        <v>0.8982548359966358</v>
      </c>
      <c r="J47" s="822">
        <v>115.77506775067751</v>
      </c>
      <c r="K47" s="831">
        <v>410</v>
      </c>
      <c r="L47" s="831">
        <v>47560</v>
      </c>
      <c r="M47" s="822">
        <v>1</v>
      </c>
      <c r="N47" s="822">
        <v>116</v>
      </c>
      <c r="O47" s="831">
        <v>356</v>
      </c>
      <c r="P47" s="831">
        <v>41652</v>
      </c>
      <c r="Q47" s="827">
        <v>0.87577796467619851</v>
      </c>
      <c r="R47" s="832">
        <v>117</v>
      </c>
    </row>
    <row r="48" spans="1:18" ht="14.45" customHeight="1" x14ac:dyDescent="0.2">
      <c r="A48" s="821" t="s">
        <v>5935</v>
      </c>
      <c r="B48" s="822" t="s">
        <v>5936</v>
      </c>
      <c r="C48" s="822" t="s">
        <v>604</v>
      </c>
      <c r="D48" s="822" t="s">
        <v>5932</v>
      </c>
      <c r="E48" s="822" t="s">
        <v>6010</v>
      </c>
      <c r="F48" s="822" t="s">
        <v>6011</v>
      </c>
      <c r="G48" s="831">
        <v>6</v>
      </c>
      <c r="H48" s="831">
        <v>222</v>
      </c>
      <c r="I48" s="822">
        <v>0.83458646616541354</v>
      </c>
      <c r="J48" s="822">
        <v>37</v>
      </c>
      <c r="K48" s="831">
        <v>7</v>
      </c>
      <c r="L48" s="831">
        <v>266</v>
      </c>
      <c r="M48" s="822">
        <v>1</v>
      </c>
      <c r="N48" s="822">
        <v>38</v>
      </c>
      <c r="O48" s="831">
        <v>10</v>
      </c>
      <c r="P48" s="831">
        <v>380</v>
      </c>
      <c r="Q48" s="827">
        <v>1.4285714285714286</v>
      </c>
      <c r="R48" s="832">
        <v>38</v>
      </c>
    </row>
    <row r="49" spans="1:18" ht="14.45" customHeight="1" x14ac:dyDescent="0.2">
      <c r="A49" s="821" t="s">
        <v>5935</v>
      </c>
      <c r="B49" s="822" t="s">
        <v>5936</v>
      </c>
      <c r="C49" s="822" t="s">
        <v>604</v>
      </c>
      <c r="D49" s="822" t="s">
        <v>5932</v>
      </c>
      <c r="E49" s="822" t="s">
        <v>6012</v>
      </c>
      <c r="F49" s="822" t="s">
        <v>6013</v>
      </c>
      <c r="G49" s="831">
        <v>298</v>
      </c>
      <c r="H49" s="831">
        <v>25628</v>
      </c>
      <c r="I49" s="822">
        <v>1.0372349036749231</v>
      </c>
      <c r="J49" s="822">
        <v>86</v>
      </c>
      <c r="K49" s="831">
        <v>284</v>
      </c>
      <c r="L49" s="831">
        <v>24708</v>
      </c>
      <c r="M49" s="822">
        <v>1</v>
      </c>
      <c r="N49" s="822">
        <v>87</v>
      </c>
      <c r="O49" s="831">
        <v>325</v>
      </c>
      <c r="P49" s="831">
        <v>28600</v>
      </c>
      <c r="Q49" s="827">
        <v>1.1575198316334789</v>
      </c>
      <c r="R49" s="832">
        <v>88</v>
      </c>
    </row>
    <row r="50" spans="1:18" ht="14.45" customHeight="1" x14ac:dyDescent="0.2">
      <c r="A50" s="821" t="s">
        <v>5935</v>
      </c>
      <c r="B50" s="822" t="s">
        <v>5936</v>
      </c>
      <c r="C50" s="822" t="s">
        <v>604</v>
      </c>
      <c r="D50" s="822" t="s">
        <v>5932</v>
      </c>
      <c r="E50" s="822" t="s">
        <v>6014</v>
      </c>
      <c r="F50" s="822" t="s">
        <v>6015</v>
      </c>
      <c r="G50" s="831">
        <v>139</v>
      </c>
      <c r="H50" s="831">
        <v>4448</v>
      </c>
      <c r="I50" s="822">
        <v>1.1619644723092999</v>
      </c>
      <c r="J50" s="822">
        <v>32</v>
      </c>
      <c r="K50" s="831">
        <v>116</v>
      </c>
      <c r="L50" s="831">
        <v>3828</v>
      </c>
      <c r="M50" s="822">
        <v>1</v>
      </c>
      <c r="N50" s="822">
        <v>33</v>
      </c>
      <c r="O50" s="831">
        <v>134</v>
      </c>
      <c r="P50" s="831">
        <v>4422</v>
      </c>
      <c r="Q50" s="827">
        <v>1.1551724137931034</v>
      </c>
      <c r="R50" s="832">
        <v>33</v>
      </c>
    </row>
    <row r="51" spans="1:18" ht="14.45" customHeight="1" x14ac:dyDescent="0.2">
      <c r="A51" s="821" t="s">
        <v>5935</v>
      </c>
      <c r="B51" s="822" t="s">
        <v>5936</v>
      </c>
      <c r="C51" s="822" t="s">
        <v>604</v>
      </c>
      <c r="D51" s="822" t="s">
        <v>5932</v>
      </c>
      <c r="E51" s="822" t="s">
        <v>6016</v>
      </c>
      <c r="F51" s="822" t="s">
        <v>6017</v>
      </c>
      <c r="G51" s="831">
        <v>33</v>
      </c>
      <c r="H51" s="831">
        <v>0</v>
      </c>
      <c r="I51" s="822"/>
      <c r="J51" s="822">
        <v>0</v>
      </c>
      <c r="K51" s="831">
        <v>84</v>
      </c>
      <c r="L51" s="831">
        <v>0</v>
      </c>
      <c r="M51" s="822"/>
      <c r="N51" s="822">
        <v>0</v>
      </c>
      <c r="O51" s="831">
        <v>30</v>
      </c>
      <c r="P51" s="831">
        <v>0</v>
      </c>
      <c r="Q51" s="827"/>
      <c r="R51" s="832">
        <v>0</v>
      </c>
    </row>
    <row r="52" spans="1:18" ht="14.45" customHeight="1" x14ac:dyDescent="0.2">
      <c r="A52" s="821" t="s">
        <v>5935</v>
      </c>
      <c r="B52" s="822" t="s">
        <v>5936</v>
      </c>
      <c r="C52" s="822" t="s">
        <v>604</v>
      </c>
      <c r="D52" s="822" t="s">
        <v>5932</v>
      </c>
      <c r="E52" s="822" t="s">
        <v>6018</v>
      </c>
      <c r="F52" s="822" t="s">
        <v>6019</v>
      </c>
      <c r="G52" s="831"/>
      <c r="H52" s="831"/>
      <c r="I52" s="822"/>
      <c r="J52" s="822"/>
      <c r="K52" s="831"/>
      <c r="L52" s="831"/>
      <c r="M52" s="822"/>
      <c r="N52" s="822"/>
      <c r="O52" s="831">
        <v>1</v>
      </c>
      <c r="P52" s="831">
        <v>1537</v>
      </c>
      <c r="Q52" s="827"/>
      <c r="R52" s="832">
        <v>1537</v>
      </c>
    </row>
    <row r="53" spans="1:18" ht="14.45" customHeight="1" x14ac:dyDescent="0.2">
      <c r="A53" s="821" t="s">
        <v>5935</v>
      </c>
      <c r="B53" s="822" t="s">
        <v>5936</v>
      </c>
      <c r="C53" s="822" t="s">
        <v>604</v>
      </c>
      <c r="D53" s="822" t="s">
        <v>5932</v>
      </c>
      <c r="E53" s="822" t="s">
        <v>6020</v>
      </c>
      <c r="F53" s="822" t="s">
        <v>6021</v>
      </c>
      <c r="G53" s="831">
        <v>59</v>
      </c>
      <c r="H53" s="831">
        <v>29264</v>
      </c>
      <c r="I53" s="822">
        <v>0.80336014494742913</v>
      </c>
      <c r="J53" s="822">
        <v>496</v>
      </c>
      <c r="K53" s="831">
        <v>73</v>
      </c>
      <c r="L53" s="831">
        <v>36427</v>
      </c>
      <c r="M53" s="822">
        <v>1</v>
      </c>
      <c r="N53" s="822">
        <v>499</v>
      </c>
      <c r="O53" s="831">
        <v>82</v>
      </c>
      <c r="P53" s="831">
        <v>41082</v>
      </c>
      <c r="Q53" s="827">
        <v>1.1277898262277981</v>
      </c>
      <c r="R53" s="832">
        <v>501</v>
      </c>
    </row>
    <row r="54" spans="1:18" ht="14.45" customHeight="1" x14ac:dyDescent="0.2">
      <c r="A54" s="821" t="s">
        <v>5935</v>
      </c>
      <c r="B54" s="822" t="s">
        <v>5936</v>
      </c>
      <c r="C54" s="822" t="s">
        <v>604</v>
      </c>
      <c r="D54" s="822" t="s">
        <v>5932</v>
      </c>
      <c r="E54" s="822" t="s">
        <v>6022</v>
      </c>
      <c r="F54" s="822" t="s">
        <v>6023</v>
      </c>
      <c r="G54" s="831"/>
      <c r="H54" s="831"/>
      <c r="I54" s="822"/>
      <c r="J54" s="822"/>
      <c r="K54" s="831">
        <v>1</v>
      </c>
      <c r="L54" s="831">
        <v>694</v>
      </c>
      <c r="M54" s="822">
        <v>1</v>
      </c>
      <c r="N54" s="822">
        <v>694</v>
      </c>
      <c r="O54" s="831"/>
      <c r="P54" s="831"/>
      <c r="Q54" s="827"/>
      <c r="R54" s="832"/>
    </row>
    <row r="55" spans="1:18" ht="14.45" customHeight="1" x14ac:dyDescent="0.2">
      <c r="A55" s="821" t="s">
        <v>5935</v>
      </c>
      <c r="B55" s="822" t="s">
        <v>5936</v>
      </c>
      <c r="C55" s="822" t="s">
        <v>604</v>
      </c>
      <c r="D55" s="822" t="s">
        <v>5932</v>
      </c>
      <c r="E55" s="822" t="s">
        <v>6024</v>
      </c>
      <c r="F55" s="822" t="s">
        <v>6025</v>
      </c>
      <c r="G55" s="831">
        <v>86</v>
      </c>
      <c r="H55" s="831">
        <v>13588</v>
      </c>
      <c r="I55" s="822">
        <v>0.85148514851485146</v>
      </c>
      <c r="J55" s="822">
        <v>158</v>
      </c>
      <c r="K55" s="831">
        <v>101</v>
      </c>
      <c r="L55" s="831">
        <v>15958</v>
      </c>
      <c r="M55" s="822">
        <v>1</v>
      </c>
      <c r="N55" s="822">
        <v>158</v>
      </c>
      <c r="O55" s="831">
        <v>105</v>
      </c>
      <c r="P55" s="831">
        <v>16695</v>
      </c>
      <c r="Q55" s="827">
        <v>1.0461837322972805</v>
      </c>
      <c r="R55" s="832">
        <v>159</v>
      </c>
    </row>
    <row r="56" spans="1:18" ht="14.45" customHeight="1" x14ac:dyDescent="0.2">
      <c r="A56" s="821" t="s">
        <v>5935</v>
      </c>
      <c r="B56" s="822" t="s">
        <v>5936</v>
      </c>
      <c r="C56" s="822" t="s">
        <v>604</v>
      </c>
      <c r="D56" s="822" t="s">
        <v>5932</v>
      </c>
      <c r="E56" s="822" t="s">
        <v>6026</v>
      </c>
      <c r="F56" s="822" t="s">
        <v>6027</v>
      </c>
      <c r="G56" s="831">
        <v>1</v>
      </c>
      <c r="H56" s="831">
        <v>1536</v>
      </c>
      <c r="I56" s="822"/>
      <c r="J56" s="822">
        <v>1536</v>
      </c>
      <c r="K56" s="831"/>
      <c r="L56" s="831"/>
      <c r="M56" s="822"/>
      <c r="N56" s="822"/>
      <c r="O56" s="831"/>
      <c r="P56" s="831"/>
      <c r="Q56" s="827"/>
      <c r="R56" s="832"/>
    </row>
    <row r="57" spans="1:18" ht="14.45" customHeight="1" x14ac:dyDescent="0.2">
      <c r="A57" s="821" t="s">
        <v>5935</v>
      </c>
      <c r="B57" s="822" t="s">
        <v>5936</v>
      </c>
      <c r="C57" s="822" t="s">
        <v>604</v>
      </c>
      <c r="D57" s="822" t="s">
        <v>5932</v>
      </c>
      <c r="E57" s="822" t="s">
        <v>6028</v>
      </c>
      <c r="F57" s="822" t="s">
        <v>6029</v>
      </c>
      <c r="G57" s="831">
        <v>1</v>
      </c>
      <c r="H57" s="831">
        <v>59</v>
      </c>
      <c r="I57" s="822"/>
      <c r="J57" s="822">
        <v>59</v>
      </c>
      <c r="K57" s="831"/>
      <c r="L57" s="831"/>
      <c r="M57" s="822"/>
      <c r="N57" s="822"/>
      <c r="O57" s="831"/>
      <c r="P57" s="831"/>
      <c r="Q57" s="827"/>
      <c r="R57" s="832"/>
    </row>
    <row r="58" spans="1:18" ht="14.45" customHeight="1" x14ac:dyDescent="0.2">
      <c r="A58" s="821" t="s">
        <v>5935</v>
      </c>
      <c r="B58" s="822" t="s">
        <v>5936</v>
      </c>
      <c r="C58" s="822" t="s">
        <v>604</v>
      </c>
      <c r="D58" s="822" t="s">
        <v>5932</v>
      </c>
      <c r="E58" s="822" t="s">
        <v>5933</v>
      </c>
      <c r="F58" s="822" t="s">
        <v>5934</v>
      </c>
      <c r="G58" s="831">
        <v>1144</v>
      </c>
      <c r="H58" s="831">
        <v>288288</v>
      </c>
      <c r="I58" s="822">
        <v>0.78383434114934525</v>
      </c>
      <c r="J58" s="822">
        <v>252</v>
      </c>
      <c r="K58" s="831">
        <v>1448</v>
      </c>
      <c r="L58" s="831">
        <v>367792</v>
      </c>
      <c r="M58" s="822">
        <v>1</v>
      </c>
      <c r="N58" s="822">
        <v>254</v>
      </c>
      <c r="O58" s="831">
        <v>1198</v>
      </c>
      <c r="P58" s="831">
        <v>305490</v>
      </c>
      <c r="Q58" s="827">
        <v>0.83060534214991077</v>
      </c>
      <c r="R58" s="832">
        <v>255</v>
      </c>
    </row>
    <row r="59" spans="1:18" ht="14.45" customHeight="1" x14ac:dyDescent="0.2">
      <c r="A59" s="821" t="s">
        <v>5935</v>
      </c>
      <c r="B59" s="822" t="s">
        <v>5936</v>
      </c>
      <c r="C59" s="822" t="s">
        <v>604</v>
      </c>
      <c r="D59" s="822" t="s">
        <v>5932</v>
      </c>
      <c r="E59" s="822" t="s">
        <v>6030</v>
      </c>
      <c r="F59" s="822" t="s">
        <v>6031</v>
      </c>
      <c r="G59" s="831">
        <v>5</v>
      </c>
      <c r="H59" s="831">
        <v>605</v>
      </c>
      <c r="I59" s="822">
        <v>1.6530054644808743</v>
      </c>
      <c r="J59" s="822">
        <v>121</v>
      </c>
      <c r="K59" s="831">
        <v>3</v>
      </c>
      <c r="L59" s="831">
        <v>366</v>
      </c>
      <c r="M59" s="822">
        <v>1</v>
      </c>
      <c r="N59" s="822">
        <v>122</v>
      </c>
      <c r="O59" s="831">
        <v>3</v>
      </c>
      <c r="P59" s="831">
        <v>369</v>
      </c>
      <c r="Q59" s="827">
        <v>1.0081967213114753</v>
      </c>
      <c r="R59" s="832">
        <v>123</v>
      </c>
    </row>
    <row r="60" spans="1:18" ht="14.45" customHeight="1" x14ac:dyDescent="0.2">
      <c r="A60" s="821" t="s">
        <v>5935</v>
      </c>
      <c r="B60" s="822" t="s">
        <v>5936</v>
      </c>
      <c r="C60" s="822" t="s">
        <v>604</v>
      </c>
      <c r="D60" s="822" t="s">
        <v>5932</v>
      </c>
      <c r="E60" s="822" t="s">
        <v>6032</v>
      </c>
      <c r="F60" s="822" t="s">
        <v>6033</v>
      </c>
      <c r="G60" s="831">
        <v>3</v>
      </c>
      <c r="H60" s="831">
        <v>2169</v>
      </c>
      <c r="I60" s="822"/>
      <c r="J60" s="822">
        <v>723</v>
      </c>
      <c r="K60" s="831"/>
      <c r="L60" s="831"/>
      <c r="M60" s="822"/>
      <c r="N60" s="822"/>
      <c r="O60" s="831"/>
      <c r="P60" s="831"/>
      <c r="Q60" s="827"/>
      <c r="R60" s="832"/>
    </row>
    <row r="61" spans="1:18" ht="14.45" customHeight="1" x14ac:dyDescent="0.2">
      <c r="A61" s="821" t="s">
        <v>5935</v>
      </c>
      <c r="B61" s="822" t="s">
        <v>5936</v>
      </c>
      <c r="C61" s="822" t="s">
        <v>604</v>
      </c>
      <c r="D61" s="822" t="s">
        <v>5932</v>
      </c>
      <c r="E61" s="822" t="s">
        <v>6034</v>
      </c>
      <c r="F61" s="822" t="s">
        <v>6035</v>
      </c>
      <c r="G61" s="831"/>
      <c r="H61" s="831"/>
      <c r="I61" s="822"/>
      <c r="J61" s="822"/>
      <c r="K61" s="831"/>
      <c r="L61" s="831"/>
      <c r="M61" s="822"/>
      <c r="N61" s="822"/>
      <c r="O61" s="831">
        <v>2</v>
      </c>
      <c r="P61" s="831">
        <v>758</v>
      </c>
      <c r="Q61" s="827"/>
      <c r="R61" s="832">
        <v>379</v>
      </c>
    </row>
    <row r="62" spans="1:18" ht="14.45" customHeight="1" x14ac:dyDescent="0.2">
      <c r="A62" s="821" t="s">
        <v>5935</v>
      </c>
      <c r="B62" s="822" t="s">
        <v>5936</v>
      </c>
      <c r="C62" s="822" t="s">
        <v>604</v>
      </c>
      <c r="D62" s="822" t="s">
        <v>5932</v>
      </c>
      <c r="E62" s="822" t="s">
        <v>6036</v>
      </c>
      <c r="F62" s="822" t="s">
        <v>6037</v>
      </c>
      <c r="G62" s="831"/>
      <c r="H62" s="831"/>
      <c r="I62" s="822"/>
      <c r="J62" s="822"/>
      <c r="K62" s="831"/>
      <c r="L62" s="831"/>
      <c r="M62" s="822"/>
      <c r="N62" s="822"/>
      <c r="O62" s="831">
        <v>1</v>
      </c>
      <c r="P62" s="831">
        <v>1072</v>
      </c>
      <c r="Q62" s="827"/>
      <c r="R62" s="832">
        <v>1072</v>
      </c>
    </row>
    <row r="63" spans="1:18" ht="14.45" customHeight="1" x14ac:dyDescent="0.2">
      <c r="A63" s="821" t="s">
        <v>5935</v>
      </c>
      <c r="B63" s="822" t="s">
        <v>5936</v>
      </c>
      <c r="C63" s="822" t="s">
        <v>604</v>
      </c>
      <c r="D63" s="822" t="s">
        <v>5932</v>
      </c>
      <c r="E63" s="822" t="s">
        <v>6038</v>
      </c>
      <c r="F63" s="822" t="s">
        <v>6039</v>
      </c>
      <c r="G63" s="831">
        <v>3</v>
      </c>
      <c r="H63" s="831">
        <v>363</v>
      </c>
      <c r="I63" s="822">
        <v>1.4877049180327868</v>
      </c>
      <c r="J63" s="822">
        <v>121</v>
      </c>
      <c r="K63" s="831">
        <v>2</v>
      </c>
      <c r="L63" s="831">
        <v>244</v>
      </c>
      <c r="M63" s="822">
        <v>1</v>
      </c>
      <c r="N63" s="822">
        <v>122</v>
      </c>
      <c r="O63" s="831">
        <v>5</v>
      </c>
      <c r="P63" s="831">
        <v>615</v>
      </c>
      <c r="Q63" s="827">
        <v>2.5204918032786887</v>
      </c>
      <c r="R63" s="832">
        <v>123</v>
      </c>
    </row>
    <row r="64" spans="1:18" ht="14.45" customHeight="1" x14ac:dyDescent="0.2">
      <c r="A64" s="821" t="s">
        <v>5935</v>
      </c>
      <c r="B64" s="822" t="s">
        <v>5936</v>
      </c>
      <c r="C64" s="822" t="s">
        <v>604</v>
      </c>
      <c r="D64" s="822" t="s">
        <v>5932</v>
      </c>
      <c r="E64" s="822" t="s">
        <v>6040</v>
      </c>
      <c r="F64" s="822" t="s">
        <v>6041</v>
      </c>
      <c r="G64" s="831">
        <v>13</v>
      </c>
      <c r="H64" s="831">
        <v>1612</v>
      </c>
      <c r="I64" s="822">
        <v>1.4328888888888889</v>
      </c>
      <c r="J64" s="822">
        <v>124</v>
      </c>
      <c r="K64" s="831">
        <v>9</v>
      </c>
      <c r="L64" s="831">
        <v>1125</v>
      </c>
      <c r="M64" s="822">
        <v>1</v>
      </c>
      <c r="N64" s="822">
        <v>125</v>
      </c>
      <c r="O64" s="831">
        <v>27</v>
      </c>
      <c r="P64" s="831">
        <v>3402</v>
      </c>
      <c r="Q64" s="827">
        <v>3.024</v>
      </c>
      <c r="R64" s="832">
        <v>126</v>
      </c>
    </row>
    <row r="65" spans="1:18" ht="14.45" customHeight="1" x14ac:dyDescent="0.2">
      <c r="A65" s="821" t="s">
        <v>5935</v>
      </c>
      <c r="B65" s="822" t="s">
        <v>5936</v>
      </c>
      <c r="C65" s="822" t="s">
        <v>604</v>
      </c>
      <c r="D65" s="822" t="s">
        <v>5932</v>
      </c>
      <c r="E65" s="822" t="s">
        <v>6042</v>
      </c>
      <c r="F65" s="822" t="s">
        <v>6043</v>
      </c>
      <c r="G65" s="831">
        <v>2</v>
      </c>
      <c r="H65" s="831">
        <v>118</v>
      </c>
      <c r="I65" s="822">
        <v>0.64480874316939896</v>
      </c>
      <c r="J65" s="822">
        <v>59</v>
      </c>
      <c r="K65" s="831">
        <v>3</v>
      </c>
      <c r="L65" s="831">
        <v>183</v>
      </c>
      <c r="M65" s="822">
        <v>1</v>
      </c>
      <c r="N65" s="822">
        <v>61</v>
      </c>
      <c r="O65" s="831">
        <v>5</v>
      </c>
      <c r="P65" s="831">
        <v>310</v>
      </c>
      <c r="Q65" s="827">
        <v>1.6939890710382515</v>
      </c>
      <c r="R65" s="832">
        <v>62</v>
      </c>
    </row>
    <row r="66" spans="1:18" ht="14.45" customHeight="1" x14ac:dyDescent="0.2">
      <c r="A66" s="821" t="s">
        <v>5935</v>
      </c>
      <c r="B66" s="822" t="s">
        <v>5936</v>
      </c>
      <c r="C66" s="822" t="s">
        <v>604</v>
      </c>
      <c r="D66" s="822" t="s">
        <v>5932</v>
      </c>
      <c r="E66" s="822" t="s">
        <v>6044</v>
      </c>
      <c r="F66" s="822" t="s">
        <v>6045</v>
      </c>
      <c r="G66" s="831">
        <v>20</v>
      </c>
      <c r="H66" s="831">
        <v>7500</v>
      </c>
      <c r="I66" s="822">
        <v>1.4247720364741641</v>
      </c>
      <c r="J66" s="822">
        <v>375</v>
      </c>
      <c r="K66" s="831">
        <v>14</v>
      </c>
      <c r="L66" s="831">
        <v>5264</v>
      </c>
      <c r="M66" s="822">
        <v>1</v>
      </c>
      <c r="N66" s="822">
        <v>376</v>
      </c>
      <c r="O66" s="831">
        <v>12</v>
      </c>
      <c r="P66" s="831">
        <v>4524</v>
      </c>
      <c r="Q66" s="827">
        <v>0.85942249240121582</v>
      </c>
      <c r="R66" s="832">
        <v>377</v>
      </c>
    </row>
    <row r="67" spans="1:18" ht="14.45" customHeight="1" x14ac:dyDescent="0.2">
      <c r="A67" s="821" t="s">
        <v>5935</v>
      </c>
      <c r="B67" s="822" t="s">
        <v>5936</v>
      </c>
      <c r="C67" s="822" t="s">
        <v>604</v>
      </c>
      <c r="D67" s="822" t="s">
        <v>5932</v>
      </c>
      <c r="E67" s="822" t="s">
        <v>6046</v>
      </c>
      <c r="F67" s="822" t="s">
        <v>6047</v>
      </c>
      <c r="G67" s="831">
        <v>7</v>
      </c>
      <c r="H67" s="831">
        <v>6888</v>
      </c>
      <c r="I67" s="822">
        <v>1.3915151515151516</v>
      </c>
      <c r="J67" s="822">
        <v>984</v>
      </c>
      <c r="K67" s="831">
        <v>5</v>
      </c>
      <c r="L67" s="831">
        <v>4950</v>
      </c>
      <c r="M67" s="822">
        <v>1</v>
      </c>
      <c r="N67" s="822">
        <v>990</v>
      </c>
      <c r="O67" s="831">
        <v>7</v>
      </c>
      <c r="P67" s="831">
        <v>6951</v>
      </c>
      <c r="Q67" s="827">
        <v>1.4042424242424243</v>
      </c>
      <c r="R67" s="832">
        <v>993</v>
      </c>
    </row>
    <row r="68" spans="1:18" ht="14.45" customHeight="1" x14ac:dyDescent="0.2">
      <c r="A68" s="821" t="s">
        <v>5935</v>
      </c>
      <c r="B68" s="822" t="s">
        <v>5936</v>
      </c>
      <c r="C68" s="822" t="s">
        <v>604</v>
      </c>
      <c r="D68" s="822" t="s">
        <v>5932</v>
      </c>
      <c r="E68" s="822" t="s">
        <v>6048</v>
      </c>
      <c r="F68" s="822" t="s">
        <v>6049</v>
      </c>
      <c r="G68" s="831"/>
      <c r="H68" s="831"/>
      <c r="I68" s="822"/>
      <c r="J68" s="822"/>
      <c r="K68" s="831"/>
      <c r="L68" s="831"/>
      <c r="M68" s="822"/>
      <c r="N68" s="822"/>
      <c r="O68" s="831">
        <v>1</v>
      </c>
      <c r="P68" s="831">
        <v>396</v>
      </c>
      <c r="Q68" s="827"/>
      <c r="R68" s="832">
        <v>396</v>
      </c>
    </row>
    <row r="69" spans="1:18" ht="14.45" customHeight="1" x14ac:dyDescent="0.2">
      <c r="A69" s="821" t="s">
        <v>5935</v>
      </c>
      <c r="B69" s="822" t="s">
        <v>5936</v>
      </c>
      <c r="C69" s="822" t="s">
        <v>604</v>
      </c>
      <c r="D69" s="822" t="s">
        <v>5932</v>
      </c>
      <c r="E69" s="822" t="s">
        <v>6050</v>
      </c>
      <c r="F69" s="822" t="s">
        <v>6051</v>
      </c>
      <c r="G69" s="831">
        <v>27</v>
      </c>
      <c r="H69" s="831">
        <v>9531</v>
      </c>
      <c r="I69" s="822">
        <v>0.63923541247484905</v>
      </c>
      <c r="J69" s="822">
        <v>353</v>
      </c>
      <c r="K69" s="831">
        <v>42</v>
      </c>
      <c r="L69" s="831">
        <v>14910</v>
      </c>
      <c r="M69" s="822">
        <v>1</v>
      </c>
      <c r="N69" s="822">
        <v>355</v>
      </c>
      <c r="O69" s="831">
        <v>40</v>
      </c>
      <c r="P69" s="831">
        <v>14240</v>
      </c>
      <c r="Q69" s="827">
        <v>0.95506371562709591</v>
      </c>
      <c r="R69" s="832">
        <v>356</v>
      </c>
    </row>
    <row r="70" spans="1:18" ht="14.45" customHeight="1" x14ac:dyDescent="0.2">
      <c r="A70" s="821" t="s">
        <v>5935</v>
      </c>
      <c r="B70" s="822" t="s">
        <v>5936</v>
      </c>
      <c r="C70" s="822" t="s">
        <v>604</v>
      </c>
      <c r="D70" s="822" t="s">
        <v>5932</v>
      </c>
      <c r="E70" s="822" t="s">
        <v>6052</v>
      </c>
      <c r="F70" s="822" t="s">
        <v>6053</v>
      </c>
      <c r="G70" s="831">
        <v>3</v>
      </c>
      <c r="H70" s="831">
        <v>1503</v>
      </c>
      <c r="I70" s="822">
        <v>0.42433653303218521</v>
      </c>
      <c r="J70" s="822">
        <v>501</v>
      </c>
      <c r="K70" s="831">
        <v>7</v>
      </c>
      <c r="L70" s="831">
        <v>3542</v>
      </c>
      <c r="M70" s="822">
        <v>1</v>
      </c>
      <c r="N70" s="822">
        <v>506</v>
      </c>
      <c r="O70" s="831">
        <v>13</v>
      </c>
      <c r="P70" s="831">
        <v>6617</v>
      </c>
      <c r="Q70" s="827">
        <v>1.8681535855448899</v>
      </c>
      <c r="R70" s="832">
        <v>509</v>
      </c>
    </row>
    <row r="71" spans="1:18" ht="14.45" customHeight="1" x14ac:dyDescent="0.2">
      <c r="A71" s="821" t="s">
        <v>5935</v>
      </c>
      <c r="B71" s="822" t="s">
        <v>5936</v>
      </c>
      <c r="C71" s="822" t="s">
        <v>604</v>
      </c>
      <c r="D71" s="822" t="s">
        <v>5932</v>
      </c>
      <c r="E71" s="822" t="s">
        <v>6054</v>
      </c>
      <c r="F71" s="822" t="s">
        <v>6055</v>
      </c>
      <c r="G71" s="831">
        <v>7</v>
      </c>
      <c r="H71" s="831">
        <v>931</v>
      </c>
      <c r="I71" s="822">
        <v>1.3895522388059702</v>
      </c>
      <c r="J71" s="822">
        <v>133</v>
      </c>
      <c r="K71" s="831">
        <v>5</v>
      </c>
      <c r="L71" s="831">
        <v>670</v>
      </c>
      <c r="M71" s="822">
        <v>1</v>
      </c>
      <c r="N71" s="822">
        <v>134</v>
      </c>
      <c r="O71" s="831">
        <v>8</v>
      </c>
      <c r="P71" s="831">
        <v>1080</v>
      </c>
      <c r="Q71" s="827">
        <v>1.6119402985074627</v>
      </c>
      <c r="R71" s="832">
        <v>135</v>
      </c>
    </row>
    <row r="72" spans="1:18" ht="14.45" customHeight="1" x14ac:dyDescent="0.2">
      <c r="A72" s="821" t="s">
        <v>5935</v>
      </c>
      <c r="B72" s="822" t="s">
        <v>5936</v>
      </c>
      <c r="C72" s="822" t="s">
        <v>604</v>
      </c>
      <c r="D72" s="822" t="s">
        <v>5932</v>
      </c>
      <c r="E72" s="822" t="s">
        <v>6056</v>
      </c>
      <c r="F72" s="822" t="s">
        <v>6057</v>
      </c>
      <c r="G72" s="831">
        <v>489</v>
      </c>
      <c r="H72" s="831">
        <v>70905</v>
      </c>
      <c r="I72" s="822">
        <v>0.91917293233082709</v>
      </c>
      <c r="J72" s="822">
        <v>145</v>
      </c>
      <c r="K72" s="831">
        <v>532</v>
      </c>
      <c r="L72" s="831">
        <v>77140</v>
      </c>
      <c r="M72" s="822">
        <v>1</v>
      </c>
      <c r="N72" s="822">
        <v>145</v>
      </c>
      <c r="O72" s="831">
        <v>408</v>
      </c>
      <c r="P72" s="831">
        <v>59568</v>
      </c>
      <c r="Q72" s="827">
        <v>0.77220637801400049</v>
      </c>
      <c r="R72" s="832">
        <v>146</v>
      </c>
    </row>
    <row r="73" spans="1:18" ht="14.45" customHeight="1" x14ac:dyDescent="0.2">
      <c r="A73" s="821" t="s">
        <v>5935</v>
      </c>
      <c r="B73" s="822" t="s">
        <v>5936</v>
      </c>
      <c r="C73" s="822" t="s">
        <v>604</v>
      </c>
      <c r="D73" s="822" t="s">
        <v>5932</v>
      </c>
      <c r="E73" s="822" t="s">
        <v>6058</v>
      </c>
      <c r="F73" s="822" t="s">
        <v>6059</v>
      </c>
      <c r="G73" s="831">
        <v>1</v>
      </c>
      <c r="H73" s="831">
        <v>181</v>
      </c>
      <c r="I73" s="822">
        <v>0.49725274725274726</v>
      </c>
      <c r="J73" s="822">
        <v>181</v>
      </c>
      <c r="K73" s="831">
        <v>2</v>
      </c>
      <c r="L73" s="831">
        <v>364</v>
      </c>
      <c r="M73" s="822">
        <v>1</v>
      </c>
      <c r="N73" s="822">
        <v>182</v>
      </c>
      <c r="O73" s="831">
        <v>3</v>
      </c>
      <c r="P73" s="831">
        <v>549</v>
      </c>
      <c r="Q73" s="827">
        <v>1.5082417582417582</v>
      </c>
      <c r="R73" s="832">
        <v>183</v>
      </c>
    </row>
    <row r="74" spans="1:18" ht="14.45" customHeight="1" x14ac:dyDescent="0.2">
      <c r="A74" s="821" t="s">
        <v>5935</v>
      </c>
      <c r="B74" s="822" t="s">
        <v>5936</v>
      </c>
      <c r="C74" s="822" t="s">
        <v>604</v>
      </c>
      <c r="D74" s="822" t="s">
        <v>5932</v>
      </c>
      <c r="E74" s="822" t="s">
        <v>6060</v>
      </c>
      <c r="F74" s="822" t="s">
        <v>6061</v>
      </c>
      <c r="G74" s="831"/>
      <c r="H74" s="831"/>
      <c r="I74" s="822"/>
      <c r="J74" s="822"/>
      <c r="K74" s="831">
        <v>1</v>
      </c>
      <c r="L74" s="831">
        <v>451</v>
      </c>
      <c r="M74" s="822">
        <v>1</v>
      </c>
      <c r="N74" s="822">
        <v>451</v>
      </c>
      <c r="O74" s="831">
        <v>1</v>
      </c>
      <c r="P74" s="831">
        <v>452</v>
      </c>
      <c r="Q74" s="827">
        <v>1.0022172949002217</v>
      </c>
      <c r="R74" s="832">
        <v>452</v>
      </c>
    </row>
    <row r="75" spans="1:18" ht="14.45" customHeight="1" x14ac:dyDescent="0.2">
      <c r="A75" s="821" t="s">
        <v>5935</v>
      </c>
      <c r="B75" s="822" t="s">
        <v>5936</v>
      </c>
      <c r="C75" s="822" t="s">
        <v>604</v>
      </c>
      <c r="D75" s="822" t="s">
        <v>5932</v>
      </c>
      <c r="E75" s="822" t="s">
        <v>6062</v>
      </c>
      <c r="F75" s="822" t="s">
        <v>6063</v>
      </c>
      <c r="G75" s="831">
        <v>1</v>
      </c>
      <c r="H75" s="831">
        <v>311</v>
      </c>
      <c r="I75" s="822">
        <v>0.99679487179487181</v>
      </c>
      <c r="J75" s="822">
        <v>311</v>
      </c>
      <c r="K75" s="831">
        <v>1</v>
      </c>
      <c r="L75" s="831">
        <v>312</v>
      </c>
      <c r="M75" s="822">
        <v>1</v>
      </c>
      <c r="N75" s="822">
        <v>312</v>
      </c>
      <c r="O75" s="831">
        <v>1</v>
      </c>
      <c r="P75" s="831">
        <v>313</v>
      </c>
      <c r="Q75" s="827">
        <v>1.0032051282051282</v>
      </c>
      <c r="R75" s="832">
        <v>313</v>
      </c>
    </row>
    <row r="76" spans="1:18" ht="14.45" customHeight="1" x14ac:dyDescent="0.2">
      <c r="A76" s="821" t="s">
        <v>5935</v>
      </c>
      <c r="B76" s="822" t="s">
        <v>5936</v>
      </c>
      <c r="C76" s="822" t="s">
        <v>604</v>
      </c>
      <c r="D76" s="822" t="s">
        <v>5932</v>
      </c>
      <c r="E76" s="822" t="s">
        <v>6064</v>
      </c>
      <c r="F76" s="822" t="s">
        <v>6065</v>
      </c>
      <c r="G76" s="831"/>
      <c r="H76" s="831"/>
      <c r="I76" s="822"/>
      <c r="J76" s="822"/>
      <c r="K76" s="831"/>
      <c r="L76" s="831"/>
      <c r="M76" s="822"/>
      <c r="N76" s="822"/>
      <c r="O76" s="831">
        <v>1</v>
      </c>
      <c r="P76" s="831">
        <v>123</v>
      </c>
      <c r="Q76" s="827"/>
      <c r="R76" s="832">
        <v>123</v>
      </c>
    </row>
    <row r="77" spans="1:18" ht="14.45" customHeight="1" x14ac:dyDescent="0.2">
      <c r="A77" s="821" t="s">
        <v>5935</v>
      </c>
      <c r="B77" s="822" t="s">
        <v>5936</v>
      </c>
      <c r="C77" s="822" t="s">
        <v>604</v>
      </c>
      <c r="D77" s="822" t="s">
        <v>5932</v>
      </c>
      <c r="E77" s="822" t="s">
        <v>6066</v>
      </c>
      <c r="F77" s="822" t="s">
        <v>6067</v>
      </c>
      <c r="G77" s="831">
        <v>1</v>
      </c>
      <c r="H77" s="831">
        <v>749</v>
      </c>
      <c r="I77" s="822">
        <v>0.24900265957446807</v>
      </c>
      <c r="J77" s="822">
        <v>749</v>
      </c>
      <c r="K77" s="831">
        <v>4</v>
      </c>
      <c r="L77" s="831">
        <v>3008</v>
      </c>
      <c r="M77" s="822">
        <v>1</v>
      </c>
      <c r="N77" s="822">
        <v>752</v>
      </c>
      <c r="O77" s="831"/>
      <c r="P77" s="831"/>
      <c r="Q77" s="827"/>
      <c r="R77" s="832"/>
    </row>
    <row r="78" spans="1:18" ht="14.45" customHeight="1" x14ac:dyDescent="0.2">
      <c r="A78" s="821" t="s">
        <v>5935</v>
      </c>
      <c r="B78" s="822" t="s">
        <v>5936</v>
      </c>
      <c r="C78" s="822" t="s">
        <v>604</v>
      </c>
      <c r="D78" s="822" t="s">
        <v>5932</v>
      </c>
      <c r="E78" s="822" t="s">
        <v>6068</v>
      </c>
      <c r="F78" s="822" t="s">
        <v>6069</v>
      </c>
      <c r="G78" s="831">
        <v>3</v>
      </c>
      <c r="H78" s="831">
        <v>2847</v>
      </c>
      <c r="I78" s="822">
        <v>0.33158630328441652</v>
      </c>
      <c r="J78" s="822">
        <v>949</v>
      </c>
      <c r="K78" s="831">
        <v>9</v>
      </c>
      <c r="L78" s="831">
        <v>8586</v>
      </c>
      <c r="M78" s="822">
        <v>1</v>
      </c>
      <c r="N78" s="822">
        <v>954</v>
      </c>
      <c r="O78" s="831">
        <v>6</v>
      </c>
      <c r="P78" s="831">
        <v>5742</v>
      </c>
      <c r="Q78" s="827">
        <v>0.66876310272536688</v>
      </c>
      <c r="R78" s="832">
        <v>957</v>
      </c>
    </row>
    <row r="79" spans="1:18" ht="14.45" customHeight="1" x14ac:dyDescent="0.2">
      <c r="A79" s="821" t="s">
        <v>5935</v>
      </c>
      <c r="B79" s="822" t="s">
        <v>5936</v>
      </c>
      <c r="C79" s="822" t="s">
        <v>604</v>
      </c>
      <c r="D79" s="822" t="s">
        <v>5932</v>
      </c>
      <c r="E79" s="822" t="s">
        <v>6070</v>
      </c>
      <c r="F79" s="822" t="s">
        <v>6071</v>
      </c>
      <c r="G79" s="831">
        <v>179</v>
      </c>
      <c r="H79" s="831">
        <v>29535</v>
      </c>
      <c r="I79" s="822">
        <v>0.96756756756756757</v>
      </c>
      <c r="J79" s="822">
        <v>165</v>
      </c>
      <c r="K79" s="831">
        <v>185</v>
      </c>
      <c r="L79" s="831">
        <v>30525</v>
      </c>
      <c r="M79" s="822">
        <v>1</v>
      </c>
      <c r="N79" s="822">
        <v>165</v>
      </c>
      <c r="O79" s="831">
        <v>165</v>
      </c>
      <c r="P79" s="831">
        <v>27390</v>
      </c>
      <c r="Q79" s="827">
        <v>0.89729729729729735</v>
      </c>
      <c r="R79" s="832">
        <v>166</v>
      </c>
    </row>
    <row r="80" spans="1:18" ht="14.45" customHeight="1" x14ac:dyDescent="0.2">
      <c r="A80" s="821" t="s">
        <v>5935</v>
      </c>
      <c r="B80" s="822" t="s">
        <v>5936</v>
      </c>
      <c r="C80" s="822" t="s">
        <v>604</v>
      </c>
      <c r="D80" s="822" t="s">
        <v>5932</v>
      </c>
      <c r="E80" s="822" t="s">
        <v>6072</v>
      </c>
      <c r="F80" s="822" t="s">
        <v>6073</v>
      </c>
      <c r="G80" s="831"/>
      <c r="H80" s="831"/>
      <c r="I80" s="822"/>
      <c r="J80" s="822"/>
      <c r="K80" s="831">
        <v>2</v>
      </c>
      <c r="L80" s="831">
        <v>2174</v>
      </c>
      <c r="M80" s="822">
        <v>1</v>
      </c>
      <c r="N80" s="822">
        <v>1087</v>
      </c>
      <c r="O80" s="831"/>
      <c r="P80" s="831"/>
      <c r="Q80" s="827"/>
      <c r="R80" s="832"/>
    </row>
    <row r="81" spans="1:18" ht="14.45" customHeight="1" x14ac:dyDescent="0.2">
      <c r="A81" s="821" t="s">
        <v>5935</v>
      </c>
      <c r="B81" s="822" t="s">
        <v>5936</v>
      </c>
      <c r="C81" s="822" t="s">
        <v>604</v>
      </c>
      <c r="D81" s="822" t="s">
        <v>5932</v>
      </c>
      <c r="E81" s="822" t="s">
        <v>6074</v>
      </c>
      <c r="F81" s="822" t="s">
        <v>6075</v>
      </c>
      <c r="G81" s="831">
        <v>7</v>
      </c>
      <c r="H81" s="831">
        <v>609</v>
      </c>
      <c r="I81" s="822">
        <v>1</v>
      </c>
      <c r="J81" s="822">
        <v>87</v>
      </c>
      <c r="K81" s="831">
        <v>7</v>
      </c>
      <c r="L81" s="831">
        <v>609</v>
      </c>
      <c r="M81" s="822">
        <v>1</v>
      </c>
      <c r="N81" s="822">
        <v>87</v>
      </c>
      <c r="O81" s="831">
        <v>1</v>
      </c>
      <c r="P81" s="831">
        <v>88</v>
      </c>
      <c r="Q81" s="827">
        <v>0.14449917898193759</v>
      </c>
      <c r="R81" s="832">
        <v>88</v>
      </c>
    </row>
    <row r="82" spans="1:18" ht="14.45" customHeight="1" x14ac:dyDescent="0.2">
      <c r="A82" s="821" t="s">
        <v>5935</v>
      </c>
      <c r="B82" s="822" t="s">
        <v>5936</v>
      </c>
      <c r="C82" s="822" t="s">
        <v>604</v>
      </c>
      <c r="D82" s="822" t="s">
        <v>5932</v>
      </c>
      <c r="E82" s="822" t="s">
        <v>6076</v>
      </c>
      <c r="F82" s="822" t="s">
        <v>6077</v>
      </c>
      <c r="G82" s="831">
        <v>1</v>
      </c>
      <c r="H82" s="831">
        <v>779</v>
      </c>
      <c r="I82" s="822"/>
      <c r="J82" s="822">
        <v>779</v>
      </c>
      <c r="K82" s="831"/>
      <c r="L82" s="831"/>
      <c r="M82" s="822"/>
      <c r="N82" s="822"/>
      <c r="O82" s="831"/>
      <c r="P82" s="831"/>
      <c r="Q82" s="827"/>
      <c r="R82" s="832"/>
    </row>
    <row r="83" spans="1:18" ht="14.45" customHeight="1" x14ac:dyDescent="0.2">
      <c r="A83" s="821" t="s">
        <v>5935</v>
      </c>
      <c r="B83" s="822" t="s">
        <v>5936</v>
      </c>
      <c r="C83" s="822" t="s">
        <v>604</v>
      </c>
      <c r="D83" s="822" t="s">
        <v>5932</v>
      </c>
      <c r="E83" s="822" t="s">
        <v>6078</v>
      </c>
      <c r="F83" s="822" t="s">
        <v>6079</v>
      </c>
      <c r="G83" s="831">
        <v>13</v>
      </c>
      <c r="H83" s="831">
        <v>6500</v>
      </c>
      <c r="I83" s="822">
        <v>3.2306163021868786</v>
      </c>
      <c r="J83" s="822">
        <v>500</v>
      </c>
      <c r="K83" s="831">
        <v>4</v>
      </c>
      <c r="L83" s="831">
        <v>2012</v>
      </c>
      <c r="M83" s="822">
        <v>1</v>
      </c>
      <c r="N83" s="822">
        <v>503</v>
      </c>
      <c r="O83" s="831">
        <v>11</v>
      </c>
      <c r="P83" s="831">
        <v>5555</v>
      </c>
      <c r="Q83" s="827">
        <v>2.7609343936381712</v>
      </c>
      <c r="R83" s="832">
        <v>505</v>
      </c>
    </row>
    <row r="84" spans="1:18" ht="14.45" customHeight="1" x14ac:dyDescent="0.2">
      <c r="A84" s="821" t="s">
        <v>5935</v>
      </c>
      <c r="B84" s="822" t="s">
        <v>5936</v>
      </c>
      <c r="C84" s="822" t="s">
        <v>604</v>
      </c>
      <c r="D84" s="822" t="s">
        <v>5932</v>
      </c>
      <c r="E84" s="822" t="s">
        <v>6080</v>
      </c>
      <c r="F84" s="822" t="s">
        <v>6081</v>
      </c>
      <c r="G84" s="831">
        <v>2</v>
      </c>
      <c r="H84" s="831">
        <v>664</v>
      </c>
      <c r="I84" s="822"/>
      <c r="J84" s="822">
        <v>332</v>
      </c>
      <c r="K84" s="831"/>
      <c r="L84" s="831"/>
      <c r="M84" s="822"/>
      <c r="N84" s="822"/>
      <c r="O84" s="831"/>
      <c r="P84" s="831"/>
      <c r="Q84" s="827"/>
      <c r="R84" s="832"/>
    </row>
    <row r="85" spans="1:18" ht="14.45" customHeight="1" x14ac:dyDescent="0.2">
      <c r="A85" s="821" t="s">
        <v>5935</v>
      </c>
      <c r="B85" s="822" t="s">
        <v>5936</v>
      </c>
      <c r="C85" s="822" t="s">
        <v>604</v>
      </c>
      <c r="D85" s="822" t="s">
        <v>5932</v>
      </c>
      <c r="E85" s="822" t="s">
        <v>6082</v>
      </c>
      <c r="F85" s="822" t="s">
        <v>6083</v>
      </c>
      <c r="G85" s="831"/>
      <c r="H85" s="831"/>
      <c r="I85" s="822"/>
      <c r="J85" s="822"/>
      <c r="K85" s="831">
        <v>2</v>
      </c>
      <c r="L85" s="831">
        <v>2090</v>
      </c>
      <c r="M85" s="822">
        <v>1</v>
      </c>
      <c r="N85" s="822">
        <v>1045</v>
      </c>
      <c r="O85" s="831">
        <v>1</v>
      </c>
      <c r="P85" s="831">
        <v>1052</v>
      </c>
      <c r="Q85" s="827">
        <v>0.50334928229665077</v>
      </c>
      <c r="R85" s="832">
        <v>1052</v>
      </c>
    </row>
    <row r="86" spans="1:18" ht="14.45" customHeight="1" x14ac:dyDescent="0.2">
      <c r="A86" s="821" t="s">
        <v>5935</v>
      </c>
      <c r="B86" s="822" t="s">
        <v>5936</v>
      </c>
      <c r="C86" s="822" t="s">
        <v>604</v>
      </c>
      <c r="D86" s="822" t="s">
        <v>5932</v>
      </c>
      <c r="E86" s="822" t="s">
        <v>6084</v>
      </c>
      <c r="F86" s="822" t="s">
        <v>6085</v>
      </c>
      <c r="G86" s="831">
        <v>3</v>
      </c>
      <c r="H86" s="831">
        <v>363</v>
      </c>
      <c r="I86" s="822">
        <v>1.4877049180327868</v>
      </c>
      <c r="J86" s="822">
        <v>121</v>
      </c>
      <c r="K86" s="831">
        <v>2</v>
      </c>
      <c r="L86" s="831">
        <v>244</v>
      </c>
      <c r="M86" s="822">
        <v>1</v>
      </c>
      <c r="N86" s="822">
        <v>122</v>
      </c>
      <c r="O86" s="831">
        <v>1</v>
      </c>
      <c r="P86" s="831">
        <v>123</v>
      </c>
      <c r="Q86" s="827">
        <v>0.50409836065573765</v>
      </c>
      <c r="R86" s="832">
        <v>123</v>
      </c>
    </row>
    <row r="87" spans="1:18" ht="14.45" customHeight="1" x14ac:dyDescent="0.2">
      <c r="A87" s="821" t="s">
        <v>5935</v>
      </c>
      <c r="B87" s="822" t="s">
        <v>5936</v>
      </c>
      <c r="C87" s="822" t="s">
        <v>604</v>
      </c>
      <c r="D87" s="822" t="s">
        <v>5932</v>
      </c>
      <c r="E87" s="822" t="s">
        <v>6086</v>
      </c>
      <c r="F87" s="822" t="s">
        <v>6087</v>
      </c>
      <c r="G87" s="831"/>
      <c r="H87" s="831"/>
      <c r="I87" s="822"/>
      <c r="J87" s="822"/>
      <c r="K87" s="831"/>
      <c r="L87" s="831"/>
      <c r="M87" s="822"/>
      <c r="N87" s="822"/>
      <c r="O87" s="831">
        <v>1</v>
      </c>
      <c r="P87" s="831">
        <v>1433</v>
      </c>
      <c r="Q87" s="827"/>
      <c r="R87" s="832">
        <v>1433</v>
      </c>
    </row>
    <row r="88" spans="1:18" ht="14.45" customHeight="1" x14ac:dyDescent="0.2">
      <c r="A88" s="821" t="s">
        <v>5935</v>
      </c>
      <c r="B88" s="822" t="s">
        <v>5936</v>
      </c>
      <c r="C88" s="822" t="s">
        <v>604</v>
      </c>
      <c r="D88" s="822" t="s">
        <v>5932</v>
      </c>
      <c r="E88" s="822" t="s">
        <v>6088</v>
      </c>
      <c r="F88" s="822" t="s">
        <v>6089</v>
      </c>
      <c r="G88" s="831"/>
      <c r="H88" s="831"/>
      <c r="I88" s="822"/>
      <c r="J88" s="822"/>
      <c r="K88" s="831">
        <v>3</v>
      </c>
      <c r="L88" s="831">
        <v>3381</v>
      </c>
      <c r="M88" s="822">
        <v>1</v>
      </c>
      <c r="N88" s="822">
        <v>1127</v>
      </c>
      <c r="O88" s="831">
        <v>2</v>
      </c>
      <c r="P88" s="831">
        <v>2276</v>
      </c>
      <c r="Q88" s="827">
        <v>0.67317361727299618</v>
      </c>
      <c r="R88" s="832">
        <v>1138</v>
      </c>
    </row>
    <row r="89" spans="1:18" ht="14.45" customHeight="1" x14ac:dyDescent="0.2">
      <c r="A89" s="821" t="s">
        <v>5935</v>
      </c>
      <c r="B89" s="822" t="s">
        <v>5936</v>
      </c>
      <c r="C89" s="822" t="s">
        <v>604</v>
      </c>
      <c r="D89" s="822" t="s">
        <v>5932</v>
      </c>
      <c r="E89" s="822" t="s">
        <v>6090</v>
      </c>
      <c r="F89" s="822" t="s">
        <v>6091</v>
      </c>
      <c r="G89" s="831">
        <v>1</v>
      </c>
      <c r="H89" s="831">
        <v>121</v>
      </c>
      <c r="I89" s="822"/>
      <c r="J89" s="822">
        <v>121</v>
      </c>
      <c r="K89" s="831"/>
      <c r="L89" s="831"/>
      <c r="M89" s="822"/>
      <c r="N89" s="822"/>
      <c r="O89" s="831">
        <v>1</v>
      </c>
      <c r="P89" s="831">
        <v>123</v>
      </c>
      <c r="Q89" s="827"/>
      <c r="R89" s="832">
        <v>123</v>
      </c>
    </row>
    <row r="90" spans="1:18" ht="14.45" customHeight="1" x14ac:dyDescent="0.2">
      <c r="A90" s="821" t="s">
        <v>5935</v>
      </c>
      <c r="B90" s="822" t="s">
        <v>5936</v>
      </c>
      <c r="C90" s="822" t="s">
        <v>604</v>
      </c>
      <c r="D90" s="822" t="s">
        <v>5932</v>
      </c>
      <c r="E90" s="822" t="s">
        <v>6092</v>
      </c>
      <c r="F90" s="822" t="s">
        <v>6093</v>
      </c>
      <c r="G90" s="831"/>
      <c r="H90" s="831"/>
      <c r="I90" s="822"/>
      <c r="J90" s="822"/>
      <c r="K90" s="831"/>
      <c r="L90" s="831"/>
      <c r="M90" s="822"/>
      <c r="N90" s="822"/>
      <c r="O90" s="831">
        <v>1</v>
      </c>
      <c r="P90" s="831">
        <v>1388</v>
      </c>
      <c r="Q90" s="827"/>
      <c r="R90" s="832">
        <v>1388</v>
      </c>
    </row>
    <row r="91" spans="1:18" ht="14.45" customHeight="1" x14ac:dyDescent="0.2">
      <c r="A91" s="821" t="s">
        <v>5935</v>
      </c>
      <c r="B91" s="822" t="s">
        <v>5936</v>
      </c>
      <c r="C91" s="822" t="s">
        <v>604</v>
      </c>
      <c r="D91" s="822" t="s">
        <v>5932</v>
      </c>
      <c r="E91" s="822" t="s">
        <v>6094</v>
      </c>
      <c r="F91" s="822" t="s">
        <v>6095</v>
      </c>
      <c r="G91" s="831">
        <v>2</v>
      </c>
      <c r="H91" s="831">
        <v>1688</v>
      </c>
      <c r="I91" s="822">
        <v>0.99411071849234389</v>
      </c>
      <c r="J91" s="822">
        <v>844</v>
      </c>
      <c r="K91" s="831">
        <v>2</v>
      </c>
      <c r="L91" s="831">
        <v>1698</v>
      </c>
      <c r="M91" s="822">
        <v>1</v>
      </c>
      <c r="N91" s="822">
        <v>849</v>
      </c>
      <c r="O91" s="831">
        <v>2</v>
      </c>
      <c r="P91" s="831">
        <v>1704</v>
      </c>
      <c r="Q91" s="827">
        <v>1.0035335689045937</v>
      </c>
      <c r="R91" s="832">
        <v>852</v>
      </c>
    </row>
    <row r="92" spans="1:18" ht="14.45" customHeight="1" x14ac:dyDescent="0.2">
      <c r="A92" s="821" t="s">
        <v>5935</v>
      </c>
      <c r="B92" s="822" t="s">
        <v>5936</v>
      </c>
      <c r="C92" s="822" t="s">
        <v>604</v>
      </c>
      <c r="D92" s="822" t="s">
        <v>5932</v>
      </c>
      <c r="E92" s="822" t="s">
        <v>6096</v>
      </c>
      <c r="F92" s="822" t="s">
        <v>6097</v>
      </c>
      <c r="G92" s="831"/>
      <c r="H92" s="831"/>
      <c r="I92" s="822"/>
      <c r="J92" s="822"/>
      <c r="K92" s="831"/>
      <c r="L92" s="831"/>
      <c r="M92" s="822"/>
      <c r="N92" s="822"/>
      <c r="O92" s="831">
        <v>1</v>
      </c>
      <c r="P92" s="831">
        <v>0</v>
      </c>
      <c r="Q92" s="827"/>
      <c r="R92" s="832">
        <v>0</v>
      </c>
    </row>
    <row r="93" spans="1:18" ht="14.45" customHeight="1" x14ac:dyDescent="0.2">
      <c r="A93" s="821" t="s">
        <v>5935</v>
      </c>
      <c r="B93" s="822" t="s">
        <v>5936</v>
      </c>
      <c r="C93" s="822" t="s">
        <v>604</v>
      </c>
      <c r="D93" s="822" t="s">
        <v>5932</v>
      </c>
      <c r="E93" s="822" t="s">
        <v>6098</v>
      </c>
      <c r="F93" s="822" t="s">
        <v>6099</v>
      </c>
      <c r="G93" s="831">
        <v>1</v>
      </c>
      <c r="H93" s="831">
        <v>179</v>
      </c>
      <c r="I93" s="822">
        <v>0.19888888888888889</v>
      </c>
      <c r="J93" s="822">
        <v>179</v>
      </c>
      <c r="K93" s="831">
        <v>5</v>
      </c>
      <c r="L93" s="831">
        <v>900</v>
      </c>
      <c r="M93" s="822">
        <v>1</v>
      </c>
      <c r="N93" s="822">
        <v>180</v>
      </c>
      <c r="O93" s="831">
        <v>1</v>
      </c>
      <c r="P93" s="831">
        <v>181</v>
      </c>
      <c r="Q93" s="827">
        <v>0.2011111111111111</v>
      </c>
      <c r="R93" s="832">
        <v>181</v>
      </c>
    </row>
    <row r="94" spans="1:18" ht="14.45" customHeight="1" x14ac:dyDescent="0.2">
      <c r="A94" s="821" t="s">
        <v>5935</v>
      </c>
      <c r="B94" s="822" t="s">
        <v>5936</v>
      </c>
      <c r="C94" s="822" t="s">
        <v>604</v>
      </c>
      <c r="D94" s="822" t="s">
        <v>5932</v>
      </c>
      <c r="E94" s="822" t="s">
        <v>6100</v>
      </c>
      <c r="F94" s="822" t="s">
        <v>6101</v>
      </c>
      <c r="G94" s="831">
        <v>1</v>
      </c>
      <c r="H94" s="831">
        <v>81</v>
      </c>
      <c r="I94" s="822">
        <v>1</v>
      </c>
      <c r="J94" s="822">
        <v>81</v>
      </c>
      <c r="K94" s="831">
        <v>1</v>
      </c>
      <c r="L94" s="831">
        <v>81</v>
      </c>
      <c r="M94" s="822">
        <v>1</v>
      </c>
      <c r="N94" s="822">
        <v>81</v>
      </c>
      <c r="O94" s="831"/>
      <c r="P94" s="831"/>
      <c r="Q94" s="827"/>
      <c r="R94" s="832"/>
    </row>
    <row r="95" spans="1:18" ht="14.45" customHeight="1" x14ac:dyDescent="0.2">
      <c r="A95" s="821" t="s">
        <v>5935</v>
      </c>
      <c r="B95" s="822" t="s">
        <v>5936</v>
      </c>
      <c r="C95" s="822" t="s">
        <v>604</v>
      </c>
      <c r="D95" s="822" t="s">
        <v>5932</v>
      </c>
      <c r="E95" s="822" t="s">
        <v>6102</v>
      </c>
      <c r="F95" s="822" t="s">
        <v>6103</v>
      </c>
      <c r="G95" s="831"/>
      <c r="H95" s="831"/>
      <c r="I95" s="822"/>
      <c r="J95" s="822"/>
      <c r="K95" s="831">
        <v>2</v>
      </c>
      <c r="L95" s="831">
        <v>1060</v>
      </c>
      <c r="M95" s="822">
        <v>1</v>
      </c>
      <c r="N95" s="822">
        <v>530</v>
      </c>
      <c r="O95" s="831">
        <v>1</v>
      </c>
      <c r="P95" s="831">
        <v>533</v>
      </c>
      <c r="Q95" s="827">
        <v>0.50283018867924534</v>
      </c>
      <c r="R95" s="832">
        <v>533</v>
      </c>
    </row>
    <row r="96" spans="1:18" ht="14.45" customHeight="1" x14ac:dyDescent="0.2">
      <c r="A96" s="821" t="s">
        <v>5935</v>
      </c>
      <c r="B96" s="822" t="s">
        <v>5936</v>
      </c>
      <c r="C96" s="822" t="s">
        <v>604</v>
      </c>
      <c r="D96" s="822" t="s">
        <v>5932</v>
      </c>
      <c r="E96" s="822" t="s">
        <v>6104</v>
      </c>
      <c r="F96" s="822" t="s">
        <v>6105</v>
      </c>
      <c r="G96" s="831">
        <v>1</v>
      </c>
      <c r="H96" s="831">
        <v>213</v>
      </c>
      <c r="I96" s="822"/>
      <c r="J96" s="822">
        <v>213</v>
      </c>
      <c r="K96" s="831"/>
      <c r="L96" s="831"/>
      <c r="M96" s="822"/>
      <c r="N96" s="822"/>
      <c r="O96" s="831"/>
      <c r="P96" s="831"/>
      <c r="Q96" s="827"/>
      <c r="R96" s="832"/>
    </row>
    <row r="97" spans="1:18" ht="14.45" customHeight="1" x14ac:dyDescent="0.2">
      <c r="A97" s="821" t="s">
        <v>5935</v>
      </c>
      <c r="B97" s="822" t="s">
        <v>5936</v>
      </c>
      <c r="C97" s="822" t="s">
        <v>604</v>
      </c>
      <c r="D97" s="822" t="s">
        <v>5932</v>
      </c>
      <c r="E97" s="822" t="s">
        <v>6106</v>
      </c>
      <c r="F97" s="822" t="s">
        <v>6107</v>
      </c>
      <c r="G97" s="831">
        <v>23</v>
      </c>
      <c r="H97" s="831">
        <v>2001</v>
      </c>
      <c r="I97" s="822">
        <v>0.36507936507936506</v>
      </c>
      <c r="J97" s="822">
        <v>87</v>
      </c>
      <c r="K97" s="831">
        <v>63</v>
      </c>
      <c r="L97" s="831">
        <v>5481</v>
      </c>
      <c r="M97" s="822">
        <v>1</v>
      </c>
      <c r="N97" s="822">
        <v>87</v>
      </c>
      <c r="O97" s="831">
        <v>78</v>
      </c>
      <c r="P97" s="831">
        <v>6864</v>
      </c>
      <c r="Q97" s="827">
        <v>1.2523262178434593</v>
      </c>
      <c r="R97" s="832">
        <v>88</v>
      </c>
    </row>
    <row r="98" spans="1:18" ht="14.45" customHeight="1" x14ac:dyDescent="0.2">
      <c r="A98" s="821" t="s">
        <v>5935</v>
      </c>
      <c r="B98" s="822" t="s">
        <v>5936</v>
      </c>
      <c r="C98" s="822" t="s">
        <v>604</v>
      </c>
      <c r="D98" s="822" t="s">
        <v>5932</v>
      </c>
      <c r="E98" s="822" t="s">
        <v>6108</v>
      </c>
      <c r="F98" s="822" t="s">
        <v>6109</v>
      </c>
      <c r="G98" s="831"/>
      <c r="H98" s="831"/>
      <c r="I98" s="822"/>
      <c r="J98" s="822"/>
      <c r="K98" s="831">
        <v>1</v>
      </c>
      <c r="L98" s="831">
        <v>0</v>
      </c>
      <c r="M98" s="822"/>
      <c r="N98" s="822">
        <v>0</v>
      </c>
      <c r="O98" s="831"/>
      <c r="P98" s="831"/>
      <c r="Q98" s="827"/>
      <c r="R98" s="832"/>
    </row>
    <row r="99" spans="1:18" ht="14.45" customHeight="1" x14ac:dyDescent="0.2">
      <c r="A99" s="821" t="s">
        <v>5935</v>
      </c>
      <c r="B99" s="822" t="s">
        <v>5936</v>
      </c>
      <c r="C99" s="822" t="s">
        <v>604</v>
      </c>
      <c r="D99" s="822" t="s">
        <v>5932</v>
      </c>
      <c r="E99" s="822" t="s">
        <v>6110</v>
      </c>
      <c r="F99" s="822" t="s">
        <v>6111</v>
      </c>
      <c r="G99" s="831"/>
      <c r="H99" s="831"/>
      <c r="I99" s="822"/>
      <c r="J99" s="822"/>
      <c r="K99" s="831">
        <v>1</v>
      </c>
      <c r="L99" s="831">
        <v>0</v>
      </c>
      <c r="M99" s="822"/>
      <c r="N99" s="822">
        <v>0</v>
      </c>
      <c r="O99" s="831">
        <v>1</v>
      </c>
      <c r="P99" s="831">
        <v>0</v>
      </c>
      <c r="Q99" s="827"/>
      <c r="R99" s="832">
        <v>0</v>
      </c>
    </row>
    <row r="100" spans="1:18" ht="14.45" customHeight="1" x14ac:dyDescent="0.2">
      <c r="A100" s="821" t="s">
        <v>5935</v>
      </c>
      <c r="B100" s="822" t="s">
        <v>5936</v>
      </c>
      <c r="C100" s="822" t="s">
        <v>604</v>
      </c>
      <c r="D100" s="822" t="s">
        <v>5932</v>
      </c>
      <c r="E100" s="822" t="s">
        <v>6112</v>
      </c>
      <c r="F100" s="822" t="s">
        <v>6113</v>
      </c>
      <c r="G100" s="831">
        <v>1</v>
      </c>
      <c r="H100" s="831">
        <v>286</v>
      </c>
      <c r="I100" s="822"/>
      <c r="J100" s="822">
        <v>286</v>
      </c>
      <c r="K100" s="831"/>
      <c r="L100" s="831"/>
      <c r="M100" s="822"/>
      <c r="N100" s="822"/>
      <c r="O100" s="831"/>
      <c r="P100" s="831"/>
      <c r="Q100" s="827"/>
      <c r="R100" s="832"/>
    </row>
    <row r="101" spans="1:18" ht="14.45" customHeight="1" thickBot="1" x14ac:dyDescent="0.25">
      <c r="A101" s="813" t="s">
        <v>5935</v>
      </c>
      <c r="B101" s="814" t="s">
        <v>5936</v>
      </c>
      <c r="C101" s="814" t="s">
        <v>604</v>
      </c>
      <c r="D101" s="814" t="s">
        <v>5932</v>
      </c>
      <c r="E101" s="814" t="s">
        <v>6114</v>
      </c>
      <c r="F101" s="814" t="s">
        <v>6115</v>
      </c>
      <c r="G101" s="833"/>
      <c r="H101" s="833"/>
      <c r="I101" s="814"/>
      <c r="J101" s="814"/>
      <c r="K101" s="833"/>
      <c r="L101" s="833"/>
      <c r="M101" s="814"/>
      <c r="N101" s="814"/>
      <c r="O101" s="833">
        <v>0</v>
      </c>
      <c r="P101" s="833">
        <v>0</v>
      </c>
      <c r="Q101" s="819"/>
      <c r="R101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8031C0AE-0F21-4A86-959D-73E3A37EE1FC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58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6117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30950.800000000003</v>
      </c>
      <c r="I3" s="208">
        <f t="shared" si="0"/>
        <v>3534729.1600000011</v>
      </c>
      <c r="J3" s="78"/>
      <c r="K3" s="78"/>
      <c r="L3" s="208">
        <f t="shared" si="0"/>
        <v>35749.5</v>
      </c>
      <c r="M3" s="208">
        <f t="shared" si="0"/>
        <v>3824843.9100000011</v>
      </c>
      <c r="N3" s="78"/>
      <c r="O3" s="78"/>
      <c r="P3" s="208">
        <f t="shared" si="0"/>
        <v>30250.999999999996</v>
      </c>
      <c r="Q3" s="208">
        <f t="shared" si="0"/>
        <v>3455500.7600000012</v>
      </c>
      <c r="R3" s="79">
        <f>IF(M3=0,0,Q3/M3)</f>
        <v>0.90343575876799642</v>
      </c>
      <c r="S3" s="209">
        <f>IF(P3=0,0,Q3/P3)</f>
        <v>114.22765396185255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/>
      <c r="B6" s="807" t="s">
        <v>5931</v>
      </c>
      <c r="C6" s="807" t="s">
        <v>599</v>
      </c>
      <c r="D6" s="807" t="s">
        <v>1978</v>
      </c>
      <c r="E6" s="807" t="s">
        <v>5932</v>
      </c>
      <c r="F6" s="807" t="s">
        <v>5933</v>
      </c>
      <c r="G6" s="807" t="s">
        <v>5934</v>
      </c>
      <c r="H6" s="225"/>
      <c r="I6" s="225"/>
      <c r="J6" s="807"/>
      <c r="K6" s="807"/>
      <c r="L6" s="225">
        <v>1</v>
      </c>
      <c r="M6" s="225">
        <v>254</v>
      </c>
      <c r="N6" s="807">
        <v>1</v>
      </c>
      <c r="O6" s="807">
        <v>254</v>
      </c>
      <c r="P6" s="225"/>
      <c r="Q6" s="225"/>
      <c r="R6" s="812"/>
      <c r="S6" s="830"/>
    </row>
    <row r="7" spans="1:19" ht="14.45" customHeight="1" x14ac:dyDescent="0.2">
      <c r="A7" s="821"/>
      <c r="B7" s="822" t="s">
        <v>5931</v>
      </c>
      <c r="C7" s="822" t="s">
        <v>599</v>
      </c>
      <c r="D7" s="822" t="s">
        <v>1986</v>
      </c>
      <c r="E7" s="822" t="s">
        <v>5932</v>
      </c>
      <c r="F7" s="822" t="s">
        <v>5933</v>
      </c>
      <c r="G7" s="822" t="s">
        <v>5934</v>
      </c>
      <c r="H7" s="831"/>
      <c r="I7" s="831"/>
      <c r="J7" s="822"/>
      <c r="K7" s="822"/>
      <c r="L7" s="831">
        <v>1</v>
      </c>
      <c r="M7" s="831">
        <v>254</v>
      </c>
      <c r="N7" s="822">
        <v>1</v>
      </c>
      <c r="O7" s="822">
        <v>254</v>
      </c>
      <c r="P7" s="831"/>
      <c r="Q7" s="831"/>
      <c r="R7" s="827"/>
      <c r="S7" s="832"/>
    </row>
    <row r="8" spans="1:19" ht="14.45" customHeight="1" x14ac:dyDescent="0.2">
      <c r="A8" s="821"/>
      <c r="B8" s="822" t="s">
        <v>5931</v>
      </c>
      <c r="C8" s="822" t="s">
        <v>599</v>
      </c>
      <c r="D8" s="822" t="s">
        <v>1988</v>
      </c>
      <c r="E8" s="822" t="s">
        <v>5932</v>
      </c>
      <c r="F8" s="822" t="s">
        <v>5933</v>
      </c>
      <c r="G8" s="822" t="s">
        <v>5934</v>
      </c>
      <c r="H8" s="831"/>
      <c r="I8" s="831"/>
      <c r="J8" s="822"/>
      <c r="K8" s="822"/>
      <c r="L8" s="831">
        <v>1</v>
      </c>
      <c r="M8" s="831">
        <v>254</v>
      </c>
      <c r="N8" s="822">
        <v>1</v>
      </c>
      <c r="O8" s="822">
        <v>254</v>
      </c>
      <c r="P8" s="831"/>
      <c r="Q8" s="831"/>
      <c r="R8" s="827"/>
      <c r="S8" s="832"/>
    </row>
    <row r="9" spans="1:19" ht="14.45" customHeight="1" x14ac:dyDescent="0.2">
      <c r="A9" s="821" t="s">
        <v>5935</v>
      </c>
      <c r="B9" s="822" t="s">
        <v>5936</v>
      </c>
      <c r="C9" s="822" t="s">
        <v>604</v>
      </c>
      <c r="D9" s="822" t="s">
        <v>5918</v>
      </c>
      <c r="E9" s="822" t="s">
        <v>5937</v>
      </c>
      <c r="F9" s="822" t="s">
        <v>5938</v>
      </c>
      <c r="G9" s="822" t="s">
        <v>5939</v>
      </c>
      <c r="H9" s="831">
        <v>0.7</v>
      </c>
      <c r="I9" s="831">
        <v>48.79</v>
      </c>
      <c r="J9" s="822">
        <v>0.63636363636363635</v>
      </c>
      <c r="K9" s="822">
        <v>69.7</v>
      </c>
      <c r="L9" s="831">
        <v>1.1000000000000001</v>
      </c>
      <c r="M9" s="831">
        <v>76.67</v>
      </c>
      <c r="N9" s="822">
        <v>1</v>
      </c>
      <c r="O9" s="822">
        <v>69.7</v>
      </c>
      <c r="P9" s="831"/>
      <c r="Q9" s="831"/>
      <c r="R9" s="827"/>
      <c r="S9" s="832"/>
    </row>
    <row r="10" spans="1:19" ht="14.45" customHeight="1" x14ac:dyDescent="0.2">
      <c r="A10" s="821" t="s">
        <v>5935</v>
      </c>
      <c r="B10" s="822" t="s">
        <v>5936</v>
      </c>
      <c r="C10" s="822" t="s">
        <v>604</v>
      </c>
      <c r="D10" s="822" t="s">
        <v>5918</v>
      </c>
      <c r="E10" s="822" t="s">
        <v>5932</v>
      </c>
      <c r="F10" s="822" t="s">
        <v>5953</v>
      </c>
      <c r="G10" s="822" t="s">
        <v>5954</v>
      </c>
      <c r="H10" s="831">
        <v>17</v>
      </c>
      <c r="I10" s="831">
        <v>1411</v>
      </c>
      <c r="J10" s="822">
        <v>0.67190476190476189</v>
      </c>
      <c r="K10" s="822">
        <v>83</v>
      </c>
      <c r="L10" s="831">
        <v>25</v>
      </c>
      <c r="M10" s="831">
        <v>2100</v>
      </c>
      <c r="N10" s="822">
        <v>1</v>
      </c>
      <c r="O10" s="822">
        <v>84</v>
      </c>
      <c r="P10" s="831">
        <v>5</v>
      </c>
      <c r="Q10" s="831">
        <v>425</v>
      </c>
      <c r="R10" s="827">
        <v>0.20238095238095238</v>
      </c>
      <c r="S10" s="832">
        <v>85</v>
      </c>
    </row>
    <row r="11" spans="1:19" ht="14.45" customHeight="1" x14ac:dyDescent="0.2">
      <c r="A11" s="821" t="s">
        <v>5935</v>
      </c>
      <c r="B11" s="822" t="s">
        <v>5936</v>
      </c>
      <c r="C11" s="822" t="s">
        <v>604</v>
      </c>
      <c r="D11" s="822" t="s">
        <v>5918</v>
      </c>
      <c r="E11" s="822" t="s">
        <v>5932</v>
      </c>
      <c r="F11" s="822" t="s">
        <v>5955</v>
      </c>
      <c r="G11" s="822" t="s">
        <v>5956</v>
      </c>
      <c r="H11" s="831">
        <v>15</v>
      </c>
      <c r="I11" s="831">
        <v>1590</v>
      </c>
      <c r="J11" s="822">
        <v>3.7149532710280373</v>
      </c>
      <c r="K11" s="822">
        <v>106</v>
      </c>
      <c r="L11" s="831">
        <v>4</v>
      </c>
      <c r="M11" s="831">
        <v>428</v>
      </c>
      <c r="N11" s="822">
        <v>1</v>
      </c>
      <c r="O11" s="822">
        <v>107</v>
      </c>
      <c r="P11" s="831">
        <v>2</v>
      </c>
      <c r="Q11" s="831">
        <v>216</v>
      </c>
      <c r="R11" s="827">
        <v>0.50467289719626163</v>
      </c>
      <c r="S11" s="832">
        <v>108</v>
      </c>
    </row>
    <row r="12" spans="1:19" ht="14.45" customHeight="1" x14ac:dyDescent="0.2">
      <c r="A12" s="821" t="s">
        <v>5935</v>
      </c>
      <c r="B12" s="822" t="s">
        <v>5936</v>
      </c>
      <c r="C12" s="822" t="s">
        <v>604</v>
      </c>
      <c r="D12" s="822" t="s">
        <v>5918</v>
      </c>
      <c r="E12" s="822" t="s">
        <v>5932</v>
      </c>
      <c r="F12" s="822" t="s">
        <v>5957</v>
      </c>
      <c r="G12" s="822" t="s">
        <v>5958</v>
      </c>
      <c r="H12" s="831"/>
      <c r="I12" s="831"/>
      <c r="J12" s="822"/>
      <c r="K12" s="822"/>
      <c r="L12" s="831">
        <v>2</v>
      </c>
      <c r="M12" s="831">
        <v>76</v>
      </c>
      <c r="N12" s="822">
        <v>1</v>
      </c>
      <c r="O12" s="822">
        <v>38</v>
      </c>
      <c r="P12" s="831"/>
      <c r="Q12" s="831"/>
      <c r="R12" s="827"/>
      <c r="S12" s="832"/>
    </row>
    <row r="13" spans="1:19" ht="14.45" customHeight="1" x14ac:dyDescent="0.2">
      <c r="A13" s="821" t="s">
        <v>5935</v>
      </c>
      <c r="B13" s="822" t="s">
        <v>5936</v>
      </c>
      <c r="C13" s="822" t="s">
        <v>604</v>
      </c>
      <c r="D13" s="822" t="s">
        <v>5918</v>
      </c>
      <c r="E13" s="822" t="s">
        <v>5932</v>
      </c>
      <c r="F13" s="822" t="s">
        <v>5964</v>
      </c>
      <c r="G13" s="822" t="s">
        <v>5965</v>
      </c>
      <c r="H13" s="831">
        <v>2</v>
      </c>
      <c r="I13" s="831">
        <v>482</v>
      </c>
      <c r="J13" s="822"/>
      <c r="K13" s="822">
        <v>241</v>
      </c>
      <c r="L13" s="831"/>
      <c r="M13" s="831"/>
      <c r="N13" s="822"/>
      <c r="O13" s="822"/>
      <c r="P13" s="831">
        <v>1</v>
      </c>
      <c r="Q13" s="831">
        <v>243</v>
      </c>
      <c r="R13" s="827"/>
      <c r="S13" s="832">
        <v>243</v>
      </c>
    </row>
    <row r="14" spans="1:19" ht="14.45" customHeight="1" x14ac:dyDescent="0.2">
      <c r="A14" s="821" t="s">
        <v>5935</v>
      </c>
      <c r="B14" s="822" t="s">
        <v>5936</v>
      </c>
      <c r="C14" s="822" t="s">
        <v>604</v>
      </c>
      <c r="D14" s="822" t="s">
        <v>5918</v>
      </c>
      <c r="E14" s="822" t="s">
        <v>5932</v>
      </c>
      <c r="F14" s="822" t="s">
        <v>5966</v>
      </c>
      <c r="G14" s="822" t="s">
        <v>5967</v>
      </c>
      <c r="H14" s="831">
        <v>1</v>
      </c>
      <c r="I14" s="831">
        <v>382</v>
      </c>
      <c r="J14" s="822">
        <v>0.99479166666666663</v>
      </c>
      <c r="K14" s="822">
        <v>382</v>
      </c>
      <c r="L14" s="831">
        <v>1</v>
      </c>
      <c r="M14" s="831">
        <v>384</v>
      </c>
      <c r="N14" s="822">
        <v>1</v>
      </c>
      <c r="O14" s="822">
        <v>384</v>
      </c>
      <c r="P14" s="831"/>
      <c r="Q14" s="831"/>
      <c r="R14" s="827"/>
      <c r="S14" s="832"/>
    </row>
    <row r="15" spans="1:19" ht="14.45" customHeight="1" x14ac:dyDescent="0.2">
      <c r="A15" s="821" t="s">
        <v>5935</v>
      </c>
      <c r="B15" s="822" t="s">
        <v>5936</v>
      </c>
      <c r="C15" s="822" t="s">
        <v>604</v>
      </c>
      <c r="D15" s="822" t="s">
        <v>5918</v>
      </c>
      <c r="E15" s="822" t="s">
        <v>5932</v>
      </c>
      <c r="F15" s="822" t="s">
        <v>5970</v>
      </c>
      <c r="G15" s="822" t="s">
        <v>5971</v>
      </c>
      <c r="H15" s="831"/>
      <c r="I15" s="831"/>
      <c r="J15" s="822"/>
      <c r="K15" s="822"/>
      <c r="L15" s="831">
        <v>3</v>
      </c>
      <c r="M15" s="831">
        <v>273</v>
      </c>
      <c r="N15" s="822">
        <v>1</v>
      </c>
      <c r="O15" s="822">
        <v>91</v>
      </c>
      <c r="P15" s="831"/>
      <c r="Q15" s="831"/>
      <c r="R15" s="827"/>
      <c r="S15" s="832"/>
    </row>
    <row r="16" spans="1:19" ht="14.45" customHeight="1" x14ac:dyDescent="0.2">
      <c r="A16" s="821" t="s">
        <v>5935</v>
      </c>
      <c r="B16" s="822" t="s">
        <v>5936</v>
      </c>
      <c r="C16" s="822" t="s">
        <v>604</v>
      </c>
      <c r="D16" s="822" t="s">
        <v>5918</v>
      </c>
      <c r="E16" s="822" t="s">
        <v>5932</v>
      </c>
      <c r="F16" s="822" t="s">
        <v>5976</v>
      </c>
      <c r="G16" s="822" t="s">
        <v>5977</v>
      </c>
      <c r="H16" s="831">
        <v>101</v>
      </c>
      <c r="I16" s="831">
        <v>12811</v>
      </c>
      <c r="J16" s="822">
        <v>1.0591104497354498</v>
      </c>
      <c r="K16" s="822">
        <v>126.84158415841584</v>
      </c>
      <c r="L16" s="831">
        <v>96</v>
      </c>
      <c r="M16" s="831">
        <v>12096</v>
      </c>
      <c r="N16" s="822">
        <v>1</v>
      </c>
      <c r="O16" s="822">
        <v>126</v>
      </c>
      <c r="P16" s="831">
        <v>16</v>
      </c>
      <c r="Q16" s="831">
        <v>2032</v>
      </c>
      <c r="R16" s="827">
        <v>0.16798941798941799</v>
      </c>
      <c r="S16" s="832">
        <v>127</v>
      </c>
    </row>
    <row r="17" spans="1:19" ht="14.45" customHeight="1" x14ac:dyDescent="0.2">
      <c r="A17" s="821" t="s">
        <v>5935</v>
      </c>
      <c r="B17" s="822" t="s">
        <v>5936</v>
      </c>
      <c r="C17" s="822" t="s">
        <v>604</v>
      </c>
      <c r="D17" s="822" t="s">
        <v>5918</v>
      </c>
      <c r="E17" s="822" t="s">
        <v>5932</v>
      </c>
      <c r="F17" s="822" t="s">
        <v>5996</v>
      </c>
      <c r="G17" s="822" t="s">
        <v>5997</v>
      </c>
      <c r="H17" s="831">
        <v>6</v>
      </c>
      <c r="I17" s="831">
        <v>7878</v>
      </c>
      <c r="J17" s="822">
        <v>1.9878879636638911</v>
      </c>
      <c r="K17" s="822">
        <v>1313</v>
      </c>
      <c r="L17" s="831">
        <v>3</v>
      </c>
      <c r="M17" s="831">
        <v>3963</v>
      </c>
      <c r="N17" s="822">
        <v>1</v>
      </c>
      <c r="O17" s="822">
        <v>1321</v>
      </c>
      <c r="P17" s="831"/>
      <c r="Q17" s="831"/>
      <c r="R17" s="827"/>
      <c r="S17" s="832"/>
    </row>
    <row r="18" spans="1:19" ht="14.45" customHeight="1" x14ac:dyDescent="0.2">
      <c r="A18" s="821" t="s">
        <v>5935</v>
      </c>
      <c r="B18" s="822" t="s">
        <v>5936</v>
      </c>
      <c r="C18" s="822" t="s">
        <v>604</v>
      </c>
      <c r="D18" s="822" t="s">
        <v>5918</v>
      </c>
      <c r="E18" s="822" t="s">
        <v>5932</v>
      </c>
      <c r="F18" s="822" t="s">
        <v>5998</v>
      </c>
      <c r="G18" s="822" t="s">
        <v>5999</v>
      </c>
      <c r="H18" s="831"/>
      <c r="I18" s="831"/>
      <c r="J18" s="822"/>
      <c r="K18" s="822"/>
      <c r="L18" s="831">
        <v>1</v>
      </c>
      <c r="M18" s="831">
        <v>982</v>
      </c>
      <c r="N18" s="822">
        <v>1</v>
      </c>
      <c r="O18" s="822">
        <v>982</v>
      </c>
      <c r="P18" s="831">
        <v>0</v>
      </c>
      <c r="Q18" s="831">
        <v>0</v>
      </c>
      <c r="R18" s="827">
        <v>0</v>
      </c>
      <c r="S18" s="832"/>
    </row>
    <row r="19" spans="1:19" ht="14.45" customHeight="1" x14ac:dyDescent="0.2">
      <c r="A19" s="821" t="s">
        <v>5935</v>
      </c>
      <c r="B19" s="822" t="s">
        <v>5936</v>
      </c>
      <c r="C19" s="822" t="s">
        <v>604</v>
      </c>
      <c r="D19" s="822" t="s">
        <v>5918</v>
      </c>
      <c r="E19" s="822" t="s">
        <v>5932</v>
      </c>
      <c r="F19" s="822" t="s">
        <v>6004</v>
      </c>
      <c r="G19" s="822" t="s">
        <v>6005</v>
      </c>
      <c r="H19" s="831">
        <v>3</v>
      </c>
      <c r="I19" s="831">
        <v>492</v>
      </c>
      <c r="J19" s="822"/>
      <c r="K19" s="822">
        <v>164</v>
      </c>
      <c r="L19" s="831"/>
      <c r="M19" s="831"/>
      <c r="N19" s="822"/>
      <c r="O19" s="822"/>
      <c r="P19" s="831"/>
      <c r="Q19" s="831"/>
      <c r="R19" s="827"/>
      <c r="S19" s="832"/>
    </row>
    <row r="20" spans="1:19" ht="14.45" customHeight="1" x14ac:dyDescent="0.2">
      <c r="A20" s="821" t="s">
        <v>5935</v>
      </c>
      <c r="B20" s="822" t="s">
        <v>5936</v>
      </c>
      <c r="C20" s="822" t="s">
        <v>604</v>
      </c>
      <c r="D20" s="822" t="s">
        <v>5918</v>
      </c>
      <c r="E20" s="822" t="s">
        <v>5932</v>
      </c>
      <c r="F20" s="822" t="s">
        <v>6006</v>
      </c>
      <c r="G20" s="822" t="s">
        <v>6007</v>
      </c>
      <c r="H20" s="831">
        <v>37</v>
      </c>
      <c r="I20" s="831">
        <v>1233.3200000000002</v>
      </c>
      <c r="J20" s="822">
        <v>0.4404761479587283</v>
      </c>
      <c r="K20" s="822">
        <v>33.332972972972975</v>
      </c>
      <c r="L20" s="831">
        <v>84</v>
      </c>
      <c r="M20" s="831">
        <v>2799.9699999999993</v>
      </c>
      <c r="N20" s="822">
        <v>1</v>
      </c>
      <c r="O20" s="822">
        <v>33.332976190476181</v>
      </c>
      <c r="P20" s="831">
        <v>15</v>
      </c>
      <c r="Q20" s="831">
        <v>524.44000000000005</v>
      </c>
      <c r="R20" s="827">
        <v>0.18730200680721584</v>
      </c>
      <c r="S20" s="832">
        <v>34.962666666666671</v>
      </c>
    </row>
    <row r="21" spans="1:19" ht="14.45" customHeight="1" x14ac:dyDescent="0.2">
      <c r="A21" s="821" t="s">
        <v>5935</v>
      </c>
      <c r="B21" s="822" t="s">
        <v>5936</v>
      </c>
      <c r="C21" s="822" t="s">
        <v>604</v>
      </c>
      <c r="D21" s="822" t="s">
        <v>5918</v>
      </c>
      <c r="E21" s="822" t="s">
        <v>5932</v>
      </c>
      <c r="F21" s="822" t="s">
        <v>6008</v>
      </c>
      <c r="G21" s="822" t="s">
        <v>6009</v>
      </c>
      <c r="H21" s="831">
        <v>315</v>
      </c>
      <c r="I21" s="831">
        <v>36467</v>
      </c>
      <c r="J21" s="822">
        <v>0.88805279563608031</v>
      </c>
      <c r="K21" s="822">
        <v>115.76825396825397</v>
      </c>
      <c r="L21" s="831">
        <v>354</v>
      </c>
      <c r="M21" s="831">
        <v>41064</v>
      </c>
      <c r="N21" s="822">
        <v>1</v>
      </c>
      <c r="O21" s="822">
        <v>116</v>
      </c>
      <c r="P21" s="831">
        <v>301</v>
      </c>
      <c r="Q21" s="831">
        <v>35217</v>
      </c>
      <c r="R21" s="827">
        <v>0.85761250730566918</v>
      </c>
      <c r="S21" s="832">
        <v>117</v>
      </c>
    </row>
    <row r="22" spans="1:19" ht="14.45" customHeight="1" x14ac:dyDescent="0.2">
      <c r="A22" s="821" t="s">
        <v>5935</v>
      </c>
      <c r="B22" s="822" t="s">
        <v>5936</v>
      </c>
      <c r="C22" s="822" t="s">
        <v>604</v>
      </c>
      <c r="D22" s="822" t="s">
        <v>5918</v>
      </c>
      <c r="E22" s="822" t="s">
        <v>5932</v>
      </c>
      <c r="F22" s="822" t="s">
        <v>6012</v>
      </c>
      <c r="G22" s="822" t="s">
        <v>6013</v>
      </c>
      <c r="H22" s="831">
        <v>6</v>
      </c>
      <c r="I22" s="831">
        <v>516</v>
      </c>
      <c r="J22" s="822">
        <v>1.4827586206896552</v>
      </c>
      <c r="K22" s="822">
        <v>86</v>
      </c>
      <c r="L22" s="831">
        <v>4</v>
      </c>
      <c r="M22" s="831">
        <v>348</v>
      </c>
      <c r="N22" s="822">
        <v>1</v>
      </c>
      <c r="O22" s="822">
        <v>87</v>
      </c>
      <c r="P22" s="831"/>
      <c r="Q22" s="831"/>
      <c r="R22" s="827"/>
      <c r="S22" s="832"/>
    </row>
    <row r="23" spans="1:19" ht="14.45" customHeight="1" x14ac:dyDescent="0.2">
      <c r="A23" s="821" t="s">
        <v>5935</v>
      </c>
      <c r="B23" s="822" t="s">
        <v>5936</v>
      </c>
      <c r="C23" s="822" t="s">
        <v>604</v>
      </c>
      <c r="D23" s="822" t="s">
        <v>5918</v>
      </c>
      <c r="E23" s="822" t="s">
        <v>5932</v>
      </c>
      <c r="F23" s="822" t="s">
        <v>6014</v>
      </c>
      <c r="G23" s="822" t="s">
        <v>6015</v>
      </c>
      <c r="H23" s="831">
        <v>1</v>
      </c>
      <c r="I23" s="831">
        <v>32</v>
      </c>
      <c r="J23" s="822">
        <v>0.24242424242424243</v>
      </c>
      <c r="K23" s="822">
        <v>32</v>
      </c>
      <c r="L23" s="831">
        <v>4</v>
      </c>
      <c r="M23" s="831">
        <v>132</v>
      </c>
      <c r="N23" s="822">
        <v>1</v>
      </c>
      <c r="O23" s="822">
        <v>33</v>
      </c>
      <c r="P23" s="831">
        <v>1</v>
      </c>
      <c r="Q23" s="831">
        <v>33</v>
      </c>
      <c r="R23" s="827">
        <v>0.25</v>
      </c>
      <c r="S23" s="832">
        <v>33</v>
      </c>
    </row>
    <row r="24" spans="1:19" ht="14.45" customHeight="1" x14ac:dyDescent="0.2">
      <c r="A24" s="821" t="s">
        <v>5935</v>
      </c>
      <c r="B24" s="822" t="s">
        <v>5936</v>
      </c>
      <c r="C24" s="822" t="s">
        <v>604</v>
      </c>
      <c r="D24" s="822" t="s">
        <v>5918</v>
      </c>
      <c r="E24" s="822" t="s">
        <v>5932</v>
      </c>
      <c r="F24" s="822" t="s">
        <v>6016</v>
      </c>
      <c r="G24" s="822" t="s">
        <v>6017</v>
      </c>
      <c r="H24" s="831">
        <v>33</v>
      </c>
      <c r="I24" s="831">
        <v>0</v>
      </c>
      <c r="J24" s="822"/>
      <c r="K24" s="822">
        <v>0</v>
      </c>
      <c r="L24" s="831">
        <v>80</v>
      </c>
      <c r="M24" s="831">
        <v>0</v>
      </c>
      <c r="N24" s="822"/>
      <c r="O24" s="822">
        <v>0</v>
      </c>
      <c r="P24" s="831">
        <v>30</v>
      </c>
      <c r="Q24" s="831">
        <v>0</v>
      </c>
      <c r="R24" s="827"/>
      <c r="S24" s="832">
        <v>0</v>
      </c>
    </row>
    <row r="25" spans="1:19" ht="14.45" customHeight="1" x14ac:dyDescent="0.2">
      <c r="A25" s="821" t="s">
        <v>5935</v>
      </c>
      <c r="B25" s="822" t="s">
        <v>5936</v>
      </c>
      <c r="C25" s="822" t="s">
        <v>604</v>
      </c>
      <c r="D25" s="822" t="s">
        <v>5918</v>
      </c>
      <c r="E25" s="822" t="s">
        <v>5932</v>
      </c>
      <c r="F25" s="822" t="s">
        <v>6020</v>
      </c>
      <c r="G25" s="822" t="s">
        <v>6021</v>
      </c>
      <c r="H25" s="831"/>
      <c r="I25" s="831"/>
      <c r="J25" s="822"/>
      <c r="K25" s="822"/>
      <c r="L25" s="831"/>
      <c r="M25" s="831"/>
      <c r="N25" s="822"/>
      <c r="O25" s="822"/>
      <c r="P25" s="831">
        <v>1</v>
      </c>
      <c r="Q25" s="831">
        <v>501</v>
      </c>
      <c r="R25" s="827"/>
      <c r="S25" s="832">
        <v>501</v>
      </c>
    </row>
    <row r="26" spans="1:19" ht="14.45" customHeight="1" x14ac:dyDescent="0.2">
      <c r="A26" s="821" t="s">
        <v>5935</v>
      </c>
      <c r="B26" s="822" t="s">
        <v>5936</v>
      </c>
      <c r="C26" s="822" t="s">
        <v>604</v>
      </c>
      <c r="D26" s="822" t="s">
        <v>5918</v>
      </c>
      <c r="E26" s="822" t="s">
        <v>5932</v>
      </c>
      <c r="F26" s="822" t="s">
        <v>6024</v>
      </c>
      <c r="G26" s="822" t="s">
        <v>6025</v>
      </c>
      <c r="H26" s="831">
        <v>3</v>
      </c>
      <c r="I26" s="831">
        <v>474</v>
      </c>
      <c r="J26" s="822"/>
      <c r="K26" s="822">
        <v>158</v>
      </c>
      <c r="L26" s="831"/>
      <c r="M26" s="831"/>
      <c r="N26" s="822"/>
      <c r="O26" s="822"/>
      <c r="P26" s="831"/>
      <c r="Q26" s="831"/>
      <c r="R26" s="827"/>
      <c r="S26" s="832"/>
    </row>
    <row r="27" spans="1:19" ht="14.45" customHeight="1" x14ac:dyDescent="0.2">
      <c r="A27" s="821" t="s">
        <v>5935</v>
      </c>
      <c r="B27" s="822" t="s">
        <v>5936</v>
      </c>
      <c r="C27" s="822" t="s">
        <v>604</v>
      </c>
      <c r="D27" s="822" t="s">
        <v>5918</v>
      </c>
      <c r="E27" s="822" t="s">
        <v>5932</v>
      </c>
      <c r="F27" s="822" t="s">
        <v>5933</v>
      </c>
      <c r="G27" s="822" t="s">
        <v>5934</v>
      </c>
      <c r="H27" s="831">
        <v>3</v>
      </c>
      <c r="I27" s="831">
        <v>756</v>
      </c>
      <c r="J27" s="822">
        <v>0.29763779527559053</v>
      </c>
      <c r="K27" s="822">
        <v>252</v>
      </c>
      <c r="L27" s="831">
        <v>10</v>
      </c>
      <c r="M27" s="831">
        <v>2540</v>
      </c>
      <c r="N27" s="822">
        <v>1</v>
      </c>
      <c r="O27" s="822">
        <v>254</v>
      </c>
      <c r="P27" s="831">
        <v>5</v>
      </c>
      <c r="Q27" s="831">
        <v>1275</v>
      </c>
      <c r="R27" s="827">
        <v>0.50196850393700787</v>
      </c>
      <c r="S27" s="832">
        <v>255</v>
      </c>
    </row>
    <row r="28" spans="1:19" ht="14.45" customHeight="1" x14ac:dyDescent="0.2">
      <c r="A28" s="821" t="s">
        <v>5935</v>
      </c>
      <c r="B28" s="822" t="s">
        <v>5936</v>
      </c>
      <c r="C28" s="822" t="s">
        <v>604</v>
      </c>
      <c r="D28" s="822" t="s">
        <v>5918</v>
      </c>
      <c r="E28" s="822" t="s">
        <v>5932</v>
      </c>
      <c r="F28" s="822" t="s">
        <v>6042</v>
      </c>
      <c r="G28" s="822" t="s">
        <v>6043</v>
      </c>
      <c r="H28" s="831">
        <v>1</v>
      </c>
      <c r="I28" s="831">
        <v>59</v>
      </c>
      <c r="J28" s="822"/>
      <c r="K28" s="822">
        <v>59</v>
      </c>
      <c r="L28" s="831"/>
      <c r="M28" s="831"/>
      <c r="N28" s="822"/>
      <c r="O28" s="822"/>
      <c r="P28" s="831"/>
      <c r="Q28" s="831"/>
      <c r="R28" s="827"/>
      <c r="S28" s="832"/>
    </row>
    <row r="29" spans="1:19" ht="14.45" customHeight="1" x14ac:dyDescent="0.2">
      <c r="A29" s="821" t="s">
        <v>5935</v>
      </c>
      <c r="B29" s="822" t="s">
        <v>5936</v>
      </c>
      <c r="C29" s="822" t="s">
        <v>604</v>
      </c>
      <c r="D29" s="822" t="s">
        <v>5918</v>
      </c>
      <c r="E29" s="822" t="s">
        <v>5932</v>
      </c>
      <c r="F29" s="822" t="s">
        <v>6044</v>
      </c>
      <c r="G29" s="822" t="s">
        <v>6045</v>
      </c>
      <c r="H29" s="831">
        <v>1</v>
      </c>
      <c r="I29" s="831">
        <v>375</v>
      </c>
      <c r="J29" s="822"/>
      <c r="K29" s="822">
        <v>375</v>
      </c>
      <c r="L29" s="831"/>
      <c r="M29" s="831"/>
      <c r="N29" s="822"/>
      <c r="O29" s="822"/>
      <c r="P29" s="831"/>
      <c r="Q29" s="831"/>
      <c r="R29" s="827"/>
      <c r="S29" s="832"/>
    </row>
    <row r="30" spans="1:19" ht="14.45" customHeight="1" x14ac:dyDescent="0.2">
      <c r="A30" s="821" t="s">
        <v>5935</v>
      </c>
      <c r="B30" s="822" t="s">
        <v>5936</v>
      </c>
      <c r="C30" s="822" t="s">
        <v>604</v>
      </c>
      <c r="D30" s="822" t="s">
        <v>5918</v>
      </c>
      <c r="E30" s="822" t="s">
        <v>5932</v>
      </c>
      <c r="F30" s="822" t="s">
        <v>6052</v>
      </c>
      <c r="G30" s="822" t="s">
        <v>6053</v>
      </c>
      <c r="H30" s="831"/>
      <c r="I30" s="831"/>
      <c r="J30" s="822"/>
      <c r="K30" s="822"/>
      <c r="L30" s="831">
        <v>1</v>
      </c>
      <c r="M30" s="831">
        <v>506</v>
      </c>
      <c r="N30" s="822">
        <v>1</v>
      </c>
      <c r="O30" s="822">
        <v>506</v>
      </c>
      <c r="P30" s="831"/>
      <c r="Q30" s="831"/>
      <c r="R30" s="827"/>
      <c r="S30" s="832"/>
    </row>
    <row r="31" spans="1:19" ht="14.45" customHeight="1" x14ac:dyDescent="0.2">
      <c r="A31" s="821" t="s">
        <v>5935</v>
      </c>
      <c r="B31" s="822" t="s">
        <v>5936</v>
      </c>
      <c r="C31" s="822" t="s">
        <v>604</v>
      </c>
      <c r="D31" s="822" t="s">
        <v>5918</v>
      </c>
      <c r="E31" s="822" t="s">
        <v>5932</v>
      </c>
      <c r="F31" s="822" t="s">
        <v>6054</v>
      </c>
      <c r="G31" s="822" t="s">
        <v>6055</v>
      </c>
      <c r="H31" s="831">
        <v>1</v>
      </c>
      <c r="I31" s="831">
        <v>133</v>
      </c>
      <c r="J31" s="822"/>
      <c r="K31" s="822">
        <v>133</v>
      </c>
      <c r="L31" s="831"/>
      <c r="M31" s="831"/>
      <c r="N31" s="822"/>
      <c r="O31" s="822"/>
      <c r="P31" s="831"/>
      <c r="Q31" s="831"/>
      <c r="R31" s="827"/>
      <c r="S31" s="832"/>
    </row>
    <row r="32" spans="1:19" ht="14.45" customHeight="1" x14ac:dyDescent="0.2">
      <c r="A32" s="821" t="s">
        <v>5935</v>
      </c>
      <c r="B32" s="822" t="s">
        <v>5936</v>
      </c>
      <c r="C32" s="822" t="s">
        <v>604</v>
      </c>
      <c r="D32" s="822" t="s">
        <v>5918</v>
      </c>
      <c r="E32" s="822" t="s">
        <v>5932</v>
      </c>
      <c r="F32" s="822" t="s">
        <v>6056</v>
      </c>
      <c r="G32" s="822" t="s">
        <v>6057</v>
      </c>
      <c r="H32" s="831">
        <v>7</v>
      </c>
      <c r="I32" s="831">
        <v>1015</v>
      </c>
      <c r="J32" s="822">
        <v>1.75</v>
      </c>
      <c r="K32" s="822">
        <v>145</v>
      </c>
      <c r="L32" s="831">
        <v>4</v>
      </c>
      <c r="M32" s="831">
        <v>580</v>
      </c>
      <c r="N32" s="822">
        <v>1</v>
      </c>
      <c r="O32" s="822">
        <v>145</v>
      </c>
      <c r="P32" s="831"/>
      <c r="Q32" s="831"/>
      <c r="R32" s="827"/>
      <c r="S32" s="832"/>
    </row>
    <row r="33" spans="1:19" ht="14.45" customHeight="1" x14ac:dyDescent="0.2">
      <c r="A33" s="821" t="s">
        <v>5935</v>
      </c>
      <c r="B33" s="822" t="s">
        <v>5936</v>
      </c>
      <c r="C33" s="822" t="s">
        <v>604</v>
      </c>
      <c r="D33" s="822" t="s">
        <v>5918</v>
      </c>
      <c r="E33" s="822" t="s">
        <v>5932</v>
      </c>
      <c r="F33" s="822" t="s">
        <v>6066</v>
      </c>
      <c r="G33" s="822" t="s">
        <v>6067</v>
      </c>
      <c r="H33" s="831"/>
      <c r="I33" s="831"/>
      <c r="J33" s="822"/>
      <c r="K33" s="822"/>
      <c r="L33" s="831">
        <v>1</v>
      </c>
      <c r="M33" s="831">
        <v>752</v>
      </c>
      <c r="N33" s="822">
        <v>1</v>
      </c>
      <c r="O33" s="822">
        <v>752</v>
      </c>
      <c r="P33" s="831"/>
      <c r="Q33" s="831"/>
      <c r="R33" s="827"/>
      <c r="S33" s="832"/>
    </row>
    <row r="34" spans="1:19" ht="14.45" customHeight="1" x14ac:dyDescent="0.2">
      <c r="A34" s="821" t="s">
        <v>5935</v>
      </c>
      <c r="B34" s="822" t="s">
        <v>5936</v>
      </c>
      <c r="C34" s="822" t="s">
        <v>604</v>
      </c>
      <c r="D34" s="822" t="s">
        <v>5918</v>
      </c>
      <c r="E34" s="822" t="s">
        <v>5932</v>
      </c>
      <c r="F34" s="822" t="s">
        <v>6074</v>
      </c>
      <c r="G34" s="822" t="s">
        <v>6075</v>
      </c>
      <c r="H34" s="831">
        <v>1</v>
      </c>
      <c r="I34" s="831">
        <v>87</v>
      </c>
      <c r="J34" s="822"/>
      <c r="K34" s="822">
        <v>87</v>
      </c>
      <c r="L34" s="831"/>
      <c r="M34" s="831"/>
      <c r="N34" s="822"/>
      <c r="O34" s="822"/>
      <c r="P34" s="831"/>
      <c r="Q34" s="831"/>
      <c r="R34" s="827"/>
      <c r="S34" s="832"/>
    </row>
    <row r="35" spans="1:19" ht="14.45" customHeight="1" x14ac:dyDescent="0.2">
      <c r="A35" s="821" t="s">
        <v>5935</v>
      </c>
      <c r="B35" s="822" t="s">
        <v>5936</v>
      </c>
      <c r="C35" s="822" t="s">
        <v>604</v>
      </c>
      <c r="D35" s="822" t="s">
        <v>1975</v>
      </c>
      <c r="E35" s="822" t="s">
        <v>5937</v>
      </c>
      <c r="F35" s="822" t="s">
        <v>5938</v>
      </c>
      <c r="G35" s="822" t="s">
        <v>5939</v>
      </c>
      <c r="H35" s="831"/>
      <c r="I35" s="831"/>
      <c r="J35" s="822"/>
      <c r="K35" s="822"/>
      <c r="L35" s="831">
        <v>1.4</v>
      </c>
      <c r="M35" s="831">
        <v>97.580000000000013</v>
      </c>
      <c r="N35" s="822">
        <v>1</v>
      </c>
      <c r="O35" s="822">
        <v>69.700000000000017</v>
      </c>
      <c r="P35" s="831"/>
      <c r="Q35" s="831"/>
      <c r="R35" s="827"/>
      <c r="S35" s="832"/>
    </row>
    <row r="36" spans="1:19" ht="14.45" customHeight="1" x14ac:dyDescent="0.2">
      <c r="A36" s="821" t="s">
        <v>5935</v>
      </c>
      <c r="B36" s="822" t="s">
        <v>5936</v>
      </c>
      <c r="C36" s="822" t="s">
        <v>604</v>
      </c>
      <c r="D36" s="822" t="s">
        <v>1975</v>
      </c>
      <c r="E36" s="822" t="s">
        <v>5932</v>
      </c>
      <c r="F36" s="822" t="s">
        <v>5953</v>
      </c>
      <c r="G36" s="822" t="s">
        <v>5954</v>
      </c>
      <c r="H36" s="831">
        <v>4</v>
      </c>
      <c r="I36" s="831">
        <v>332</v>
      </c>
      <c r="J36" s="822">
        <v>0.79047619047619044</v>
      </c>
      <c r="K36" s="822">
        <v>83</v>
      </c>
      <c r="L36" s="831">
        <v>5</v>
      </c>
      <c r="M36" s="831">
        <v>420</v>
      </c>
      <c r="N36" s="822">
        <v>1</v>
      </c>
      <c r="O36" s="822">
        <v>84</v>
      </c>
      <c r="P36" s="831">
        <v>4</v>
      </c>
      <c r="Q36" s="831">
        <v>340</v>
      </c>
      <c r="R36" s="827">
        <v>0.80952380952380953</v>
      </c>
      <c r="S36" s="832">
        <v>85</v>
      </c>
    </row>
    <row r="37" spans="1:19" ht="14.45" customHeight="1" x14ac:dyDescent="0.2">
      <c r="A37" s="821" t="s">
        <v>5935</v>
      </c>
      <c r="B37" s="822" t="s">
        <v>5936</v>
      </c>
      <c r="C37" s="822" t="s">
        <v>604</v>
      </c>
      <c r="D37" s="822" t="s">
        <v>1975</v>
      </c>
      <c r="E37" s="822" t="s">
        <v>5932</v>
      </c>
      <c r="F37" s="822" t="s">
        <v>5955</v>
      </c>
      <c r="G37" s="822" t="s">
        <v>5956</v>
      </c>
      <c r="H37" s="831"/>
      <c r="I37" s="831"/>
      <c r="J37" s="822"/>
      <c r="K37" s="822"/>
      <c r="L37" s="831">
        <v>4</v>
      </c>
      <c r="M37" s="831">
        <v>428</v>
      </c>
      <c r="N37" s="822">
        <v>1</v>
      </c>
      <c r="O37" s="822">
        <v>107</v>
      </c>
      <c r="P37" s="831"/>
      <c r="Q37" s="831"/>
      <c r="R37" s="827"/>
      <c r="S37" s="832"/>
    </row>
    <row r="38" spans="1:19" ht="14.45" customHeight="1" x14ac:dyDescent="0.2">
      <c r="A38" s="821" t="s">
        <v>5935</v>
      </c>
      <c r="B38" s="822" t="s">
        <v>5936</v>
      </c>
      <c r="C38" s="822" t="s">
        <v>604</v>
      </c>
      <c r="D38" s="822" t="s">
        <v>1975</v>
      </c>
      <c r="E38" s="822" t="s">
        <v>5932</v>
      </c>
      <c r="F38" s="822" t="s">
        <v>5964</v>
      </c>
      <c r="G38" s="822" t="s">
        <v>5965</v>
      </c>
      <c r="H38" s="831"/>
      <c r="I38" s="831"/>
      <c r="J38" s="822"/>
      <c r="K38" s="822"/>
      <c r="L38" s="831">
        <v>1</v>
      </c>
      <c r="M38" s="831">
        <v>242</v>
      </c>
      <c r="N38" s="822">
        <v>1</v>
      </c>
      <c r="O38" s="822">
        <v>242</v>
      </c>
      <c r="P38" s="831"/>
      <c r="Q38" s="831"/>
      <c r="R38" s="827"/>
      <c r="S38" s="832"/>
    </row>
    <row r="39" spans="1:19" ht="14.45" customHeight="1" x14ac:dyDescent="0.2">
      <c r="A39" s="821" t="s">
        <v>5935</v>
      </c>
      <c r="B39" s="822" t="s">
        <v>5936</v>
      </c>
      <c r="C39" s="822" t="s">
        <v>604</v>
      </c>
      <c r="D39" s="822" t="s">
        <v>1975</v>
      </c>
      <c r="E39" s="822" t="s">
        <v>5932</v>
      </c>
      <c r="F39" s="822" t="s">
        <v>5970</v>
      </c>
      <c r="G39" s="822" t="s">
        <v>5971</v>
      </c>
      <c r="H39" s="831"/>
      <c r="I39" s="831"/>
      <c r="J39" s="822"/>
      <c r="K39" s="822"/>
      <c r="L39" s="831">
        <v>1</v>
      </c>
      <c r="M39" s="831">
        <v>91</v>
      </c>
      <c r="N39" s="822">
        <v>1</v>
      </c>
      <c r="O39" s="822">
        <v>91</v>
      </c>
      <c r="P39" s="831"/>
      <c r="Q39" s="831"/>
      <c r="R39" s="827"/>
      <c r="S39" s="832"/>
    </row>
    <row r="40" spans="1:19" ht="14.45" customHeight="1" x14ac:dyDescent="0.2">
      <c r="A40" s="821" t="s">
        <v>5935</v>
      </c>
      <c r="B40" s="822" t="s">
        <v>5936</v>
      </c>
      <c r="C40" s="822" t="s">
        <v>604</v>
      </c>
      <c r="D40" s="822" t="s">
        <v>1975</v>
      </c>
      <c r="E40" s="822" t="s">
        <v>5932</v>
      </c>
      <c r="F40" s="822" t="s">
        <v>5976</v>
      </c>
      <c r="G40" s="822" t="s">
        <v>5977</v>
      </c>
      <c r="H40" s="831">
        <v>381</v>
      </c>
      <c r="I40" s="831">
        <v>48271</v>
      </c>
      <c r="J40" s="822">
        <v>1.0731181361433462</v>
      </c>
      <c r="K40" s="822">
        <v>126.69553805774278</v>
      </c>
      <c r="L40" s="831">
        <v>357</v>
      </c>
      <c r="M40" s="831">
        <v>44982</v>
      </c>
      <c r="N40" s="822">
        <v>1</v>
      </c>
      <c r="O40" s="822">
        <v>126</v>
      </c>
      <c r="P40" s="831">
        <v>118</v>
      </c>
      <c r="Q40" s="831">
        <v>14986</v>
      </c>
      <c r="R40" s="827">
        <v>0.33315548441598863</v>
      </c>
      <c r="S40" s="832">
        <v>127</v>
      </c>
    </row>
    <row r="41" spans="1:19" ht="14.45" customHeight="1" x14ac:dyDescent="0.2">
      <c r="A41" s="821" t="s">
        <v>5935</v>
      </c>
      <c r="B41" s="822" t="s">
        <v>5936</v>
      </c>
      <c r="C41" s="822" t="s">
        <v>604</v>
      </c>
      <c r="D41" s="822" t="s">
        <v>1975</v>
      </c>
      <c r="E41" s="822" t="s">
        <v>5932</v>
      </c>
      <c r="F41" s="822" t="s">
        <v>5992</v>
      </c>
      <c r="G41" s="822" t="s">
        <v>5993</v>
      </c>
      <c r="H41" s="831"/>
      <c r="I41" s="831"/>
      <c r="J41" s="822"/>
      <c r="K41" s="822"/>
      <c r="L41" s="831">
        <v>2</v>
      </c>
      <c r="M41" s="831">
        <v>3374</v>
      </c>
      <c r="N41" s="822">
        <v>1</v>
      </c>
      <c r="O41" s="822">
        <v>1687</v>
      </c>
      <c r="P41" s="831"/>
      <c r="Q41" s="831"/>
      <c r="R41" s="827"/>
      <c r="S41" s="832"/>
    </row>
    <row r="42" spans="1:19" ht="14.45" customHeight="1" x14ac:dyDescent="0.2">
      <c r="A42" s="821" t="s">
        <v>5935</v>
      </c>
      <c r="B42" s="822" t="s">
        <v>5936</v>
      </c>
      <c r="C42" s="822" t="s">
        <v>604</v>
      </c>
      <c r="D42" s="822" t="s">
        <v>1975</v>
      </c>
      <c r="E42" s="822" t="s">
        <v>5932</v>
      </c>
      <c r="F42" s="822" t="s">
        <v>5996</v>
      </c>
      <c r="G42" s="822" t="s">
        <v>5997</v>
      </c>
      <c r="H42" s="831"/>
      <c r="I42" s="831"/>
      <c r="J42" s="822"/>
      <c r="K42" s="822"/>
      <c r="L42" s="831">
        <v>2</v>
      </c>
      <c r="M42" s="831">
        <v>2642</v>
      </c>
      <c r="N42" s="822">
        <v>1</v>
      </c>
      <c r="O42" s="822">
        <v>1321</v>
      </c>
      <c r="P42" s="831">
        <v>1</v>
      </c>
      <c r="Q42" s="831">
        <v>1328</v>
      </c>
      <c r="R42" s="827">
        <v>0.50264950794852381</v>
      </c>
      <c r="S42" s="832">
        <v>1328</v>
      </c>
    </row>
    <row r="43" spans="1:19" ht="14.45" customHeight="1" x14ac:dyDescent="0.2">
      <c r="A43" s="821" t="s">
        <v>5935</v>
      </c>
      <c r="B43" s="822" t="s">
        <v>5936</v>
      </c>
      <c r="C43" s="822" t="s">
        <v>604</v>
      </c>
      <c r="D43" s="822" t="s">
        <v>1975</v>
      </c>
      <c r="E43" s="822" t="s">
        <v>5932</v>
      </c>
      <c r="F43" s="822" t="s">
        <v>5998</v>
      </c>
      <c r="G43" s="822" t="s">
        <v>5999</v>
      </c>
      <c r="H43" s="831"/>
      <c r="I43" s="831"/>
      <c r="J43" s="822"/>
      <c r="K43" s="822"/>
      <c r="L43" s="831">
        <v>1</v>
      </c>
      <c r="M43" s="831">
        <v>982</v>
      </c>
      <c r="N43" s="822">
        <v>1</v>
      </c>
      <c r="O43" s="822">
        <v>982</v>
      </c>
      <c r="P43" s="831"/>
      <c r="Q43" s="831"/>
      <c r="R43" s="827"/>
      <c r="S43" s="832"/>
    </row>
    <row r="44" spans="1:19" ht="14.45" customHeight="1" x14ac:dyDescent="0.2">
      <c r="A44" s="821" t="s">
        <v>5935</v>
      </c>
      <c r="B44" s="822" t="s">
        <v>5936</v>
      </c>
      <c r="C44" s="822" t="s">
        <v>604</v>
      </c>
      <c r="D44" s="822" t="s">
        <v>1975</v>
      </c>
      <c r="E44" s="822" t="s">
        <v>5932</v>
      </c>
      <c r="F44" s="822" t="s">
        <v>6004</v>
      </c>
      <c r="G44" s="822" t="s">
        <v>6005</v>
      </c>
      <c r="H44" s="831">
        <v>1</v>
      </c>
      <c r="I44" s="831">
        <v>164</v>
      </c>
      <c r="J44" s="822">
        <v>0.9939393939393939</v>
      </c>
      <c r="K44" s="822">
        <v>164</v>
      </c>
      <c r="L44" s="831">
        <v>1</v>
      </c>
      <c r="M44" s="831">
        <v>165</v>
      </c>
      <c r="N44" s="822">
        <v>1</v>
      </c>
      <c r="O44" s="822">
        <v>165</v>
      </c>
      <c r="P44" s="831"/>
      <c r="Q44" s="831"/>
      <c r="R44" s="827"/>
      <c r="S44" s="832"/>
    </row>
    <row r="45" spans="1:19" ht="14.45" customHeight="1" x14ac:dyDescent="0.2">
      <c r="A45" s="821" t="s">
        <v>5935</v>
      </c>
      <c r="B45" s="822" t="s">
        <v>5936</v>
      </c>
      <c r="C45" s="822" t="s">
        <v>604</v>
      </c>
      <c r="D45" s="822" t="s">
        <v>1975</v>
      </c>
      <c r="E45" s="822" t="s">
        <v>5932</v>
      </c>
      <c r="F45" s="822" t="s">
        <v>6006</v>
      </c>
      <c r="G45" s="822" t="s">
        <v>6007</v>
      </c>
      <c r="H45" s="831">
        <v>283</v>
      </c>
      <c r="I45" s="831">
        <v>9433.2699999999986</v>
      </c>
      <c r="J45" s="822">
        <v>0.62334767703413152</v>
      </c>
      <c r="K45" s="822">
        <v>33.333109540636038</v>
      </c>
      <c r="L45" s="831">
        <v>454</v>
      </c>
      <c r="M45" s="831">
        <v>15133.239999999998</v>
      </c>
      <c r="N45" s="822">
        <v>1</v>
      </c>
      <c r="O45" s="822">
        <v>33.333127753303962</v>
      </c>
      <c r="P45" s="831">
        <v>132</v>
      </c>
      <c r="Q45" s="831">
        <v>4399.9699999999993</v>
      </c>
      <c r="R45" s="827">
        <v>0.29074870946340636</v>
      </c>
      <c r="S45" s="832">
        <v>33.333106060606056</v>
      </c>
    </row>
    <row r="46" spans="1:19" ht="14.45" customHeight="1" x14ac:dyDescent="0.2">
      <c r="A46" s="821" t="s">
        <v>5935</v>
      </c>
      <c r="B46" s="822" t="s">
        <v>5936</v>
      </c>
      <c r="C46" s="822" t="s">
        <v>604</v>
      </c>
      <c r="D46" s="822" t="s">
        <v>1975</v>
      </c>
      <c r="E46" s="822" t="s">
        <v>5932</v>
      </c>
      <c r="F46" s="822" t="s">
        <v>6012</v>
      </c>
      <c r="G46" s="822" t="s">
        <v>6013</v>
      </c>
      <c r="H46" s="831"/>
      <c r="I46" s="831"/>
      <c r="J46" s="822"/>
      <c r="K46" s="822"/>
      <c r="L46" s="831">
        <v>8</v>
      </c>
      <c r="M46" s="831">
        <v>696</v>
      </c>
      <c r="N46" s="822">
        <v>1</v>
      </c>
      <c r="O46" s="822">
        <v>87</v>
      </c>
      <c r="P46" s="831">
        <v>1</v>
      </c>
      <c r="Q46" s="831">
        <v>88</v>
      </c>
      <c r="R46" s="827">
        <v>0.12643678160919541</v>
      </c>
      <c r="S46" s="832">
        <v>88</v>
      </c>
    </row>
    <row r="47" spans="1:19" ht="14.45" customHeight="1" x14ac:dyDescent="0.2">
      <c r="A47" s="821" t="s">
        <v>5935</v>
      </c>
      <c r="B47" s="822" t="s">
        <v>5936</v>
      </c>
      <c r="C47" s="822" t="s">
        <v>604</v>
      </c>
      <c r="D47" s="822" t="s">
        <v>1975</v>
      </c>
      <c r="E47" s="822" t="s">
        <v>5932</v>
      </c>
      <c r="F47" s="822" t="s">
        <v>6014</v>
      </c>
      <c r="G47" s="822" t="s">
        <v>6015</v>
      </c>
      <c r="H47" s="831"/>
      <c r="I47" s="831"/>
      <c r="J47" s="822"/>
      <c r="K47" s="822"/>
      <c r="L47" s="831">
        <v>5</v>
      </c>
      <c r="M47" s="831">
        <v>165</v>
      </c>
      <c r="N47" s="822">
        <v>1</v>
      </c>
      <c r="O47" s="822">
        <v>33</v>
      </c>
      <c r="P47" s="831"/>
      <c r="Q47" s="831"/>
      <c r="R47" s="827"/>
      <c r="S47" s="832"/>
    </row>
    <row r="48" spans="1:19" ht="14.45" customHeight="1" x14ac:dyDescent="0.2">
      <c r="A48" s="821" t="s">
        <v>5935</v>
      </c>
      <c r="B48" s="822" t="s">
        <v>5936</v>
      </c>
      <c r="C48" s="822" t="s">
        <v>604</v>
      </c>
      <c r="D48" s="822" t="s">
        <v>1975</v>
      </c>
      <c r="E48" s="822" t="s">
        <v>5932</v>
      </c>
      <c r="F48" s="822" t="s">
        <v>5933</v>
      </c>
      <c r="G48" s="822" t="s">
        <v>5934</v>
      </c>
      <c r="H48" s="831">
        <v>30</v>
      </c>
      <c r="I48" s="831">
        <v>7560</v>
      </c>
      <c r="J48" s="822">
        <v>0.2125984251968504</v>
      </c>
      <c r="K48" s="822">
        <v>252</v>
      </c>
      <c r="L48" s="831">
        <v>140</v>
      </c>
      <c r="M48" s="831">
        <v>35560</v>
      </c>
      <c r="N48" s="822">
        <v>1</v>
      </c>
      <c r="O48" s="822">
        <v>254</v>
      </c>
      <c r="P48" s="831">
        <v>33</v>
      </c>
      <c r="Q48" s="831">
        <v>8415</v>
      </c>
      <c r="R48" s="827">
        <v>0.23664229471316087</v>
      </c>
      <c r="S48" s="832">
        <v>255</v>
      </c>
    </row>
    <row r="49" spans="1:19" ht="14.45" customHeight="1" x14ac:dyDescent="0.2">
      <c r="A49" s="821" t="s">
        <v>5935</v>
      </c>
      <c r="B49" s="822" t="s">
        <v>5936</v>
      </c>
      <c r="C49" s="822" t="s">
        <v>604</v>
      </c>
      <c r="D49" s="822" t="s">
        <v>1975</v>
      </c>
      <c r="E49" s="822" t="s">
        <v>5932</v>
      </c>
      <c r="F49" s="822" t="s">
        <v>6044</v>
      </c>
      <c r="G49" s="822" t="s">
        <v>6045</v>
      </c>
      <c r="H49" s="831"/>
      <c r="I49" s="831"/>
      <c r="J49" s="822"/>
      <c r="K49" s="822"/>
      <c r="L49" s="831">
        <v>1</v>
      </c>
      <c r="M49" s="831">
        <v>376</v>
      </c>
      <c r="N49" s="822">
        <v>1</v>
      </c>
      <c r="O49" s="822">
        <v>376</v>
      </c>
      <c r="P49" s="831"/>
      <c r="Q49" s="831"/>
      <c r="R49" s="827"/>
      <c r="S49" s="832"/>
    </row>
    <row r="50" spans="1:19" ht="14.45" customHeight="1" x14ac:dyDescent="0.2">
      <c r="A50" s="821" t="s">
        <v>5935</v>
      </c>
      <c r="B50" s="822" t="s">
        <v>5936</v>
      </c>
      <c r="C50" s="822" t="s">
        <v>604</v>
      </c>
      <c r="D50" s="822" t="s">
        <v>1975</v>
      </c>
      <c r="E50" s="822" t="s">
        <v>5932</v>
      </c>
      <c r="F50" s="822" t="s">
        <v>6074</v>
      </c>
      <c r="G50" s="822" t="s">
        <v>6075</v>
      </c>
      <c r="H50" s="831"/>
      <c r="I50" s="831"/>
      <c r="J50" s="822"/>
      <c r="K50" s="822"/>
      <c r="L50" s="831">
        <v>1</v>
      </c>
      <c r="M50" s="831">
        <v>87</v>
      </c>
      <c r="N50" s="822">
        <v>1</v>
      </c>
      <c r="O50" s="822">
        <v>87</v>
      </c>
      <c r="P50" s="831"/>
      <c r="Q50" s="831"/>
      <c r="R50" s="827"/>
      <c r="S50" s="832"/>
    </row>
    <row r="51" spans="1:19" ht="14.45" customHeight="1" x14ac:dyDescent="0.2">
      <c r="A51" s="821" t="s">
        <v>5935</v>
      </c>
      <c r="B51" s="822" t="s">
        <v>5936</v>
      </c>
      <c r="C51" s="822" t="s">
        <v>604</v>
      </c>
      <c r="D51" s="822" t="s">
        <v>1976</v>
      </c>
      <c r="E51" s="822" t="s">
        <v>5937</v>
      </c>
      <c r="F51" s="822" t="s">
        <v>5938</v>
      </c>
      <c r="G51" s="822" t="s">
        <v>5939</v>
      </c>
      <c r="H51" s="831">
        <v>1.5</v>
      </c>
      <c r="I51" s="831">
        <v>104.55</v>
      </c>
      <c r="J51" s="822">
        <v>0.41666666666666663</v>
      </c>
      <c r="K51" s="822">
        <v>69.7</v>
      </c>
      <c r="L51" s="831">
        <v>3.6</v>
      </c>
      <c r="M51" s="831">
        <v>250.92000000000002</v>
      </c>
      <c r="N51" s="822">
        <v>1</v>
      </c>
      <c r="O51" s="822">
        <v>69.7</v>
      </c>
      <c r="P51" s="831">
        <v>4.4000000000000004</v>
      </c>
      <c r="Q51" s="831">
        <v>306.68</v>
      </c>
      <c r="R51" s="827">
        <v>1.2222222222222221</v>
      </c>
      <c r="S51" s="832">
        <v>69.7</v>
      </c>
    </row>
    <row r="52" spans="1:19" ht="14.45" customHeight="1" x14ac:dyDescent="0.2">
      <c r="A52" s="821" t="s">
        <v>5935</v>
      </c>
      <c r="B52" s="822" t="s">
        <v>5936</v>
      </c>
      <c r="C52" s="822" t="s">
        <v>604</v>
      </c>
      <c r="D52" s="822" t="s">
        <v>1976</v>
      </c>
      <c r="E52" s="822" t="s">
        <v>5932</v>
      </c>
      <c r="F52" s="822" t="s">
        <v>5953</v>
      </c>
      <c r="G52" s="822" t="s">
        <v>5954</v>
      </c>
      <c r="H52" s="831">
        <v>328</v>
      </c>
      <c r="I52" s="831">
        <v>27224</v>
      </c>
      <c r="J52" s="822">
        <v>1.3969622331691298</v>
      </c>
      <c r="K52" s="822">
        <v>83</v>
      </c>
      <c r="L52" s="831">
        <v>232</v>
      </c>
      <c r="M52" s="831">
        <v>19488</v>
      </c>
      <c r="N52" s="822">
        <v>1</v>
      </c>
      <c r="O52" s="822">
        <v>84</v>
      </c>
      <c r="P52" s="831">
        <v>187</v>
      </c>
      <c r="Q52" s="831">
        <v>15895</v>
      </c>
      <c r="R52" s="827">
        <v>0.81563013136288998</v>
      </c>
      <c r="S52" s="832">
        <v>85</v>
      </c>
    </row>
    <row r="53" spans="1:19" ht="14.45" customHeight="1" x14ac:dyDescent="0.2">
      <c r="A53" s="821" t="s">
        <v>5935</v>
      </c>
      <c r="B53" s="822" t="s">
        <v>5936</v>
      </c>
      <c r="C53" s="822" t="s">
        <v>604</v>
      </c>
      <c r="D53" s="822" t="s">
        <v>1976</v>
      </c>
      <c r="E53" s="822" t="s">
        <v>5932</v>
      </c>
      <c r="F53" s="822" t="s">
        <v>5957</v>
      </c>
      <c r="G53" s="822" t="s">
        <v>5958</v>
      </c>
      <c r="H53" s="831">
        <v>2</v>
      </c>
      <c r="I53" s="831">
        <v>74</v>
      </c>
      <c r="J53" s="822">
        <v>0.38947368421052631</v>
      </c>
      <c r="K53" s="822">
        <v>37</v>
      </c>
      <c r="L53" s="831">
        <v>5</v>
      </c>
      <c r="M53" s="831">
        <v>190</v>
      </c>
      <c r="N53" s="822">
        <v>1</v>
      </c>
      <c r="O53" s="822">
        <v>38</v>
      </c>
      <c r="P53" s="831">
        <v>7</v>
      </c>
      <c r="Q53" s="831">
        <v>266</v>
      </c>
      <c r="R53" s="827">
        <v>1.4</v>
      </c>
      <c r="S53" s="832">
        <v>38</v>
      </c>
    </row>
    <row r="54" spans="1:19" ht="14.45" customHeight="1" x14ac:dyDescent="0.2">
      <c r="A54" s="821" t="s">
        <v>5935</v>
      </c>
      <c r="B54" s="822" t="s">
        <v>5936</v>
      </c>
      <c r="C54" s="822" t="s">
        <v>604</v>
      </c>
      <c r="D54" s="822" t="s">
        <v>1976</v>
      </c>
      <c r="E54" s="822" t="s">
        <v>5932</v>
      </c>
      <c r="F54" s="822" t="s">
        <v>5966</v>
      </c>
      <c r="G54" s="822" t="s">
        <v>5967</v>
      </c>
      <c r="H54" s="831">
        <v>7</v>
      </c>
      <c r="I54" s="831">
        <v>2674</v>
      </c>
      <c r="J54" s="822">
        <v>0.46423611111111113</v>
      </c>
      <c r="K54" s="822">
        <v>382</v>
      </c>
      <c r="L54" s="831">
        <v>15</v>
      </c>
      <c r="M54" s="831">
        <v>5760</v>
      </c>
      <c r="N54" s="822">
        <v>1</v>
      </c>
      <c r="O54" s="822">
        <v>384</v>
      </c>
      <c r="P54" s="831">
        <v>1</v>
      </c>
      <c r="Q54" s="831">
        <v>385</v>
      </c>
      <c r="R54" s="827">
        <v>6.6840277777777776E-2</v>
      </c>
      <c r="S54" s="832">
        <v>385</v>
      </c>
    </row>
    <row r="55" spans="1:19" ht="14.45" customHeight="1" x14ac:dyDescent="0.2">
      <c r="A55" s="821" t="s">
        <v>5935</v>
      </c>
      <c r="B55" s="822" t="s">
        <v>5936</v>
      </c>
      <c r="C55" s="822" t="s">
        <v>604</v>
      </c>
      <c r="D55" s="822" t="s">
        <v>1976</v>
      </c>
      <c r="E55" s="822" t="s">
        <v>5932</v>
      </c>
      <c r="F55" s="822" t="s">
        <v>5968</v>
      </c>
      <c r="G55" s="822" t="s">
        <v>5969</v>
      </c>
      <c r="H55" s="831">
        <v>1</v>
      </c>
      <c r="I55" s="831">
        <v>604</v>
      </c>
      <c r="J55" s="822"/>
      <c r="K55" s="822">
        <v>604</v>
      </c>
      <c r="L55" s="831"/>
      <c r="M55" s="831"/>
      <c r="N55" s="822"/>
      <c r="O55" s="822"/>
      <c r="P55" s="831"/>
      <c r="Q55" s="831"/>
      <c r="R55" s="827"/>
      <c r="S55" s="832"/>
    </row>
    <row r="56" spans="1:19" ht="14.45" customHeight="1" x14ac:dyDescent="0.2">
      <c r="A56" s="821" t="s">
        <v>5935</v>
      </c>
      <c r="B56" s="822" t="s">
        <v>5936</v>
      </c>
      <c r="C56" s="822" t="s">
        <v>604</v>
      </c>
      <c r="D56" s="822" t="s">
        <v>1976</v>
      </c>
      <c r="E56" s="822" t="s">
        <v>5932</v>
      </c>
      <c r="F56" s="822" t="s">
        <v>5970</v>
      </c>
      <c r="G56" s="822" t="s">
        <v>5971</v>
      </c>
      <c r="H56" s="831">
        <v>193</v>
      </c>
      <c r="I56" s="831">
        <v>17563</v>
      </c>
      <c r="J56" s="822">
        <v>1.0965909090909092</v>
      </c>
      <c r="K56" s="822">
        <v>91</v>
      </c>
      <c r="L56" s="831">
        <v>176</v>
      </c>
      <c r="M56" s="831">
        <v>16016</v>
      </c>
      <c r="N56" s="822">
        <v>1</v>
      </c>
      <c r="O56" s="822">
        <v>91</v>
      </c>
      <c r="P56" s="831">
        <v>160</v>
      </c>
      <c r="Q56" s="831">
        <v>14720</v>
      </c>
      <c r="R56" s="827">
        <v>0.91908091908091905</v>
      </c>
      <c r="S56" s="832">
        <v>92</v>
      </c>
    </row>
    <row r="57" spans="1:19" ht="14.45" customHeight="1" x14ac:dyDescent="0.2">
      <c r="A57" s="821" t="s">
        <v>5935</v>
      </c>
      <c r="B57" s="822" t="s">
        <v>5936</v>
      </c>
      <c r="C57" s="822" t="s">
        <v>604</v>
      </c>
      <c r="D57" s="822" t="s">
        <v>1976</v>
      </c>
      <c r="E57" s="822" t="s">
        <v>5932</v>
      </c>
      <c r="F57" s="822" t="s">
        <v>5974</v>
      </c>
      <c r="G57" s="822" t="s">
        <v>5975</v>
      </c>
      <c r="H57" s="831">
        <v>25</v>
      </c>
      <c r="I57" s="831">
        <v>2025</v>
      </c>
      <c r="J57" s="822">
        <v>0.75757575757575757</v>
      </c>
      <c r="K57" s="822">
        <v>81</v>
      </c>
      <c r="L57" s="831">
        <v>33</v>
      </c>
      <c r="M57" s="831">
        <v>2673</v>
      </c>
      <c r="N57" s="822">
        <v>1</v>
      </c>
      <c r="O57" s="822">
        <v>81</v>
      </c>
      <c r="P57" s="831">
        <v>19</v>
      </c>
      <c r="Q57" s="831">
        <v>1558</v>
      </c>
      <c r="R57" s="827">
        <v>0.5828656939768051</v>
      </c>
      <c r="S57" s="832">
        <v>82</v>
      </c>
    </row>
    <row r="58" spans="1:19" ht="14.45" customHeight="1" x14ac:dyDescent="0.2">
      <c r="A58" s="821" t="s">
        <v>5935</v>
      </c>
      <c r="B58" s="822" t="s">
        <v>5936</v>
      </c>
      <c r="C58" s="822" t="s">
        <v>604</v>
      </c>
      <c r="D58" s="822" t="s">
        <v>1976</v>
      </c>
      <c r="E58" s="822" t="s">
        <v>5932</v>
      </c>
      <c r="F58" s="822" t="s">
        <v>5976</v>
      </c>
      <c r="G58" s="822" t="s">
        <v>5977</v>
      </c>
      <c r="H58" s="831">
        <v>1029</v>
      </c>
      <c r="I58" s="831">
        <v>130437</v>
      </c>
      <c r="J58" s="822">
        <v>1.1502380952380953</v>
      </c>
      <c r="K58" s="822">
        <v>126.76093294460641</v>
      </c>
      <c r="L58" s="831">
        <v>900</v>
      </c>
      <c r="M58" s="831">
        <v>113400</v>
      </c>
      <c r="N58" s="822">
        <v>1</v>
      </c>
      <c r="O58" s="822">
        <v>126</v>
      </c>
      <c r="P58" s="831">
        <v>863</v>
      </c>
      <c r="Q58" s="831">
        <v>109601</v>
      </c>
      <c r="R58" s="827">
        <v>0.96649911816578482</v>
      </c>
      <c r="S58" s="832">
        <v>127</v>
      </c>
    </row>
    <row r="59" spans="1:19" ht="14.45" customHeight="1" x14ac:dyDescent="0.2">
      <c r="A59" s="821" t="s">
        <v>5935</v>
      </c>
      <c r="B59" s="822" t="s">
        <v>5936</v>
      </c>
      <c r="C59" s="822" t="s">
        <v>604</v>
      </c>
      <c r="D59" s="822" t="s">
        <v>1976</v>
      </c>
      <c r="E59" s="822" t="s">
        <v>5932</v>
      </c>
      <c r="F59" s="822" t="s">
        <v>5996</v>
      </c>
      <c r="G59" s="822" t="s">
        <v>5997</v>
      </c>
      <c r="H59" s="831">
        <v>4</v>
      </c>
      <c r="I59" s="831">
        <v>5252</v>
      </c>
      <c r="J59" s="822">
        <v>0.39757759273277821</v>
      </c>
      <c r="K59" s="822">
        <v>1313</v>
      </c>
      <c r="L59" s="831">
        <v>10</v>
      </c>
      <c r="M59" s="831">
        <v>13210</v>
      </c>
      <c r="N59" s="822">
        <v>1</v>
      </c>
      <c r="O59" s="822">
        <v>1321</v>
      </c>
      <c r="P59" s="831">
        <v>12</v>
      </c>
      <c r="Q59" s="831">
        <v>15936</v>
      </c>
      <c r="R59" s="827">
        <v>1.2063588190764571</v>
      </c>
      <c r="S59" s="832">
        <v>1328</v>
      </c>
    </row>
    <row r="60" spans="1:19" ht="14.45" customHeight="1" x14ac:dyDescent="0.2">
      <c r="A60" s="821" t="s">
        <v>5935</v>
      </c>
      <c r="B60" s="822" t="s">
        <v>5936</v>
      </c>
      <c r="C60" s="822" t="s">
        <v>604</v>
      </c>
      <c r="D60" s="822" t="s">
        <v>1976</v>
      </c>
      <c r="E60" s="822" t="s">
        <v>5932</v>
      </c>
      <c r="F60" s="822" t="s">
        <v>6004</v>
      </c>
      <c r="G60" s="822" t="s">
        <v>6005</v>
      </c>
      <c r="H60" s="831">
        <v>7</v>
      </c>
      <c r="I60" s="831">
        <v>1148</v>
      </c>
      <c r="J60" s="822">
        <v>0.9939393939393939</v>
      </c>
      <c r="K60" s="822">
        <v>164</v>
      </c>
      <c r="L60" s="831">
        <v>7</v>
      </c>
      <c r="M60" s="831">
        <v>1155</v>
      </c>
      <c r="N60" s="822">
        <v>1</v>
      </c>
      <c r="O60" s="822">
        <v>165</v>
      </c>
      <c r="P60" s="831">
        <v>5</v>
      </c>
      <c r="Q60" s="831">
        <v>830</v>
      </c>
      <c r="R60" s="827">
        <v>0.7186147186147186</v>
      </c>
      <c r="S60" s="832">
        <v>166</v>
      </c>
    </row>
    <row r="61" spans="1:19" ht="14.45" customHeight="1" x14ac:dyDescent="0.2">
      <c r="A61" s="821" t="s">
        <v>5935</v>
      </c>
      <c r="B61" s="822" t="s">
        <v>5936</v>
      </c>
      <c r="C61" s="822" t="s">
        <v>604</v>
      </c>
      <c r="D61" s="822" t="s">
        <v>1976</v>
      </c>
      <c r="E61" s="822" t="s">
        <v>5932</v>
      </c>
      <c r="F61" s="822" t="s">
        <v>6006</v>
      </c>
      <c r="G61" s="822" t="s">
        <v>6007</v>
      </c>
      <c r="H61" s="831">
        <v>591</v>
      </c>
      <c r="I61" s="831">
        <v>19699.96</v>
      </c>
      <c r="J61" s="822">
        <v>0.83122299310927361</v>
      </c>
      <c r="K61" s="822">
        <v>33.333265651438239</v>
      </c>
      <c r="L61" s="831">
        <v>711</v>
      </c>
      <c r="M61" s="831">
        <v>23699.970000000008</v>
      </c>
      <c r="N61" s="822">
        <v>1</v>
      </c>
      <c r="O61" s="822">
        <v>33.333291139240515</v>
      </c>
      <c r="P61" s="831">
        <v>701</v>
      </c>
      <c r="Q61" s="831">
        <v>27428.910000000003</v>
      </c>
      <c r="R61" s="827">
        <v>1.1573394396701766</v>
      </c>
      <c r="S61" s="832">
        <v>39.128259629101287</v>
      </c>
    </row>
    <row r="62" spans="1:19" ht="14.45" customHeight="1" x14ac:dyDescent="0.2">
      <c r="A62" s="821" t="s">
        <v>5935</v>
      </c>
      <c r="B62" s="822" t="s">
        <v>5936</v>
      </c>
      <c r="C62" s="822" t="s">
        <v>604</v>
      </c>
      <c r="D62" s="822" t="s">
        <v>1976</v>
      </c>
      <c r="E62" s="822" t="s">
        <v>5932</v>
      </c>
      <c r="F62" s="822" t="s">
        <v>6008</v>
      </c>
      <c r="G62" s="822" t="s">
        <v>6009</v>
      </c>
      <c r="H62" s="831">
        <v>9</v>
      </c>
      <c r="I62" s="831">
        <v>1042</v>
      </c>
      <c r="J62" s="822">
        <v>0.39055472263868068</v>
      </c>
      <c r="K62" s="822">
        <v>115.77777777777777</v>
      </c>
      <c r="L62" s="831">
        <v>23</v>
      </c>
      <c r="M62" s="831">
        <v>2668</v>
      </c>
      <c r="N62" s="822">
        <v>1</v>
      </c>
      <c r="O62" s="822">
        <v>116</v>
      </c>
      <c r="P62" s="831">
        <v>17</v>
      </c>
      <c r="Q62" s="831">
        <v>1989</v>
      </c>
      <c r="R62" s="827">
        <v>0.74550224887556227</v>
      </c>
      <c r="S62" s="832">
        <v>117</v>
      </c>
    </row>
    <row r="63" spans="1:19" ht="14.45" customHeight="1" x14ac:dyDescent="0.2">
      <c r="A63" s="821" t="s">
        <v>5935</v>
      </c>
      <c r="B63" s="822" t="s">
        <v>5936</v>
      </c>
      <c r="C63" s="822" t="s">
        <v>604</v>
      </c>
      <c r="D63" s="822" t="s">
        <v>1976</v>
      </c>
      <c r="E63" s="822" t="s">
        <v>5932</v>
      </c>
      <c r="F63" s="822" t="s">
        <v>6012</v>
      </c>
      <c r="G63" s="822" t="s">
        <v>6013</v>
      </c>
      <c r="H63" s="831">
        <v>7</v>
      </c>
      <c r="I63" s="831">
        <v>602</v>
      </c>
      <c r="J63" s="822">
        <v>0.46130268199233715</v>
      </c>
      <c r="K63" s="822">
        <v>86</v>
      </c>
      <c r="L63" s="831">
        <v>15</v>
      </c>
      <c r="M63" s="831">
        <v>1305</v>
      </c>
      <c r="N63" s="822">
        <v>1</v>
      </c>
      <c r="O63" s="822">
        <v>87</v>
      </c>
      <c r="P63" s="831">
        <v>18</v>
      </c>
      <c r="Q63" s="831">
        <v>1584</v>
      </c>
      <c r="R63" s="827">
        <v>1.2137931034482758</v>
      </c>
      <c r="S63" s="832">
        <v>88</v>
      </c>
    </row>
    <row r="64" spans="1:19" ht="14.45" customHeight="1" x14ac:dyDescent="0.2">
      <c r="A64" s="821" t="s">
        <v>5935</v>
      </c>
      <c r="B64" s="822" t="s">
        <v>5936</v>
      </c>
      <c r="C64" s="822" t="s">
        <v>604</v>
      </c>
      <c r="D64" s="822" t="s">
        <v>1976</v>
      </c>
      <c r="E64" s="822" t="s">
        <v>5932</v>
      </c>
      <c r="F64" s="822" t="s">
        <v>6014</v>
      </c>
      <c r="G64" s="822" t="s">
        <v>6015</v>
      </c>
      <c r="H64" s="831">
        <v>5</v>
      </c>
      <c r="I64" s="831">
        <v>160</v>
      </c>
      <c r="J64" s="822">
        <v>0.37296037296037299</v>
      </c>
      <c r="K64" s="822">
        <v>32</v>
      </c>
      <c r="L64" s="831">
        <v>13</v>
      </c>
      <c r="M64" s="831">
        <v>429</v>
      </c>
      <c r="N64" s="822">
        <v>1</v>
      </c>
      <c r="O64" s="822">
        <v>33</v>
      </c>
      <c r="P64" s="831">
        <v>15</v>
      </c>
      <c r="Q64" s="831">
        <v>495</v>
      </c>
      <c r="R64" s="827">
        <v>1.1538461538461537</v>
      </c>
      <c r="S64" s="832">
        <v>33</v>
      </c>
    </row>
    <row r="65" spans="1:19" ht="14.45" customHeight="1" x14ac:dyDescent="0.2">
      <c r="A65" s="821" t="s">
        <v>5935</v>
      </c>
      <c r="B65" s="822" t="s">
        <v>5936</v>
      </c>
      <c r="C65" s="822" t="s">
        <v>604</v>
      </c>
      <c r="D65" s="822" t="s">
        <v>1976</v>
      </c>
      <c r="E65" s="822" t="s">
        <v>5932</v>
      </c>
      <c r="F65" s="822" t="s">
        <v>6020</v>
      </c>
      <c r="G65" s="822" t="s">
        <v>6021</v>
      </c>
      <c r="H65" s="831"/>
      <c r="I65" s="831"/>
      <c r="J65" s="822"/>
      <c r="K65" s="822"/>
      <c r="L65" s="831">
        <v>1</v>
      </c>
      <c r="M65" s="831">
        <v>499</v>
      </c>
      <c r="N65" s="822">
        <v>1</v>
      </c>
      <c r="O65" s="822">
        <v>499</v>
      </c>
      <c r="P65" s="831">
        <v>1</v>
      </c>
      <c r="Q65" s="831">
        <v>501</v>
      </c>
      <c r="R65" s="827">
        <v>1.0040080160320641</v>
      </c>
      <c r="S65" s="832">
        <v>501</v>
      </c>
    </row>
    <row r="66" spans="1:19" ht="14.45" customHeight="1" x14ac:dyDescent="0.2">
      <c r="A66" s="821" t="s">
        <v>5935</v>
      </c>
      <c r="B66" s="822" t="s">
        <v>5936</v>
      </c>
      <c r="C66" s="822" t="s">
        <v>604</v>
      </c>
      <c r="D66" s="822" t="s">
        <v>1976</v>
      </c>
      <c r="E66" s="822" t="s">
        <v>5932</v>
      </c>
      <c r="F66" s="822" t="s">
        <v>6024</v>
      </c>
      <c r="G66" s="822" t="s">
        <v>6025</v>
      </c>
      <c r="H66" s="831">
        <v>9</v>
      </c>
      <c r="I66" s="831">
        <v>1422</v>
      </c>
      <c r="J66" s="822">
        <v>0.81818181818181823</v>
      </c>
      <c r="K66" s="822">
        <v>158</v>
      </c>
      <c r="L66" s="831">
        <v>11</v>
      </c>
      <c r="M66" s="831">
        <v>1738</v>
      </c>
      <c r="N66" s="822">
        <v>1</v>
      </c>
      <c r="O66" s="822">
        <v>158</v>
      </c>
      <c r="P66" s="831">
        <v>3</v>
      </c>
      <c r="Q66" s="831">
        <v>477</v>
      </c>
      <c r="R66" s="827">
        <v>0.27445339470655927</v>
      </c>
      <c r="S66" s="832">
        <v>159</v>
      </c>
    </row>
    <row r="67" spans="1:19" ht="14.45" customHeight="1" x14ac:dyDescent="0.2">
      <c r="A67" s="821" t="s">
        <v>5935</v>
      </c>
      <c r="B67" s="822" t="s">
        <v>5936</v>
      </c>
      <c r="C67" s="822" t="s">
        <v>604</v>
      </c>
      <c r="D67" s="822" t="s">
        <v>1976</v>
      </c>
      <c r="E67" s="822" t="s">
        <v>5932</v>
      </c>
      <c r="F67" s="822" t="s">
        <v>5933</v>
      </c>
      <c r="G67" s="822" t="s">
        <v>5934</v>
      </c>
      <c r="H67" s="831">
        <v>9</v>
      </c>
      <c r="I67" s="831">
        <v>2268</v>
      </c>
      <c r="J67" s="822">
        <v>0.68685645063597822</v>
      </c>
      <c r="K67" s="822">
        <v>252</v>
      </c>
      <c r="L67" s="831">
        <v>13</v>
      </c>
      <c r="M67" s="831">
        <v>3302</v>
      </c>
      <c r="N67" s="822">
        <v>1</v>
      </c>
      <c r="O67" s="822">
        <v>254</v>
      </c>
      <c r="P67" s="831">
        <v>15</v>
      </c>
      <c r="Q67" s="831">
        <v>3825</v>
      </c>
      <c r="R67" s="827">
        <v>1.1583888552392489</v>
      </c>
      <c r="S67" s="832">
        <v>255</v>
      </c>
    </row>
    <row r="68" spans="1:19" ht="14.45" customHeight="1" x14ac:dyDescent="0.2">
      <c r="A68" s="821" t="s">
        <v>5935</v>
      </c>
      <c r="B68" s="822" t="s">
        <v>5936</v>
      </c>
      <c r="C68" s="822" t="s">
        <v>604</v>
      </c>
      <c r="D68" s="822" t="s">
        <v>1976</v>
      </c>
      <c r="E68" s="822" t="s">
        <v>5932</v>
      </c>
      <c r="F68" s="822" t="s">
        <v>6040</v>
      </c>
      <c r="G68" s="822" t="s">
        <v>6041</v>
      </c>
      <c r="H68" s="831"/>
      <c r="I68" s="831"/>
      <c r="J68" s="822"/>
      <c r="K68" s="822"/>
      <c r="L68" s="831">
        <v>1</v>
      </c>
      <c r="M68" s="831">
        <v>125</v>
      </c>
      <c r="N68" s="822">
        <v>1</v>
      </c>
      <c r="O68" s="822">
        <v>125</v>
      </c>
      <c r="P68" s="831">
        <v>1</v>
      </c>
      <c r="Q68" s="831">
        <v>126</v>
      </c>
      <c r="R68" s="827">
        <v>1.008</v>
      </c>
      <c r="S68" s="832">
        <v>126</v>
      </c>
    </row>
    <row r="69" spans="1:19" ht="14.45" customHeight="1" x14ac:dyDescent="0.2">
      <c r="A69" s="821" t="s">
        <v>5935</v>
      </c>
      <c r="B69" s="822" t="s">
        <v>5936</v>
      </c>
      <c r="C69" s="822" t="s">
        <v>604</v>
      </c>
      <c r="D69" s="822" t="s">
        <v>1976</v>
      </c>
      <c r="E69" s="822" t="s">
        <v>5932</v>
      </c>
      <c r="F69" s="822" t="s">
        <v>6044</v>
      </c>
      <c r="G69" s="822" t="s">
        <v>6045</v>
      </c>
      <c r="H69" s="831">
        <v>1</v>
      </c>
      <c r="I69" s="831">
        <v>375</v>
      </c>
      <c r="J69" s="822">
        <v>0.99734042553191493</v>
      </c>
      <c r="K69" s="822">
        <v>375</v>
      </c>
      <c r="L69" s="831">
        <v>1</v>
      </c>
      <c r="M69" s="831">
        <v>376</v>
      </c>
      <c r="N69" s="822">
        <v>1</v>
      </c>
      <c r="O69" s="822">
        <v>376</v>
      </c>
      <c r="P69" s="831">
        <v>1</v>
      </c>
      <c r="Q69" s="831">
        <v>377</v>
      </c>
      <c r="R69" s="827">
        <v>1.0026595744680851</v>
      </c>
      <c r="S69" s="832">
        <v>377</v>
      </c>
    </row>
    <row r="70" spans="1:19" ht="14.45" customHeight="1" x14ac:dyDescent="0.2">
      <c r="A70" s="821" t="s">
        <v>5935</v>
      </c>
      <c r="B70" s="822" t="s">
        <v>5936</v>
      </c>
      <c r="C70" s="822" t="s">
        <v>604</v>
      </c>
      <c r="D70" s="822" t="s">
        <v>1976</v>
      </c>
      <c r="E70" s="822" t="s">
        <v>5932</v>
      </c>
      <c r="F70" s="822" t="s">
        <v>6050</v>
      </c>
      <c r="G70" s="822" t="s">
        <v>6051</v>
      </c>
      <c r="H70" s="831">
        <v>5</v>
      </c>
      <c r="I70" s="831">
        <v>1765</v>
      </c>
      <c r="J70" s="822">
        <v>0.62147887323943662</v>
      </c>
      <c r="K70" s="822">
        <v>353</v>
      </c>
      <c r="L70" s="831">
        <v>8</v>
      </c>
      <c r="M70" s="831">
        <v>2840</v>
      </c>
      <c r="N70" s="822">
        <v>1</v>
      </c>
      <c r="O70" s="822">
        <v>355</v>
      </c>
      <c r="P70" s="831">
        <v>2</v>
      </c>
      <c r="Q70" s="831">
        <v>712</v>
      </c>
      <c r="R70" s="827">
        <v>0.25070422535211268</v>
      </c>
      <c r="S70" s="832">
        <v>356</v>
      </c>
    </row>
    <row r="71" spans="1:19" ht="14.45" customHeight="1" x14ac:dyDescent="0.2">
      <c r="A71" s="821" t="s">
        <v>5935</v>
      </c>
      <c r="B71" s="822" t="s">
        <v>5936</v>
      </c>
      <c r="C71" s="822" t="s">
        <v>604</v>
      </c>
      <c r="D71" s="822" t="s">
        <v>1976</v>
      </c>
      <c r="E71" s="822" t="s">
        <v>5932</v>
      </c>
      <c r="F71" s="822" t="s">
        <v>6052</v>
      </c>
      <c r="G71" s="822" t="s">
        <v>6053</v>
      </c>
      <c r="H71" s="831">
        <v>1</v>
      </c>
      <c r="I71" s="831">
        <v>501</v>
      </c>
      <c r="J71" s="822">
        <v>0.99011857707509876</v>
      </c>
      <c r="K71" s="822">
        <v>501</v>
      </c>
      <c r="L71" s="831">
        <v>1</v>
      </c>
      <c r="M71" s="831">
        <v>506</v>
      </c>
      <c r="N71" s="822">
        <v>1</v>
      </c>
      <c r="O71" s="822">
        <v>506</v>
      </c>
      <c r="P71" s="831"/>
      <c r="Q71" s="831"/>
      <c r="R71" s="827"/>
      <c r="S71" s="832"/>
    </row>
    <row r="72" spans="1:19" ht="14.45" customHeight="1" x14ac:dyDescent="0.2">
      <c r="A72" s="821" t="s">
        <v>5935</v>
      </c>
      <c r="B72" s="822" t="s">
        <v>5936</v>
      </c>
      <c r="C72" s="822" t="s">
        <v>604</v>
      </c>
      <c r="D72" s="822" t="s">
        <v>1976</v>
      </c>
      <c r="E72" s="822" t="s">
        <v>5932</v>
      </c>
      <c r="F72" s="822" t="s">
        <v>6056</v>
      </c>
      <c r="G72" s="822" t="s">
        <v>6057</v>
      </c>
      <c r="H72" s="831">
        <v>96</v>
      </c>
      <c r="I72" s="831">
        <v>13920</v>
      </c>
      <c r="J72" s="822">
        <v>1.1707317073170731</v>
      </c>
      <c r="K72" s="822">
        <v>145</v>
      </c>
      <c r="L72" s="831">
        <v>82</v>
      </c>
      <c r="M72" s="831">
        <v>11890</v>
      </c>
      <c r="N72" s="822">
        <v>1</v>
      </c>
      <c r="O72" s="822">
        <v>145</v>
      </c>
      <c r="P72" s="831">
        <v>72</v>
      </c>
      <c r="Q72" s="831">
        <v>10512</v>
      </c>
      <c r="R72" s="827">
        <v>0.88410428931875529</v>
      </c>
      <c r="S72" s="832">
        <v>146</v>
      </c>
    </row>
    <row r="73" spans="1:19" ht="14.45" customHeight="1" x14ac:dyDescent="0.2">
      <c r="A73" s="821" t="s">
        <v>5935</v>
      </c>
      <c r="B73" s="822" t="s">
        <v>5936</v>
      </c>
      <c r="C73" s="822" t="s">
        <v>604</v>
      </c>
      <c r="D73" s="822" t="s">
        <v>1976</v>
      </c>
      <c r="E73" s="822" t="s">
        <v>5932</v>
      </c>
      <c r="F73" s="822" t="s">
        <v>6066</v>
      </c>
      <c r="G73" s="822" t="s">
        <v>6067</v>
      </c>
      <c r="H73" s="831"/>
      <c r="I73" s="831"/>
      <c r="J73" s="822"/>
      <c r="K73" s="822"/>
      <c r="L73" s="831">
        <v>1</v>
      </c>
      <c r="M73" s="831">
        <v>752</v>
      </c>
      <c r="N73" s="822">
        <v>1</v>
      </c>
      <c r="O73" s="822">
        <v>752</v>
      </c>
      <c r="P73" s="831"/>
      <c r="Q73" s="831"/>
      <c r="R73" s="827"/>
      <c r="S73" s="832"/>
    </row>
    <row r="74" spans="1:19" ht="14.45" customHeight="1" x14ac:dyDescent="0.2">
      <c r="A74" s="821" t="s">
        <v>5935</v>
      </c>
      <c r="B74" s="822" t="s">
        <v>5936</v>
      </c>
      <c r="C74" s="822" t="s">
        <v>604</v>
      </c>
      <c r="D74" s="822" t="s">
        <v>1976</v>
      </c>
      <c r="E74" s="822" t="s">
        <v>5932</v>
      </c>
      <c r="F74" s="822" t="s">
        <v>6068</v>
      </c>
      <c r="G74" s="822" t="s">
        <v>6069</v>
      </c>
      <c r="H74" s="831"/>
      <c r="I74" s="831"/>
      <c r="J74" s="822"/>
      <c r="K74" s="822"/>
      <c r="L74" s="831">
        <v>1</v>
      </c>
      <c r="M74" s="831">
        <v>954</v>
      </c>
      <c r="N74" s="822">
        <v>1</v>
      </c>
      <c r="O74" s="822">
        <v>954</v>
      </c>
      <c r="P74" s="831">
        <v>2</v>
      </c>
      <c r="Q74" s="831">
        <v>1914</v>
      </c>
      <c r="R74" s="827">
        <v>2.0062893081761008</v>
      </c>
      <c r="S74" s="832">
        <v>957</v>
      </c>
    </row>
    <row r="75" spans="1:19" ht="14.45" customHeight="1" x14ac:dyDescent="0.2">
      <c r="A75" s="821" t="s">
        <v>5935</v>
      </c>
      <c r="B75" s="822" t="s">
        <v>5936</v>
      </c>
      <c r="C75" s="822" t="s">
        <v>604</v>
      </c>
      <c r="D75" s="822" t="s">
        <v>1976</v>
      </c>
      <c r="E75" s="822" t="s">
        <v>5932</v>
      </c>
      <c r="F75" s="822" t="s">
        <v>6070</v>
      </c>
      <c r="G75" s="822" t="s">
        <v>6071</v>
      </c>
      <c r="H75" s="831">
        <v>35</v>
      </c>
      <c r="I75" s="831">
        <v>5775</v>
      </c>
      <c r="J75" s="822">
        <v>1.75</v>
      </c>
      <c r="K75" s="822">
        <v>165</v>
      </c>
      <c r="L75" s="831">
        <v>20</v>
      </c>
      <c r="M75" s="831">
        <v>3300</v>
      </c>
      <c r="N75" s="822">
        <v>1</v>
      </c>
      <c r="O75" s="822">
        <v>165</v>
      </c>
      <c r="P75" s="831">
        <v>19</v>
      </c>
      <c r="Q75" s="831">
        <v>3154</v>
      </c>
      <c r="R75" s="827">
        <v>0.95575757575757581</v>
      </c>
      <c r="S75" s="832">
        <v>166</v>
      </c>
    </row>
    <row r="76" spans="1:19" ht="14.45" customHeight="1" x14ac:dyDescent="0.2">
      <c r="A76" s="821" t="s">
        <v>5935</v>
      </c>
      <c r="B76" s="822" t="s">
        <v>5936</v>
      </c>
      <c r="C76" s="822" t="s">
        <v>604</v>
      </c>
      <c r="D76" s="822" t="s">
        <v>1976</v>
      </c>
      <c r="E76" s="822" t="s">
        <v>5932</v>
      </c>
      <c r="F76" s="822" t="s">
        <v>6078</v>
      </c>
      <c r="G76" s="822" t="s">
        <v>6079</v>
      </c>
      <c r="H76" s="831">
        <v>1</v>
      </c>
      <c r="I76" s="831">
        <v>500</v>
      </c>
      <c r="J76" s="822"/>
      <c r="K76" s="822">
        <v>500</v>
      </c>
      <c r="L76" s="831"/>
      <c r="M76" s="831"/>
      <c r="N76" s="822"/>
      <c r="O76" s="822"/>
      <c r="P76" s="831">
        <v>1</v>
      </c>
      <c r="Q76" s="831">
        <v>505</v>
      </c>
      <c r="R76" s="827"/>
      <c r="S76" s="832">
        <v>505</v>
      </c>
    </row>
    <row r="77" spans="1:19" ht="14.45" customHeight="1" x14ac:dyDescent="0.2">
      <c r="A77" s="821" t="s">
        <v>5935</v>
      </c>
      <c r="B77" s="822" t="s">
        <v>5936</v>
      </c>
      <c r="C77" s="822" t="s">
        <v>604</v>
      </c>
      <c r="D77" s="822" t="s">
        <v>1976</v>
      </c>
      <c r="E77" s="822" t="s">
        <v>5932</v>
      </c>
      <c r="F77" s="822" t="s">
        <v>6084</v>
      </c>
      <c r="G77" s="822" t="s">
        <v>6085</v>
      </c>
      <c r="H77" s="831"/>
      <c r="I77" s="831"/>
      <c r="J77" s="822"/>
      <c r="K77" s="822"/>
      <c r="L77" s="831"/>
      <c r="M77" s="831"/>
      <c r="N77" s="822"/>
      <c r="O77" s="822"/>
      <c r="P77" s="831">
        <v>1</v>
      </c>
      <c r="Q77" s="831">
        <v>123</v>
      </c>
      <c r="R77" s="827"/>
      <c r="S77" s="832">
        <v>123</v>
      </c>
    </row>
    <row r="78" spans="1:19" ht="14.45" customHeight="1" x14ac:dyDescent="0.2">
      <c r="A78" s="821" t="s">
        <v>5935</v>
      </c>
      <c r="B78" s="822" t="s">
        <v>5936</v>
      </c>
      <c r="C78" s="822" t="s">
        <v>604</v>
      </c>
      <c r="D78" s="822" t="s">
        <v>1976</v>
      </c>
      <c r="E78" s="822" t="s">
        <v>5932</v>
      </c>
      <c r="F78" s="822" t="s">
        <v>6098</v>
      </c>
      <c r="G78" s="822" t="s">
        <v>6099</v>
      </c>
      <c r="H78" s="831">
        <v>1</v>
      </c>
      <c r="I78" s="831">
        <v>179</v>
      </c>
      <c r="J78" s="822"/>
      <c r="K78" s="822">
        <v>179</v>
      </c>
      <c r="L78" s="831"/>
      <c r="M78" s="831"/>
      <c r="N78" s="822"/>
      <c r="O78" s="822"/>
      <c r="P78" s="831"/>
      <c r="Q78" s="831"/>
      <c r="R78" s="827"/>
      <c r="S78" s="832"/>
    </row>
    <row r="79" spans="1:19" ht="14.45" customHeight="1" x14ac:dyDescent="0.2">
      <c r="A79" s="821" t="s">
        <v>5935</v>
      </c>
      <c r="B79" s="822" t="s">
        <v>5936</v>
      </c>
      <c r="C79" s="822" t="s">
        <v>604</v>
      </c>
      <c r="D79" s="822" t="s">
        <v>1976</v>
      </c>
      <c r="E79" s="822" t="s">
        <v>5932</v>
      </c>
      <c r="F79" s="822" t="s">
        <v>6102</v>
      </c>
      <c r="G79" s="822" t="s">
        <v>6103</v>
      </c>
      <c r="H79" s="831"/>
      <c r="I79" s="831"/>
      <c r="J79" s="822"/>
      <c r="K79" s="822"/>
      <c r="L79" s="831">
        <v>1</v>
      </c>
      <c r="M79" s="831">
        <v>530</v>
      </c>
      <c r="N79" s="822">
        <v>1</v>
      </c>
      <c r="O79" s="822">
        <v>530</v>
      </c>
      <c r="P79" s="831"/>
      <c r="Q79" s="831"/>
      <c r="R79" s="827"/>
      <c r="S79" s="832"/>
    </row>
    <row r="80" spans="1:19" ht="14.45" customHeight="1" x14ac:dyDescent="0.2">
      <c r="A80" s="821" t="s">
        <v>5935</v>
      </c>
      <c r="B80" s="822" t="s">
        <v>5936</v>
      </c>
      <c r="C80" s="822" t="s">
        <v>604</v>
      </c>
      <c r="D80" s="822" t="s">
        <v>1978</v>
      </c>
      <c r="E80" s="822" t="s">
        <v>5937</v>
      </c>
      <c r="F80" s="822" t="s">
        <v>5938</v>
      </c>
      <c r="G80" s="822" t="s">
        <v>5939</v>
      </c>
      <c r="H80" s="831">
        <v>5.8000000000000007</v>
      </c>
      <c r="I80" s="831">
        <v>404.2600000000001</v>
      </c>
      <c r="J80" s="822">
        <v>0.92057202714396347</v>
      </c>
      <c r="K80" s="822">
        <v>69.7</v>
      </c>
      <c r="L80" s="831">
        <v>6.3000000000000007</v>
      </c>
      <c r="M80" s="831">
        <v>439.14</v>
      </c>
      <c r="N80" s="822">
        <v>1</v>
      </c>
      <c r="O80" s="822">
        <v>69.704761904761895</v>
      </c>
      <c r="P80" s="831">
        <v>4.5999999999999996</v>
      </c>
      <c r="Q80" s="831">
        <v>320.62</v>
      </c>
      <c r="R80" s="827">
        <v>0.73010884911417773</v>
      </c>
      <c r="S80" s="832">
        <v>69.7</v>
      </c>
    </row>
    <row r="81" spans="1:19" ht="14.45" customHeight="1" x14ac:dyDescent="0.2">
      <c r="A81" s="821" t="s">
        <v>5935</v>
      </c>
      <c r="B81" s="822" t="s">
        <v>5936</v>
      </c>
      <c r="C81" s="822" t="s">
        <v>604</v>
      </c>
      <c r="D81" s="822" t="s">
        <v>1978</v>
      </c>
      <c r="E81" s="822" t="s">
        <v>5937</v>
      </c>
      <c r="F81" s="822" t="s">
        <v>5940</v>
      </c>
      <c r="G81" s="822" t="s">
        <v>965</v>
      </c>
      <c r="H81" s="831"/>
      <c r="I81" s="831"/>
      <c r="J81" s="822"/>
      <c r="K81" s="822"/>
      <c r="L81" s="831">
        <v>0.4</v>
      </c>
      <c r="M81" s="831">
        <v>114.04</v>
      </c>
      <c r="N81" s="822">
        <v>1</v>
      </c>
      <c r="O81" s="822">
        <v>285.10000000000002</v>
      </c>
      <c r="P81" s="831"/>
      <c r="Q81" s="831"/>
      <c r="R81" s="827"/>
      <c r="S81" s="832"/>
    </row>
    <row r="82" spans="1:19" ht="14.45" customHeight="1" x14ac:dyDescent="0.2">
      <c r="A82" s="821" t="s">
        <v>5935</v>
      </c>
      <c r="B82" s="822" t="s">
        <v>5936</v>
      </c>
      <c r="C82" s="822" t="s">
        <v>604</v>
      </c>
      <c r="D82" s="822" t="s">
        <v>1978</v>
      </c>
      <c r="E82" s="822" t="s">
        <v>5937</v>
      </c>
      <c r="F82" s="822" t="s">
        <v>5943</v>
      </c>
      <c r="G82" s="822" t="s">
        <v>1317</v>
      </c>
      <c r="H82" s="831">
        <v>3.2</v>
      </c>
      <c r="I82" s="831">
        <v>228.81</v>
      </c>
      <c r="J82" s="822">
        <v>1.0380166039105385</v>
      </c>
      <c r="K82" s="822">
        <v>71.503124999999997</v>
      </c>
      <c r="L82" s="831">
        <v>3</v>
      </c>
      <c r="M82" s="831">
        <v>220.43</v>
      </c>
      <c r="N82" s="822">
        <v>1</v>
      </c>
      <c r="O82" s="822">
        <v>73.476666666666674</v>
      </c>
      <c r="P82" s="831">
        <v>3</v>
      </c>
      <c r="Q82" s="831">
        <v>252.09</v>
      </c>
      <c r="R82" s="827">
        <v>1.1436283627455428</v>
      </c>
      <c r="S82" s="832">
        <v>84.03</v>
      </c>
    </row>
    <row r="83" spans="1:19" ht="14.45" customHeight="1" x14ac:dyDescent="0.2">
      <c r="A83" s="821" t="s">
        <v>5935</v>
      </c>
      <c r="B83" s="822" t="s">
        <v>5936</v>
      </c>
      <c r="C83" s="822" t="s">
        <v>604</v>
      </c>
      <c r="D83" s="822" t="s">
        <v>1978</v>
      </c>
      <c r="E83" s="822" t="s">
        <v>5937</v>
      </c>
      <c r="F83" s="822" t="s">
        <v>5944</v>
      </c>
      <c r="G83" s="822" t="s">
        <v>634</v>
      </c>
      <c r="H83" s="831"/>
      <c r="I83" s="831"/>
      <c r="J83" s="822"/>
      <c r="K83" s="822"/>
      <c r="L83" s="831">
        <v>0.1</v>
      </c>
      <c r="M83" s="831">
        <v>4.71</v>
      </c>
      <c r="N83" s="822">
        <v>1</v>
      </c>
      <c r="O83" s="822">
        <v>47.099999999999994</v>
      </c>
      <c r="P83" s="831"/>
      <c r="Q83" s="831"/>
      <c r="R83" s="827"/>
      <c r="S83" s="832"/>
    </row>
    <row r="84" spans="1:19" ht="14.45" customHeight="1" x14ac:dyDescent="0.2">
      <c r="A84" s="821" t="s">
        <v>5935</v>
      </c>
      <c r="B84" s="822" t="s">
        <v>5936</v>
      </c>
      <c r="C84" s="822" t="s">
        <v>604</v>
      </c>
      <c r="D84" s="822" t="s">
        <v>1978</v>
      </c>
      <c r="E84" s="822" t="s">
        <v>5937</v>
      </c>
      <c r="F84" s="822" t="s">
        <v>5945</v>
      </c>
      <c r="G84" s="822" t="s">
        <v>1317</v>
      </c>
      <c r="H84" s="831">
        <v>8</v>
      </c>
      <c r="I84" s="831">
        <v>134.4</v>
      </c>
      <c r="J84" s="822">
        <v>0.57142857142857151</v>
      </c>
      <c r="K84" s="822">
        <v>16.8</v>
      </c>
      <c r="L84" s="831">
        <v>14</v>
      </c>
      <c r="M84" s="831">
        <v>235.2</v>
      </c>
      <c r="N84" s="822">
        <v>1</v>
      </c>
      <c r="O84" s="822">
        <v>16.8</v>
      </c>
      <c r="P84" s="831">
        <v>17</v>
      </c>
      <c r="Q84" s="831">
        <v>285.60000000000002</v>
      </c>
      <c r="R84" s="827">
        <v>1.2142857142857144</v>
      </c>
      <c r="S84" s="832">
        <v>16.8</v>
      </c>
    </row>
    <row r="85" spans="1:19" ht="14.45" customHeight="1" x14ac:dyDescent="0.2">
      <c r="A85" s="821" t="s">
        <v>5935</v>
      </c>
      <c r="B85" s="822" t="s">
        <v>5936</v>
      </c>
      <c r="C85" s="822" t="s">
        <v>604</v>
      </c>
      <c r="D85" s="822" t="s">
        <v>1978</v>
      </c>
      <c r="E85" s="822" t="s">
        <v>5937</v>
      </c>
      <c r="F85" s="822" t="s">
        <v>5946</v>
      </c>
      <c r="G85" s="822"/>
      <c r="H85" s="831">
        <v>0.60000000000000009</v>
      </c>
      <c r="I85" s="831">
        <v>126.03</v>
      </c>
      <c r="J85" s="822"/>
      <c r="K85" s="822">
        <v>210.04999999999998</v>
      </c>
      <c r="L85" s="831"/>
      <c r="M85" s="831"/>
      <c r="N85" s="822"/>
      <c r="O85" s="822"/>
      <c r="P85" s="831"/>
      <c r="Q85" s="831"/>
      <c r="R85" s="827"/>
      <c r="S85" s="832"/>
    </row>
    <row r="86" spans="1:19" ht="14.45" customHeight="1" x14ac:dyDescent="0.2">
      <c r="A86" s="821" t="s">
        <v>5935</v>
      </c>
      <c r="B86" s="822" t="s">
        <v>5936</v>
      </c>
      <c r="C86" s="822" t="s">
        <v>604</v>
      </c>
      <c r="D86" s="822" t="s">
        <v>1978</v>
      </c>
      <c r="E86" s="822" t="s">
        <v>5937</v>
      </c>
      <c r="F86" s="822" t="s">
        <v>5949</v>
      </c>
      <c r="G86" s="822"/>
      <c r="H86" s="831">
        <v>1</v>
      </c>
      <c r="I86" s="831">
        <v>57.27</v>
      </c>
      <c r="J86" s="822"/>
      <c r="K86" s="822">
        <v>57.27</v>
      </c>
      <c r="L86" s="831"/>
      <c r="M86" s="831"/>
      <c r="N86" s="822"/>
      <c r="O86" s="822"/>
      <c r="P86" s="831"/>
      <c r="Q86" s="831"/>
      <c r="R86" s="827"/>
      <c r="S86" s="832"/>
    </row>
    <row r="87" spans="1:19" ht="14.45" customHeight="1" x14ac:dyDescent="0.2">
      <c r="A87" s="821" t="s">
        <v>5935</v>
      </c>
      <c r="B87" s="822" t="s">
        <v>5936</v>
      </c>
      <c r="C87" s="822" t="s">
        <v>604</v>
      </c>
      <c r="D87" s="822" t="s">
        <v>1978</v>
      </c>
      <c r="E87" s="822" t="s">
        <v>5937</v>
      </c>
      <c r="F87" s="822" t="s">
        <v>5950</v>
      </c>
      <c r="G87" s="822" t="s">
        <v>965</v>
      </c>
      <c r="H87" s="831"/>
      <c r="I87" s="831"/>
      <c r="J87" s="822"/>
      <c r="K87" s="822"/>
      <c r="L87" s="831"/>
      <c r="M87" s="831"/>
      <c r="N87" s="822"/>
      <c r="O87" s="822"/>
      <c r="P87" s="831">
        <v>0.2</v>
      </c>
      <c r="Q87" s="831">
        <v>73.540000000000006</v>
      </c>
      <c r="R87" s="827"/>
      <c r="S87" s="832">
        <v>367.7</v>
      </c>
    </row>
    <row r="88" spans="1:19" ht="14.45" customHeight="1" x14ac:dyDescent="0.2">
      <c r="A88" s="821" t="s">
        <v>5935</v>
      </c>
      <c r="B88" s="822" t="s">
        <v>5936</v>
      </c>
      <c r="C88" s="822" t="s">
        <v>604</v>
      </c>
      <c r="D88" s="822" t="s">
        <v>1978</v>
      </c>
      <c r="E88" s="822" t="s">
        <v>5932</v>
      </c>
      <c r="F88" s="822" t="s">
        <v>5953</v>
      </c>
      <c r="G88" s="822" t="s">
        <v>5954</v>
      </c>
      <c r="H88" s="831">
        <v>94</v>
      </c>
      <c r="I88" s="831">
        <v>7802</v>
      </c>
      <c r="J88" s="822">
        <v>0.95753559155621015</v>
      </c>
      <c r="K88" s="822">
        <v>83</v>
      </c>
      <c r="L88" s="831">
        <v>97</v>
      </c>
      <c r="M88" s="831">
        <v>8148</v>
      </c>
      <c r="N88" s="822">
        <v>1</v>
      </c>
      <c r="O88" s="822">
        <v>84</v>
      </c>
      <c r="P88" s="831">
        <v>59</v>
      </c>
      <c r="Q88" s="831">
        <v>5015</v>
      </c>
      <c r="R88" s="827">
        <v>0.61548846342660779</v>
      </c>
      <c r="S88" s="832">
        <v>85</v>
      </c>
    </row>
    <row r="89" spans="1:19" ht="14.45" customHeight="1" x14ac:dyDescent="0.2">
      <c r="A89" s="821" t="s">
        <v>5935</v>
      </c>
      <c r="B89" s="822" t="s">
        <v>5936</v>
      </c>
      <c r="C89" s="822" t="s">
        <v>604</v>
      </c>
      <c r="D89" s="822" t="s">
        <v>1978</v>
      </c>
      <c r="E89" s="822" t="s">
        <v>5932</v>
      </c>
      <c r="F89" s="822" t="s">
        <v>5955</v>
      </c>
      <c r="G89" s="822" t="s">
        <v>5956</v>
      </c>
      <c r="H89" s="831">
        <v>33</v>
      </c>
      <c r="I89" s="831">
        <v>3498</v>
      </c>
      <c r="J89" s="822">
        <v>0.65383177570093454</v>
      </c>
      <c r="K89" s="822">
        <v>106</v>
      </c>
      <c r="L89" s="831">
        <v>50</v>
      </c>
      <c r="M89" s="831">
        <v>5350</v>
      </c>
      <c r="N89" s="822">
        <v>1</v>
      </c>
      <c r="O89" s="822">
        <v>107</v>
      </c>
      <c r="P89" s="831">
        <v>46</v>
      </c>
      <c r="Q89" s="831">
        <v>4968</v>
      </c>
      <c r="R89" s="827">
        <v>0.92859813084112153</v>
      </c>
      <c r="S89" s="832">
        <v>108</v>
      </c>
    </row>
    <row r="90" spans="1:19" ht="14.45" customHeight="1" x14ac:dyDescent="0.2">
      <c r="A90" s="821" t="s">
        <v>5935</v>
      </c>
      <c r="B90" s="822" t="s">
        <v>5936</v>
      </c>
      <c r="C90" s="822" t="s">
        <v>604</v>
      </c>
      <c r="D90" s="822" t="s">
        <v>1978</v>
      </c>
      <c r="E90" s="822" t="s">
        <v>5932</v>
      </c>
      <c r="F90" s="822" t="s">
        <v>5957</v>
      </c>
      <c r="G90" s="822" t="s">
        <v>5958</v>
      </c>
      <c r="H90" s="831">
        <v>4</v>
      </c>
      <c r="I90" s="831">
        <v>148</v>
      </c>
      <c r="J90" s="822">
        <v>1.9473684210526316</v>
      </c>
      <c r="K90" s="822">
        <v>37</v>
      </c>
      <c r="L90" s="831">
        <v>2</v>
      </c>
      <c r="M90" s="831">
        <v>76</v>
      </c>
      <c r="N90" s="822">
        <v>1</v>
      </c>
      <c r="O90" s="822">
        <v>38</v>
      </c>
      <c r="P90" s="831">
        <v>4</v>
      </c>
      <c r="Q90" s="831">
        <v>152</v>
      </c>
      <c r="R90" s="827">
        <v>2</v>
      </c>
      <c r="S90" s="832">
        <v>38</v>
      </c>
    </row>
    <row r="91" spans="1:19" ht="14.45" customHeight="1" x14ac:dyDescent="0.2">
      <c r="A91" s="821" t="s">
        <v>5935</v>
      </c>
      <c r="B91" s="822" t="s">
        <v>5936</v>
      </c>
      <c r="C91" s="822" t="s">
        <v>604</v>
      </c>
      <c r="D91" s="822" t="s">
        <v>1978</v>
      </c>
      <c r="E91" s="822" t="s">
        <v>5932</v>
      </c>
      <c r="F91" s="822" t="s">
        <v>5964</v>
      </c>
      <c r="G91" s="822" t="s">
        <v>5965</v>
      </c>
      <c r="H91" s="831">
        <v>15</v>
      </c>
      <c r="I91" s="831">
        <v>3615</v>
      </c>
      <c r="J91" s="822">
        <v>0.8787068546426835</v>
      </c>
      <c r="K91" s="822">
        <v>241</v>
      </c>
      <c r="L91" s="831">
        <v>17</v>
      </c>
      <c r="M91" s="831">
        <v>4114</v>
      </c>
      <c r="N91" s="822">
        <v>1</v>
      </c>
      <c r="O91" s="822">
        <v>242</v>
      </c>
      <c r="P91" s="831">
        <v>10</v>
      </c>
      <c r="Q91" s="831">
        <v>2430</v>
      </c>
      <c r="R91" s="827">
        <v>0.59066601847350508</v>
      </c>
      <c r="S91" s="832">
        <v>243</v>
      </c>
    </row>
    <row r="92" spans="1:19" ht="14.45" customHeight="1" x14ac:dyDescent="0.2">
      <c r="A92" s="821" t="s">
        <v>5935</v>
      </c>
      <c r="B92" s="822" t="s">
        <v>5936</v>
      </c>
      <c r="C92" s="822" t="s">
        <v>604</v>
      </c>
      <c r="D92" s="822" t="s">
        <v>1978</v>
      </c>
      <c r="E92" s="822" t="s">
        <v>5932</v>
      </c>
      <c r="F92" s="822" t="s">
        <v>5966</v>
      </c>
      <c r="G92" s="822" t="s">
        <v>5967</v>
      </c>
      <c r="H92" s="831">
        <v>4</v>
      </c>
      <c r="I92" s="831">
        <v>1528</v>
      </c>
      <c r="J92" s="822">
        <v>0.99479166666666663</v>
      </c>
      <c r="K92" s="822">
        <v>382</v>
      </c>
      <c r="L92" s="831">
        <v>4</v>
      </c>
      <c r="M92" s="831">
        <v>1536</v>
      </c>
      <c r="N92" s="822">
        <v>1</v>
      </c>
      <c r="O92" s="822">
        <v>384</v>
      </c>
      <c r="P92" s="831">
        <v>1</v>
      </c>
      <c r="Q92" s="831">
        <v>385</v>
      </c>
      <c r="R92" s="827">
        <v>0.25065104166666669</v>
      </c>
      <c r="S92" s="832">
        <v>385</v>
      </c>
    </row>
    <row r="93" spans="1:19" ht="14.45" customHeight="1" x14ac:dyDescent="0.2">
      <c r="A93" s="821" t="s">
        <v>5935</v>
      </c>
      <c r="B93" s="822" t="s">
        <v>5936</v>
      </c>
      <c r="C93" s="822" t="s">
        <v>604</v>
      </c>
      <c r="D93" s="822" t="s">
        <v>1978</v>
      </c>
      <c r="E93" s="822" t="s">
        <v>5932</v>
      </c>
      <c r="F93" s="822" t="s">
        <v>5968</v>
      </c>
      <c r="G93" s="822" t="s">
        <v>5969</v>
      </c>
      <c r="H93" s="831">
        <v>1</v>
      </c>
      <c r="I93" s="831">
        <v>604</v>
      </c>
      <c r="J93" s="822"/>
      <c r="K93" s="822">
        <v>604</v>
      </c>
      <c r="L93" s="831"/>
      <c r="M93" s="831"/>
      <c r="N93" s="822"/>
      <c r="O93" s="822"/>
      <c r="P93" s="831"/>
      <c r="Q93" s="831"/>
      <c r="R93" s="827"/>
      <c r="S93" s="832"/>
    </row>
    <row r="94" spans="1:19" ht="14.45" customHeight="1" x14ac:dyDescent="0.2">
      <c r="A94" s="821" t="s">
        <v>5935</v>
      </c>
      <c r="B94" s="822" t="s">
        <v>5936</v>
      </c>
      <c r="C94" s="822" t="s">
        <v>604</v>
      </c>
      <c r="D94" s="822" t="s">
        <v>1978</v>
      </c>
      <c r="E94" s="822" t="s">
        <v>5932</v>
      </c>
      <c r="F94" s="822" t="s">
        <v>5970</v>
      </c>
      <c r="G94" s="822" t="s">
        <v>5971</v>
      </c>
      <c r="H94" s="831">
        <v>107</v>
      </c>
      <c r="I94" s="831">
        <v>9737</v>
      </c>
      <c r="J94" s="822">
        <v>1.2588235294117647</v>
      </c>
      <c r="K94" s="822">
        <v>91</v>
      </c>
      <c r="L94" s="831">
        <v>85</v>
      </c>
      <c r="M94" s="831">
        <v>7735</v>
      </c>
      <c r="N94" s="822">
        <v>1</v>
      </c>
      <c r="O94" s="822">
        <v>91</v>
      </c>
      <c r="P94" s="831">
        <v>68</v>
      </c>
      <c r="Q94" s="831">
        <v>6256</v>
      </c>
      <c r="R94" s="827">
        <v>0.8087912087912088</v>
      </c>
      <c r="S94" s="832">
        <v>92</v>
      </c>
    </row>
    <row r="95" spans="1:19" ht="14.45" customHeight="1" x14ac:dyDescent="0.2">
      <c r="A95" s="821" t="s">
        <v>5935</v>
      </c>
      <c r="B95" s="822" t="s">
        <v>5936</v>
      </c>
      <c r="C95" s="822" t="s">
        <v>604</v>
      </c>
      <c r="D95" s="822" t="s">
        <v>1978</v>
      </c>
      <c r="E95" s="822" t="s">
        <v>5932</v>
      </c>
      <c r="F95" s="822" t="s">
        <v>5974</v>
      </c>
      <c r="G95" s="822" t="s">
        <v>5975</v>
      </c>
      <c r="H95" s="831">
        <v>62</v>
      </c>
      <c r="I95" s="831">
        <v>5022</v>
      </c>
      <c r="J95" s="822">
        <v>1.1481481481481481</v>
      </c>
      <c r="K95" s="822">
        <v>81</v>
      </c>
      <c r="L95" s="831">
        <v>54</v>
      </c>
      <c r="M95" s="831">
        <v>4374</v>
      </c>
      <c r="N95" s="822">
        <v>1</v>
      </c>
      <c r="O95" s="822">
        <v>81</v>
      </c>
      <c r="P95" s="831">
        <v>43</v>
      </c>
      <c r="Q95" s="831">
        <v>3526</v>
      </c>
      <c r="R95" s="827">
        <v>0.80612711476909005</v>
      </c>
      <c r="S95" s="832">
        <v>82</v>
      </c>
    </row>
    <row r="96" spans="1:19" ht="14.45" customHeight="1" x14ac:dyDescent="0.2">
      <c r="A96" s="821" t="s">
        <v>5935</v>
      </c>
      <c r="B96" s="822" t="s">
        <v>5936</v>
      </c>
      <c r="C96" s="822" t="s">
        <v>604</v>
      </c>
      <c r="D96" s="822" t="s">
        <v>1978</v>
      </c>
      <c r="E96" s="822" t="s">
        <v>5932</v>
      </c>
      <c r="F96" s="822" t="s">
        <v>5976</v>
      </c>
      <c r="G96" s="822" t="s">
        <v>5977</v>
      </c>
      <c r="H96" s="831">
        <v>1024</v>
      </c>
      <c r="I96" s="831">
        <v>129795</v>
      </c>
      <c r="J96" s="822">
        <v>0.97456863540118033</v>
      </c>
      <c r="K96" s="822">
        <v>126.7529296875</v>
      </c>
      <c r="L96" s="831">
        <v>1057</v>
      </c>
      <c r="M96" s="831">
        <v>133182</v>
      </c>
      <c r="N96" s="822">
        <v>1</v>
      </c>
      <c r="O96" s="822">
        <v>126</v>
      </c>
      <c r="P96" s="831">
        <v>865</v>
      </c>
      <c r="Q96" s="831">
        <v>109855</v>
      </c>
      <c r="R96" s="827">
        <v>0.8248487032782208</v>
      </c>
      <c r="S96" s="832">
        <v>127</v>
      </c>
    </row>
    <row r="97" spans="1:19" ht="14.45" customHeight="1" x14ac:dyDescent="0.2">
      <c r="A97" s="821" t="s">
        <v>5935</v>
      </c>
      <c r="B97" s="822" t="s">
        <v>5936</v>
      </c>
      <c r="C97" s="822" t="s">
        <v>604</v>
      </c>
      <c r="D97" s="822" t="s">
        <v>1978</v>
      </c>
      <c r="E97" s="822" t="s">
        <v>5932</v>
      </c>
      <c r="F97" s="822" t="s">
        <v>5982</v>
      </c>
      <c r="G97" s="822" t="s">
        <v>5983</v>
      </c>
      <c r="H97" s="831"/>
      <c r="I97" s="831"/>
      <c r="J97" s="822"/>
      <c r="K97" s="822"/>
      <c r="L97" s="831"/>
      <c r="M97" s="831"/>
      <c r="N97" s="822"/>
      <c r="O97" s="822"/>
      <c r="P97" s="831">
        <v>1</v>
      </c>
      <c r="Q97" s="831">
        <v>507</v>
      </c>
      <c r="R97" s="827"/>
      <c r="S97" s="832">
        <v>507</v>
      </c>
    </row>
    <row r="98" spans="1:19" ht="14.45" customHeight="1" x14ac:dyDescent="0.2">
      <c r="A98" s="821" t="s">
        <v>5935</v>
      </c>
      <c r="B98" s="822" t="s">
        <v>5936</v>
      </c>
      <c r="C98" s="822" t="s">
        <v>604</v>
      </c>
      <c r="D98" s="822" t="s">
        <v>1978</v>
      </c>
      <c r="E98" s="822" t="s">
        <v>5932</v>
      </c>
      <c r="F98" s="822" t="s">
        <v>5984</v>
      </c>
      <c r="G98" s="822" t="s">
        <v>5985</v>
      </c>
      <c r="H98" s="831">
        <v>1</v>
      </c>
      <c r="I98" s="831">
        <v>680</v>
      </c>
      <c r="J98" s="822"/>
      <c r="K98" s="822">
        <v>680</v>
      </c>
      <c r="L98" s="831"/>
      <c r="M98" s="831"/>
      <c r="N98" s="822"/>
      <c r="O98" s="822"/>
      <c r="P98" s="831"/>
      <c r="Q98" s="831"/>
      <c r="R98" s="827"/>
      <c r="S98" s="832"/>
    </row>
    <row r="99" spans="1:19" ht="14.45" customHeight="1" x14ac:dyDescent="0.2">
      <c r="A99" s="821" t="s">
        <v>5935</v>
      </c>
      <c r="B99" s="822" t="s">
        <v>5936</v>
      </c>
      <c r="C99" s="822" t="s">
        <v>604</v>
      </c>
      <c r="D99" s="822" t="s">
        <v>1978</v>
      </c>
      <c r="E99" s="822" t="s">
        <v>5932</v>
      </c>
      <c r="F99" s="822" t="s">
        <v>5986</v>
      </c>
      <c r="G99" s="822" t="s">
        <v>5987</v>
      </c>
      <c r="H99" s="831"/>
      <c r="I99" s="831"/>
      <c r="J99" s="822"/>
      <c r="K99" s="822"/>
      <c r="L99" s="831">
        <v>1</v>
      </c>
      <c r="M99" s="831">
        <v>1040</v>
      </c>
      <c r="N99" s="822">
        <v>1</v>
      </c>
      <c r="O99" s="822">
        <v>1040</v>
      </c>
      <c r="P99" s="831"/>
      <c r="Q99" s="831"/>
      <c r="R99" s="827"/>
      <c r="S99" s="832"/>
    </row>
    <row r="100" spans="1:19" ht="14.45" customHeight="1" x14ac:dyDescent="0.2">
      <c r="A100" s="821" t="s">
        <v>5935</v>
      </c>
      <c r="B100" s="822" t="s">
        <v>5936</v>
      </c>
      <c r="C100" s="822" t="s">
        <v>604</v>
      </c>
      <c r="D100" s="822" t="s">
        <v>1978</v>
      </c>
      <c r="E100" s="822" t="s">
        <v>5932</v>
      </c>
      <c r="F100" s="822" t="s">
        <v>5988</v>
      </c>
      <c r="G100" s="822" t="s">
        <v>5989</v>
      </c>
      <c r="H100" s="831">
        <v>1</v>
      </c>
      <c r="I100" s="831">
        <v>1278</v>
      </c>
      <c r="J100" s="822">
        <v>0.98993028659953519</v>
      </c>
      <c r="K100" s="822">
        <v>1278</v>
      </c>
      <c r="L100" s="831">
        <v>1</v>
      </c>
      <c r="M100" s="831">
        <v>1291</v>
      </c>
      <c r="N100" s="822">
        <v>1</v>
      </c>
      <c r="O100" s="822">
        <v>1291</v>
      </c>
      <c r="P100" s="831"/>
      <c r="Q100" s="831"/>
      <c r="R100" s="827"/>
      <c r="S100" s="832"/>
    </row>
    <row r="101" spans="1:19" ht="14.45" customHeight="1" x14ac:dyDescent="0.2">
      <c r="A101" s="821" t="s">
        <v>5935</v>
      </c>
      <c r="B101" s="822" t="s">
        <v>5936</v>
      </c>
      <c r="C101" s="822" t="s">
        <v>604</v>
      </c>
      <c r="D101" s="822" t="s">
        <v>1978</v>
      </c>
      <c r="E101" s="822" t="s">
        <v>5932</v>
      </c>
      <c r="F101" s="822" t="s">
        <v>5992</v>
      </c>
      <c r="G101" s="822" t="s">
        <v>5993</v>
      </c>
      <c r="H101" s="831">
        <v>1</v>
      </c>
      <c r="I101" s="831">
        <v>1680</v>
      </c>
      <c r="J101" s="822">
        <v>0.33195020746887965</v>
      </c>
      <c r="K101" s="822">
        <v>1680</v>
      </c>
      <c r="L101" s="831">
        <v>3</v>
      </c>
      <c r="M101" s="831">
        <v>5061</v>
      </c>
      <c r="N101" s="822">
        <v>1</v>
      </c>
      <c r="O101" s="822">
        <v>1687</v>
      </c>
      <c r="P101" s="831">
        <v>2</v>
      </c>
      <c r="Q101" s="831">
        <v>3386</v>
      </c>
      <c r="R101" s="827">
        <v>0.66903773957715862</v>
      </c>
      <c r="S101" s="832">
        <v>1693</v>
      </c>
    </row>
    <row r="102" spans="1:19" ht="14.45" customHeight="1" x14ac:dyDescent="0.2">
      <c r="A102" s="821" t="s">
        <v>5935</v>
      </c>
      <c r="B102" s="822" t="s">
        <v>5936</v>
      </c>
      <c r="C102" s="822" t="s">
        <v>604</v>
      </c>
      <c r="D102" s="822" t="s">
        <v>1978</v>
      </c>
      <c r="E102" s="822" t="s">
        <v>5932</v>
      </c>
      <c r="F102" s="822" t="s">
        <v>5996</v>
      </c>
      <c r="G102" s="822" t="s">
        <v>5997</v>
      </c>
      <c r="H102" s="831">
        <v>31</v>
      </c>
      <c r="I102" s="831">
        <v>40703</v>
      </c>
      <c r="J102" s="822">
        <v>2.2008759597707366</v>
      </c>
      <c r="K102" s="822">
        <v>1313</v>
      </c>
      <c r="L102" s="831">
        <v>14</v>
      </c>
      <c r="M102" s="831">
        <v>18494</v>
      </c>
      <c r="N102" s="822">
        <v>1</v>
      </c>
      <c r="O102" s="822">
        <v>1321</v>
      </c>
      <c r="P102" s="831">
        <v>21</v>
      </c>
      <c r="Q102" s="831">
        <v>27888</v>
      </c>
      <c r="R102" s="827">
        <v>1.5079485238455714</v>
      </c>
      <c r="S102" s="832">
        <v>1328</v>
      </c>
    </row>
    <row r="103" spans="1:19" ht="14.45" customHeight="1" x14ac:dyDescent="0.2">
      <c r="A103" s="821" t="s">
        <v>5935</v>
      </c>
      <c r="B103" s="822" t="s">
        <v>5936</v>
      </c>
      <c r="C103" s="822" t="s">
        <v>604</v>
      </c>
      <c r="D103" s="822" t="s">
        <v>1978</v>
      </c>
      <c r="E103" s="822" t="s">
        <v>5932</v>
      </c>
      <c r="F103" s="822" t="s">
        <v>5998</v>
      </c>
      <c r="G103" s="822" t="s">
        <v>5999</v>
      </c>
      <c r="H103" s="831">
        <v>4</v>
      </c>
      <c r="I103" s="831">
        <v>3899</v>
      </c>
      <c r="J103" s="822">
        <v>0.66174473862864902</v>
      </c>
      <c r="K103" s="822">
        <v>974.75</v>
      </c>
      <c r="L103" s="831">
        <v>6</v>
      </c>
      <c r="M103" s="831">
        <v>5892</v>
      </c>
      <c r="N103" s="822">
        <v>1</v>
      </c>
      <c r="O103" s="822">
        <v>982</v>
      </c>
      <c r="P103" s="831">
        <v>7</v>
      </c>
      <c r="Q103" s="831">
        <v>6923</v>
      </c>
      <c r="R103" s="827">
        <v>1.1749830278343516</v>
      </c>
      <c r="S103" s="832">
        <v>989</v>
      </c>
    </row>
    <row r="104" spans="1:19" ht="14.45" customHeight="1" x14ac:dyDescent="0.2">
      <c r="A104" s="821" t="s">
        <v>5935</v>
      </c>
      <c r="B104" s="822" t="s">
        <v>5936</v>
      </c>
      <c r="C104" s="822" t="s">
        <v>604</v>
      </c>
      <c r="D104" s="822" t="s">
        <v>1978</v>
      </c>
      <c r="E104" s="822" t="s">
        <v>5932</v>
      </c>
      <c r="F104" s="822" t="s">
        <v>6002</v>
      </c>
      <c r="G104" s="822" t="s">
        <v>6003</v>
      </c>
      <c r="H104" s="831">
        <v>1</v>
      </c>
      <c r="I104" s="831">
        <v>463</v>
      </c>
      <c r="J104" s="822"/>
      <c r="K104" s="822">
        <v>463</v>
      </c>
      <c r="L104" s="831"/>
      <c r="M104" s="831"/>
      <c r="N104" s="822"/>
      <c r="O104" s="822"/>
      <c r="P104" s="831"/>
      <c r="Q104" s="831"/>
      <c r="R104" s="827"/>
      <c r="S104" s="832"/>
    </row>
    <row r="105" spans="1:19" ht="14.45" customHeight="1" x14ac:dyDescent="0.2">
      <c r="A105" s="821" t="s">
        <v>5935</v>
      </c>
      <c r="B105" s="822" t="s">
        <v>5936</v>
      </c>
      <c r="C105" s="822" t="s">
        <v>604</v>
      </c>
      <c r="D105" s="822" t="s">
        <v>1978</v>
      </c>
      <c r="E105" s="822" t="s">
        <v>5932</v>
      </c>
      <c r="F105" s="822" t="s">
        <v>6004</v>
      </c>
      <c r="G105" s="822" t="s">
        <v>6005</v>
      </c>
      <c r="H105" s="831">
        <v>49</v>
      </c>
      <c r="I105" s="831">
        <v>8036</v>
      </c>
      <c r="J105" s="822">
        <v>1.1326286116983793</v>
      </c>
      <c r="K105" s="822">
        <v>164</v>
      </c>
      <c r="L105" s="831">
        <v>43</v>
      </c>
      <c r="M105" s="831">
        <v>7095</v>
      </c>
      <c r="N105" s="822">
        <v>1</v>
      </c>
      <c r="O105" s="822">
        <v>165</v>
      </c>
      <c r="P105" s="831">
        <v>31</v>
      </c>
      <c r="Q105" s="831">
        <v>5146</v>
      </c>
      <c r="R105" s="827">
        <v>0.72529950669485554</v>
      </c>
      <c r="S105" s="832">
        <v>166</v>
      </c>
    </row>
    <row r="106" spans="1:19" ht="14.45" customHeight="1" x14ac:dyDescent="0.2">
      <c r="A106" s="821" t="s">
        <v>5935</v>
      </c>
      <c r="B106" s="822" t="s">
        <v>5936</v>
      </c>
      <c r="C106" s="822" t="s">
        <v>604</v>
      </c>
      <c r="D106" s="822" t="s">
        <v>1978</v>
      </c>
      <c r="E106" s="822" t="s">
        <v>5932</v>
      </c>
      <c r="F106" s="822" t="s">
        <v>6006</v>
      </c>
      <c r="G106" s="822" t="s">
        <v>6007</v>
      </c>
      <c r="H106" s="831">
        <v>619</v>
      </c>
      <c r="I106" s="831">
        <v>20633.329999999998</v>
      </c>
      <c r="J106" s="822">
        <v>0.71067783866186807</v>
      </c>
      <c r="K106" s="822">
        <v>33.333327948303712</v>
      </c>
      <c r="L106" s="831">
        <v>871</v>
      </c>
      <c r="M106" s="831">
        <v>29033.309999999998</v>
      </c>
      <c r="N106" s="822">
        <v>1</v>
      </c>
      <c r="O106" s="822">
        <v>33.333306544202067</v>
      </c>
      <c r="P106" s="831">
        <v>718</v>
      </c>
      <c r="Q106" s="831">
        <v>28431.120000000006</v>
      </c>
      <c r="R106" s="827">
        <v>0.97925865152819325</v>
      </c>
      <c r="S106" s="832">
        <v>39.597660167130925</v>
      </c>
    </row>
    <row r="107" spans="1:19" ht="14.45" customHeight="1" x14ac:dyDescent="0.2">
      <c r="A107" s="821" t="s">
        <v>5935</v>
      </c>
      <c r="B107" s="822" t="s">
        <v>5936</v>
      </c>
      <c r="C107" s="822" t="s">
        <v>604</v>
      </c>
      <c r="D107" s="822" t="s">
        <v>1978</v>
      </c>
      <c r="E107" s="822" t="s">
        <v>5932</v>
      </c>
      <c r="F107" s="822" t="s">
        <v>6008</v>
      </c>
      <c r="G107" s="822" t="s">
        <v>6009</v>
      </c>
      <c r="H107" s="831">
        <v>10</v>
      </c>
      <c r="I107" s="831">
        <v>1157</v>
      </c>
      <c r="J107" s="822">
        <v>1.6623563218390804</v>
      </c>
      <c r="K107" s="822">
        <v>115.7</v>
      </c>
      <c r="L107" s="831">
        <v>6</v>
      </c>
      <c r="M107" s="831">
        <v>696</v>
      </c>
      <c r="N107" s="822">
        <v>1</v>
      </c>
      <c r="O107" s="822">
        <v>116</v>
      </c>
      <c r="P107" s="831">
        <v>12</v>
      </c>
      <c r="Q107" s="831">
        <v>1404</v>
      </c>
      <c r="R107" s="827">
        <v>2.0172413793103448</v>
      </c>
      <c r="S107" s="832">
        <v>117</v>
      </c>
    </row>
    <row r="108" spans="1:19" ht="14.45" customHeight="1" x14ac:dyDescent="0.2">
      <c r="A108" s="821" t="s">
        <v>5935</v>
      </c>
      <c r="B108" s="822" t="s">
        <v>5936</v>
      </c>
      <c r="C108" s="822" t="s">
        <v>604</v>
      </c>
      <c r="D108" s="822" t="s">
        <v>1978</v>
      </c>
      <c r="E108" s="822" t="s">
        <v>5932</v>
      </c>
      <c r="F108" s="822" t="s">
        <v>6012</v>
      </c>
      <c r="G108" s="822" t="s">
        <v>6013</v>
      </c>
      <c r="H108" s="831">
        <v>20</v>
      </c>
      <c r="I108" s="831">
        <v>1720</v>
      </c>
      <c r="J108" s="822">
        <v>1.235632183908046</v>
      </c>
      <c r="K108" s="822">
        <v>86</v>
      </c>
      <c r="L108" s="831">
        <v>16</v>
      </c>
      <c r="M108" s="831">
        <v>1392</v>
      </c>
      <c r="N108" s="822">
        <v>1</v>
      </c>
      <c r="O108" s="822">
        <v>87</v>
      </c>
      <c r="P108" s="831">
        <v>16</v>
      </c>
      <c r="Q108" s="831">
        <v>1408</v>
      </c>
      <c r="R108" s="827">
        <v>1.0114942528735633</v>
      </c>
      <c r="S108" s="832">
        <v>88</v>
      </c>
    </row>
    <row r="109" spans="1:19" ht="14.45" customHeight="1" x14ac:dyDescent="0.2">
      <c r="A109" s="821" t="s">
        <v>5935</v>
      </c>
      <c r="B109" s="822" t="s">
        <v>5936</v>
      </c>
      <c r="C109" s="822" t="s">
        <v>604</v>
      </c>
      <c r="D109" s="822" t="s">
        <v>1978</v>
      </c>
      <c r="E109" s="822" t="s">
        <v>5932</v>
      </c>
      <c r="F109" s="822" t="s">
        <v>6014</v>
      </c>
      <c r="G109" s="822" t="s">
        <v>6015</v>
      </c>
      <c r="H109" s="831"/>
      <c r="I109" s="831"/>
      <c r="J109" s="822"/>
      <c r="K109" s="822"/>
      <c r="L109" s="831">
        <v>2</v>
      </c>
      <c r="M109" s="831">
        <v>66</v>
      </c>
      <c r="N109" s="822">
        <v>1</v>
      </c>
      <c r="O109" s="822">
        <v>33</v>
      </c>
      <c r="P109" s="831">
        <v>1</v>
      </c>
      <c r="Q109" s="831">
        <v>33</v>
      </c>
      <c r="R109" s="827">
        <v>0.5</v>
      </c>
      <c r="S109" s="832">
        <v>33</v>
      </c>
    </row>
    <row r="110" spans="1:19" ht="14.45" customHeight="1" x14ac:dyDescent="0.2">
      <c r="A110" s="821" t="s">
        <v>5935</v>
      </c>
      <c r="B110" s="822" t="s">
        <v>5936</v>
      </c>
      <c r="C110" s="822" t="s">
        <v>604</v>
      </c>
      <c r="D110" s="822" t="s">
        <v>1978</v>
      </c>
      <c r="E110" s="822" t="s">
        <v>5932</v>
      </c>
      <c r="F110" s="822" t="s">
        <v>6020</v>
      </c>
      <c r="G110" s="822" t="s">
        <v>6021</v>
      </c>
      <c r="H110" s="831">
        <v>6</v>
      </c>
      <c r="I110" s="831">
        <v>2976</v>
      </c>
      <c r="J110" s="822">
        <v>0.74549098196392782</v>
      </c>
      <c r="K110" s="822">
        <v>496</v>
      </c>
      <c r="L110" s="831">
        <v>8</v>
      </c>
      <c r="M110" s="831">
        <v>3992</v>
      </c>
      <c r="N110" s="822">
        <v>1</v>
      </c>
      <c r="O110" s="822">
        <v>499</v>
      </c>
      <c r="P110" s="831">
        <v>14</v>
      </c>
      <c r="Q110" s="831">
        <v>7014</v>
      </c>
      <c r="R110" s="827">
        <v>1.7570140280561122</v>
      </c>
      <c r="S110" s="832">
        <v>501</v>
      </c>
    </row>
    <row r="111" spans="1:19" ht="14.45" customHeight="1" x14ac:dyDescent="0.2">
      <c r="A111" s="821" t="s">
        <v>5935</v>
      </c>
      <c r="B111" s="822" t="s">
        <v>5936</v>
      </c>
      <c r="C111" s="822" t="s">
        <v>604</v>
      </c>
      <c r="D111" s="822" t="s">
        <v>1978</v>
      </c>
      <c r="E111" s="822" t="s">
        <v>5932</v>
      </c>
      <c r="F111" s="822" t="s">
        <v>6022</v>
      </c>
      <c r="G111" s="822" t="s">
        <v>6023</v>
      </c>
      <c r="H111" s="831"/>
      <c r="I111" s="831"/>
      <c r="J111" s="822"/>
      <c r="K111" s="822"/>
      <c r="L111" s="831">
        <v>1</v>
      </c>
      <c r="M111" s="831">
        <v>694</v>
      </c>
      <c r="N111" s="822">
        <v>1</v>
      </c>
      <c r="O111" s="822">
        <v>694</v>
      </c>
      <c r="P111" s="831"/>
      <c r="Q111" s="831"/>
      <c r="R111" s="827"/>
      <c r="S111" s="832"/>
    </row>
    <row r="112" spans="1:19" ht="14.45" customHeight="1" x14ac:dyDescent="0.2">
      <c r="A112" s="821" t="s">
        <v>5935</v>
      </c>
      <c r="B112" s="822" t="s">
        <v>5936</v>
      </c>
      <c r="C112" s="822" t="s">
        <v>604</v>
      </c>
      <c r="D112" s="822" t="s">
        <v>1978</v>
      </c>
      <c r="E112" s="822" t="s">
        <v>5932</v>
      </c>
      <c r="F112" s="822" t="s">
        <v>6024</v>
      </c>
      <c r="G112" s="822" t="s">
        <v>6025</v>
      </c>
      <c r="H112" s="831">
        <v>2</v>
      </c>
      <c r="I112" s="831">
        <v>316</v>
      </c>
      <c r="J112" s="822">
        <v>1</v>
      </c>
      <c r="K112" s="822">
        <v>158</v>
      </c>
      <c r="L112" s="831">
        <v>2</v>
      </c>
      <c r="M112" s="831">
        <v>316</v>
      </c>
      <c r="N112" s="822">
        <v>1</v>
      </c>
      <c r="O112" s="822">
        <v>158</v>
      </c>
      <c r="P112" s="831"/>
      <c r="Q112" s="831"/>
      <c r="R112" s="827"/>
      <c r="S112" s="832"/>
    </row>
    <row r="113" spans="1:19" ht="14.45" customHeight="1" x14ac:dyDescent="0.2">
      <c r="A113" s="821" t="s">
        <v>5935</v>
      </c>
      <c r="B113" s="822" t="s">
        <v>5936</v>
      </c>
      <c r="C113" s="822" t="s">
        <v>604</v>
      </c>
      <c r="D113" s="822" t="s">
        <v>1978</v>
      </c>
      <c r="E113" s="822" t="s">
        <v>5932</v>
      </c>
      <c r="F113" s="822" t="s">
        <v>5933</v>
      </c>
      <c r="G113" s="822" t="s">
        <v>5934</v>
      </c>
      <c r="H113" s="831">
        <v>9</v>
      </c>
      <c r="I113" s="831">
        <v>2268</v>
      </c>
      <c r="J113" s="822">
        <v>1.1161417322834646</v>
      </c>
      <c r="K113" s="822">
        <v>252</v>
      </c>
      <c r="L113" s="831">
        <v>8</v>
      </c>
      <c r="M113" s="831">
        <v>2032</v>
      </c>
      <c r="N113" s="822">
        <v>1</v>
      </c>
      <c r="O113" s="822">
        <v>254</v>
      </c>
      <c r="P113" s="831">
        <v>5</v>
      </c>
      <c r="Q113" s="831">
        <v>1275</v>
      </c>
      <c r="R113" s="827">
        <v>0.62746062992125984</v>
      </c>
      <c r="S113" s="832">
        <v>255</v>
      </c>
    </row>
    <row r="114" spans="1:19" ht="14.45" customHeight="1" x14ac:dyDescent="0.2">
      <c r="A114" s="821" t="s">
        <v>5935</v>
      </c>
      <c r="B114" s="822" t="s">
        <v>5936</v>
      </c>
      <c r="C114" s="822" t="s">
        <v>604</v>
      </c>
      <c r="D114" s="822" t="s">
        <v>1978</v>
      </c>
      <c r="E114" s="822" t="s">
        <v>5932</v>
      </c>
      <c r="F114" s="822" t="s">
        <v>6032</v>
      </c>
      <c r="G114" s="822" t="s">
        <v>6033</v>
      </c>
      <c r="H114" s="831">
        <v>1</v>
      </c>
      <c r="I114" s="831">
        <v>723</v>
      </c>
      <c r="J114" s="822"/>
      <c r="K114" s="822">
        <v>723</v>
      </c>
      <c r="L114" s="831"/>
      <c r="M114" s="831"/>
      <c r="N114" s="822"/>
      <c r="O114" s="822"/>
      <c r="P114" s="831"/>
      <c r="Q114" s="831"/>
      <c r="R114" s="827"/>
      <c r="S114" s="832"/>
    </row>
    <row r="115" spans="1:19" ht="14.45" customHeight="1" x14ac:dyDescent="0.2">
      <c r="A115" s="821" t="s">
        <v>5935</v>
      </c>
      <c r="B115" s="822" t="s">
        <v>5936</v>
      </c>
      <c r="C115" s="822" t="s">
        <v>604</v>
      </c>
      <c r="D115" s="822" t="s">
        <v>1978</v>
      </c>
      <c r="E115" s="822" t="s">
        <v>5932</v>
      </c>
      <c r="F115" s="822" t="s">
        <v>6040</v>
      </c>
      <c r="G115" s="822" t="s">
        <v>6041</v>
      </c>
      <c r="H115" s="831"/>
      <c r="I115" s="831"/>
      <c r="J115" s="822"/>
      <c r="K115" s="822"/>
      <c r="L115" s="831"/>
      <c r="M115" s="831"/>
      <c r="N115" s="822"/>
      <c r="O115" s="822"/>
      <c r="P115" s="831">
        <v>4</v>
      </c>
      <c r="Q115" s="831">
        <v>504</v>
      </c>
      <c r="R115" s="827"/>
      <c r="S115" s="832">
        <v>126</v>
      </c>
    </row>
    <row r="116" spans="1:19" ht="14.45" customHeight="1" x14ac:dyDescent="0.2">
      <c r="A116" s="821" t="s">
        <v>5935</v>
      </c>
      <c r="B116" s="822" t="s">
        <v>5936</v>
      </c>
      <c r="C116" s="822" t="s">
        <v>604</v>
      </c>
      <c r="D116" s="822" t="s">
        <v>1978</v>
      </c>
      <c r="E116" s="822" t="s">
        <v>5932</v>
      </c>
      <c r="F116" s="822" t="s">
        <v>6044</v>
      </c>
      <c r="G116" s="822" t="s">
        <v>6045</v>
      </c>
      <c r="H116" s="831">
        <v>7</v>
      </c>
      <c r="I116" s="831">
        <v>2625</v>
      </c>
      <c r="J116" s="822">
        <v>3.4906914893617023</v>
      </c>
      <c r="K116" s="822">
        <v>375</v>
      </c>
      <c r="L116" s="831">
        <v>2</v>
      </c>
      <c r="M116" s="831">
        <v>752</v>
      </c>
      <c r="N116" s="822">
        <v>1</v>
      </c>
      <c r="O116" s="822">
        <v>376</v>
      </c>
      <c r="P116" s="831">
        <v>4</v>
      </c>
      <c r="Q116" s="831">
        <v>1508</v>
      </c>
      <c r="R116" s="827">
        <v>2.0053191489361701</v>
      </c>
      <c r="S116" s="832">
        <v>377</v>
      </c>
    </row>
    <row r="117" spans="1:19" ht="14.45" customHeight="1" x14ac:dyDescent="0.2">
      <c r="A117" s="821" t="s">
        <v>5935</v>
      </c>
      <c r="B117" s="822" t="s">
        <v>5936</v>
      </c>
      <c r="C117" s="822" t="s">
        <v>604</v>
      </c>
      <c r="D117" s="822" t="s">
        <v>1978</v>
      </c>
      <c r="E117" s="822" t="s">
        <v>5932</v>
      </c>
      <c r="F117" s="822" t="s">
        <v>6048</v>
      </c>
      <c r="G117" s="822" t="s">
        <v>6049</v>
      </c>
      <c r="H117" s="831"/>
      <c r="I117" s="831"/>
      <c r="J117" s="822"/>
      <c r="K117" s="822"/>
      <c r="L117" s="831"/>
      <c r="M117" s="831"/>
      <c r="N117" s="822"/>
      <c r="O117" s="822"/>
      <c r="P117" s="831">
        <v>1</v>
      </c>
      <c r="Q117" s="831">
        <v>396</v>
      </c>
      <c r="R117" s="827"/>
      <c r="S117" s="832">
        <v>396</v>
      </c>
    </row>
    <row r="118" spans="1:19" ht="14.45" customHeight="1" x14ac:dyDescent="0.2">
      <c r="A118" s="821" t="s">
        <v>5935</v>
      </c>
      <c r="B118" s="822" t="s">
        <v>5936</v>
      </c>
      <c r="C118" s="822" t="s">
        <v>604</v>
      </c>
      <c r="D118" s="822" t="s">
        <v>1978</v>
      </c>
      <c r="E118" s="822" t="s">
        <v>5932</v>
      </c>
      <c r="F118" s="822" t="s">
        <v>6050</v>
      </c>
      <c r="G118" s="822" t="s">
        <v>6051</v>
      </c>
      <c r="H118" s="831">
        <v>2</v>
      </c>
      <c r="I118" s="831">
        <v>706</v>
      </c>
      <c r="J118" s="822"/>
      <c r="K118" s="822">
        <v>353</v>
      </c>
      <c r="L118" s="831"/>
      <c r="M118" s="831"/>
      <c r="N118" s="822"/>
      <c r="O118" s="822"/>
      <c r="P118" s="831">
        <v>1</v>
      </c>
      <c r="Q118" s="831">
        <v>356</v>
      </c>
      <c r="R118" s="827"/>
      <c r="S118" s="832">
        <v>356</v>
      </c>
    </row>
    <row r="119" spans="1:19" ht="14.45" customHeight="1" x14ac:dyDescent="0.2">
      <c r="A119" s="821" t="s">
        <v>5935</v>
      </c>
      <c r="B119" s="822" t="s">
        <v>5936</v>
      </c>
      <c r="C119" s="822" t="s">
        <v>604</v>
      </c>
      <c r="D119" s="822" t="s">
        <v>1978</v>
      </c>
      <c r="E119" s="822" t="s">
        <v>5932</v>
      </c>
      <c r="F119" s="822" t="s">
        <v>6052</v>
      </c>
      <c r="G119" s="822" t="s">
        <v>6053</v>
      </c>
      <c r="H119" s="831"/>
      <c r="I119" s="831"/>
      <c r="J119" s="822"/>
      <c r="K119" s="822"/>
      <c r="L119" s="831"/>
      <c r="M119" s="831"/>
      <c r="N119" s="822"/>
      <c r="O119" s="822"/>
      <c r="P119" s="831">
        <v>1</v>
      </c>
      <c r="Q119" s="831">
        <v>509</v>
      </c>
      <c r="R119" s="827"/>
      <c r="S119" s="832">
        <v>509</v>
      </c>
    </row>
    <row r="120" spans="1:19" ht="14.45" customHeight="1" x14ac:dyDescent="0.2">
      <c r="A120" s="821" t="s">
        <v>5935</v>
      </c>
      <c r="B120" s="822" t="s">
        <v>5936</v>
      </c>
      <c r="C120" s="822" t="s">
        <v>604</v>
      </c>
      <c r="D120" s="822" t="s">
        <v>1978</v>
      </c>
      <c r="E120" s="822" t="s">
        <v>5932</v>
      </c>
      <c r="F120" s="822" t="s">
        <v>6054</v>
      </c>
      <c r="G120" s="822" t="s">
        <v>6055</v>
      </c>
      <c r="H120" s="831">
        <v>2</v>
      </c>
      <c r="I120" s="831">
        <v>266</v>
      </c>
      <c r="J120" s="822">
        <v>0.9925373134328358</v>
      </c>
      <c r="K120" s="822">
        <v>133</v>
      </c>
      <c r="L120" s="831">
        <v>2</v>
      </c>
      <c r="M120" s="831">
        <v>268</v>
      </c>
      <c r="N120" s="822">
        <v>1</v>
      </c>
      <c r="O120" s="822">
        <v>134</v>
      </c>
      <c r="P120" s="831">
        <v>2</v>
      </c>
      <c r="Q120" s="831">
        <v>270</v>
      </c>
      <c r="R120" s="827">
        <v>1.0074626865671641</v>
      </c>
      <c r="S120" s="832">
        <v>135</v>
      </c>
    </row>
    <row r="121" spans="1:19" ht="14.45" customHeight="1" x14ac:dyDescent="0.2">
      <c r="A121" s="821" t="s">
        <v>5935</v>
      </c>
      <c r="B121" s="822" t="s">
        <v>5936</v>
      </c>
      <c r="C121" s="822" t="s">
        <v>604</v>
      </c>
      <c r="D121" s="822" t="s">
        <v>1978</v>
      </c>
      <c r="E121" s="822" t="s">
        <v>5932</v>
      </c>
      <c r="F121" s="822" t="s">
        <v>6056</v>
      </c>
      <c r="G121" s="822" t="s">
        <v>6057</v>
      </c>
      <c r="H121" s="831">
        <v>38</v>
      </c>
      <c r="I121" s="831">
        <v>5510</v>
      </c>
      <c r="J121" s="822">
        <v>0.92682926829268297</v>
      </c>
      <c r="K121" s="822">
        <v>145</v>
      </c>
      <c r="L121" s="831">
        <v>41</v>
      </c>
      <c r="M121" s="831">
        <v>5945</v>
      </c>
      <c r="N121" s="822">
        <v>1</v>
      </c>
      <c r="O121" s="822">
        <v>145</v>
      </c>
      <c r="P121" s="831">
        <v>49</v>
      </c>
      <c r="Q121" s="831">
        <v>7154</v>
      </c>
      <c r="R121" s="827">
        <v>1.2033641715727501</v>
      </c>
      <c r="S121" s="832">
        <v>146</v>
      </c>
    </row>
    <row r="122" spans="1:19" ht="14.45" customHeight="1" x14ac:dyDescent="0.2">
      <c r="A122" s="821" t="s">
        <v>5935</v>
      </c>
      <c r="B122" s="822" t="s">
        <v>5936</v>
      </c>
      <c r="C122" s="822" t="s">
        <v>604</v>
      </c>
      <c r="D122" s="822" t="s">
        <v>1978</v>
      </c>
      <c r="E122" s="822" t="s">
        <v>5932</v>
      </c>
      <c r="F122" s="822" t="s">
        <v>6058</v>
      </c>
      <c r="G122" s="822" t="s">
        <v>6059</v>
      </c>
      <c r="H122" s="831">
        <v>1</v>
      </c>
      <c r="I122" s="831">
        <v>181</v>
      </c>
      <c r="J122" s="822">
        <v>0.99450549450549453</v>
      </c>
      <c r="K122" s="822">
        <v>181</v>
      </c>
      <c r="L122" s="831">
        <v>1</v>
      </c>
      <c r="M122" s="831">
        <v>182</v>
      </c>
      <c r="N122" s="822">
        <v>1</v>
      </c>
      <c r="O122" s="822">
        <v>182</v>
      </c>
      <c r="P122" s="831"/>
      <c r="Q122" s="831"/>
      <c r="R122" s="827"/>
      <c r="S122" s="832"/>
    </row>
    <row r="123" spans="1:19" ht="14.45" customHeight="1" x14ac:dyDescent="0.2">
      <c r="A123" s="821" t="s">
        <v>5935</v>
      </c>
      <c r="B123" s="822" t="s">
        <v>5936</v>
      </c>
      <c r="C123" s="822" t="s">
        <v>604</v>
      </c>
      <c r="D123" s="822" t="s">
        <v>1978</v>
      </c>
      <c r="E123" s="822" t="s">
        <v>5932</v>
      </c>
      <c r="F123" s="822" t="s">
        <v>6060</v>
      </c>
      <c r="G123" s="822" t="s">
        <v>6061</v>
      </c>
      <c r="H123" s="831"/>
      <c r="I123" s="831"/>
      <c r="J123" s="822"/>
      <c r="K123" s="822"/>
      <c r="L123" s="831"/>
      <c r="M123" s="831"/>
      <c r="N123" s="822"/>
      <c r="O123" s="822"/>
      <c r="P123" s="831">
        <v>1</v>
      </c>
      <c r="Q123" s="831">
        <v>452</v>
      </c>
      <c r="R123" s="827"/>
      <c r="S123" s="832">
        <v>452</v>
      </c>
    </row>
    <row r="124" spans="1:19" ht="14.45" customHeight="1" x14ac:dyDescent="0.2">
      <c r="A124" s="821" t="s">
        <v>5935</v>
      </c>
      <c r="B124" s="822" t="s">
        <v>5936</v>
      </c>
      <c r="C124" s="822" t="s">
        <v>604</v>
      </c>
      <c r="D124" s="822" t="s">
        <v>1978</v>
      </c>
      <c r="E124" s="822" t="s">
        <v>5932</v>
      </c>
      <c r="F124" s="822" t="s">
        <v>6062</v>
      </c>
      <c r="G124" s="822" t="s">
        <v>6063</v>
      </c>
      <c r="H124" s="831"/>
      <c r="I124" s="831"/>
      <c r="J124" s="822"/>
      <c r="K124" s="822"/>
      <c r="L124" s="831">
        <v>1</v>
      </c>
      <c r="M124" s="831">
        <v>312</v>
      </c>
      <c r="N124" s="822">
        <v>1</v>
      </c>
      <c r="O124" s="822">
        <v>312</v>
      </c>
      <c r="P124" s="831">
        <v>1</v>
      </c>
      <c r="Q124" s="831">
        <v>313</v>
      </c>
      <c r="R124" s="827">
        <v>1.0032051282051282</v>
      </c>
      <c r="S124" s="832">
        <v>313</v>
      </c>
    </row>
    <row r="125" spans="1:19" ht="14.45" customHeight="1" x14ac:dyDescent="0.2">
      <c r="A125" s="821" t="s">
        <v>5935</v>
      </c>
      <c r="B125" s="822" t="s">
        <v>5936</v>
      </c>
      <c r="C125" s="822" t="s">
        <v>604</v>
      </c>
      <c r="D125" s="822" t="s">
        <v>1978</v>
      </c>
      <c r="E125" s="822" t="s">
        <v>5932</v>
      </c>
      <c r="F125" s="822" t="s">
        <v>6066</v>
      </c>
      <c r="G125" s="822" t="s">
        <v>6067</v>
      </c>
      <c r="H125" s="831"/>
      <c r="I125" s="831"/>
      <c r="J125" s="822"/>
      <c r="K125" s="822"/>
      <c r="L125" s="831">
        <v>1</v>
      </c>
      <c r="M125" s="831">
        <v>752</v>
      </c>
      <c r="N125" s="822">
        <v>1</v>
      </c>
      <c r="O125" s="822">
        <v>752</v>
      </c>
      <c r="P125" s="831"/>
      <c r="Q125" s="831"/>
      <c r="R125" s="827"/>
      <c r="S125" s="832"/>
    </row>
    <row r="126" spans="1:19" ht="14.45" customHeight="1" x14ac:dyDescent="0.2">
      <c r="A126" s="821" t="s">
        <v>5935</v>
      </c>
      <c r="B126" s="822" t="s">
        <v>5936</v>
      </c>
      <c r="C126" s="822" t="s">
        <v>604</v>
      </c>
      <c r="D126" s="822" t="s">
        <v>1978</v>
      </c>
      <c r="E126" s="822" t="s">
        <v>5932</v>
      </c>
      <c r="F126" s="822" t="s">
        <v>6070</v>
      </c>
      <c r="G126" s="822" t="s">
        <v>6071</v>
      </c>
      <c r="H126" s="831">
        <v>21</v>
      </c>
      <c r="I126" s="831">
        <v>3465</v>
      </c>
      <c r="J126" s="822">
        <v>1.5</v>
      </c>
      <c r="K126" s="822">
        <v>165</v>
      </c>
      <c r="L126" s="831">
        <v>14</v>
      </c>
      <c r="M126" s="831">
        <v>2310</v>
      </c>
      <c r="N126" s="822">
        <v>1</v>
      </c>
      <c r="O126" s="822">
        <v>165</v>
      </c>
      <c r="P126" s="831">
        <v>20</v>
      </c>
      <c r="Q126" s="831">
        <v>3320</v>
      </c>
      <c r="R126" s="827">
        <v>1.4372294372294372</v>
      </c>
      <c r="S126" s="832">
        <v>166</v>
      </c>
    </row>
    <row r="127" spans="1:19" ht="14.45" customHeight="1" x14ac:dyDescent="0.2">
      <c r="A127" s="821" t="s">
        <v>5935</v>
      </c>
      <c r="B127" s="822" t="s">
        <v>5936</v>
      </c>
      <c r="C127" s="822" t="s">
        <v>604</v>
      </c>
      <c r="D127" s="822" t="s">
        <v>1978</v>
      </c>
      <c r="E127" s="822" t="s">
        <v>5932</v>
      </c>
      <c r="F127" s="822" t="s">
        <v>6074</v>
      </c>
      <c r="G127" s="822" t="s">
        <v>6075</v>
      </c>
      <c r="H127" s="831">
        <v>2</v>
      </c>
      <c r="I127" s="831">
        <v>174</v>
      </c>
      <c r="J127" s="822"/>
      <c r="K127" s="822">
        <v>87</v>
      </c>
      <c r="L127" s="831"/>
      <c r="M127" s="831"/>
      <c r="N127" s="822"/>
      <c r="O127" s="822"/>
      <c r="P127" s="831"/>
      <c r="Q127" s="831"/>
      <c r="R127" s="827"/>
      <c r="S127" s="832"/>
    </row>
    <row r="128" spans="1:19" ht="14.45" customHeight="1" x14ac:dyDescent="0.2">
      <c r="A128" s="821" t="s">
        <v>5935</v>
      </c>
      <c r="B128" s="822" t="s">
        <v>5936</v>
      </c>
      <c r="C128" s="822" t="s">
        <v>604</v>
      </c>
      <c r="D128" s="822" t="s">
        <v>1978</v>
      </c>
      <c r="E128" s="822" t="s">
        <v>5932</v>
      </c>
      <c r="F128" s="822" t="s">
        <v>6078</v>
      </c>
      <c r="G128" s="822" t="s">
        <v>6079</v>
      </c>
      <c r="H128" s="831"/>
      <c r="I128" s="831"/>
      <c r="J128" s="822"/>
      <c r="K128" s="822"/>
      <c r="L128" s="831"/>
      <c r="M128" s="831"/>
      <c r="N128" s="822"/>
      <c r="O128" s="822"/>
      <c r="P128" s="831">
        <v>3</v>
      </c>
      <c r="Q128" s="831">
        <v>1515</v>
      </c>
      <c r="R128" s="827"/>
      <c r="S128" s="832">
        <v>505</v>
      </c>
    </row>
    <row r="129" spans="1:19" ht="14.45" customHeight="1" x14ac:dyDescent="0.2">
      <c r="A129" s="821" t="s">
        <v>5935</v>
      </c>
      <c r="B129" s="822" t="s">
        <v>5936</v>
      </c>
      <c r="C129" s="822" t="s">
        <v>604</v>
      </c>
      <c r="D129" s="822" t="s">
        <v>1978</v>
      </c>
      <c r="E129" s="822" t="s">
        <v>5932</v>
      </c>
      <c r="F129" s="822" t="s">
        <v>6082</v>
      </c>
      <c r="G129" s="822" t="s">
        <v>6083</v>
      </c>
      <c r="H129" s="831"/>
      <c r="I129" s="831"/>
      <c r="J129" s="822"/>
      <c r="K129" s="822"/>
      <c r="L129" s="831">
        <v>2</v>
      </c>
      <c r="M129" s="831">
        <v>2090</v>
      </c>
      <c r="N129" s="822">
        <v>1</v>
      </c>
      <c r="O129" s="822">
        <v>1045</v>
      </c>
      <c r="P129" s="831"/>
      <c r="Q129" s="831"/>
      <c r="R129" s="827"/>
      <c r="S129" s="832"/>
    </row>
    <row r="130" spans="1:19" ht="14.45" customHeight="1" x14ac:dyDescent="0.2">
      <c r="A130" s="821" t="s">
        <v>5935</v>
      </c>
      <c r="B130" s="822" t="s">
        <v>5936</v>
      </c>
      <c r="C130" s="822" t="s">
        <v>604</v>
      </c>
      <c r="D130" s="822" t="s">
        <v>1978</v>
      </c>
      <c r="E130" s="822" t="s">
        <v>5932</v>
      </c>
      <c r="F130" s="822" t="s">
        <v>6084</v>
      </c>
      <c r="G130" s="822" t="s">
        <v>6085</v>
      </c>
      <c r="H130" s="831"/>
      <c r="I130" s="831"/>
      <c r="J130" s="822"/>
      <c r="K130" s="822"/>
      <c r="L130" s="831">
        <v>1</v>
      </c>
      <c r="M130" s="831">
        <v>122</v>
      </c>
      <c r="N130" s="822">
        <v>1</v>
      </c>
      <c r="O130" s="822">
        <v>122</v>
      </c>
      <c r="P130" s="831"/>
      <c r="Q130" s="831"/>
      <c r="R130" s="827"/>
      <c r="S130" s="832"/>
    </row>
    <row r="131" spans="1:19" ht="14.45" customHeight="1" x14ac:dyDescent="0.2">
      <c r="A131" s="821" t="s">
        <v>5935</v>
      </c>
      <c r="B131" s="822" t="s">
        <v>5936</v>
      </c>
      <c r="C131" s="822" t="s">
        <v>604</v>
      </c>
      <c r="D131" s="822" t="s">
        <v>1978</v>
      </c>
      <c r="E131" s="822" t="s">
        <v>5932</v>
      </c>
      <c r="F131" s="822" t="s">
        <v>6086</v>
      </c>
      <c r="G131" s="822" t="s">
        <v>6087</v>
      </c>
      <c r="H131" s="831"/>
      <c r="I131" s="831"/>
      <c r="J131" s="822"/>
      <c r="K131" s="822"/>
      <c r="L131" s="831"/>
      <c r="M131" s="831"/>
      <c r="N131" s="822"/>
      <c r="O131" s="822"/>
      <c r="P131" s="831">
        <v>1</v>
      </c>
      <c r="Q131" s="831">
        <v>1433</v>
      </c>
      <c r="R131" s="827"/>
      <c r="S131" s="832">
        <v>1433</v>
      </c>
    </row>
    <row r="132" spans="1:19" ht="14.45" customHeight="1" x14ac:dyDescent="0.2">
      <c r="A132" s="821" t="s">
        <v>5935</v>
      </c>
      <c r="B132" s="822" t="s">
        <v>5936</v>
      </c>
      <c r="C132" s="822" t="s">
        <v>604</v>
      </c>
      <c r="D132" s="822" t="s">
        <v>1978</v>
      </c>
      <c r="E132" s="822" t="s">
        <v>5932</v>
      </c>
      <c r="F132" s="822" t="s">
        <v>6088</v>
      </c>
      <c r="G132" s="822" t="s">
        <v>6089</v>
      </c>
      <c r="H132" s="831"/>
      <c r="I132" s="831"/>
      <c r="J132" s="822"/>
      <c r="K132" s="822"/>
      <c r="L132" s="831">
        <v>3</v>
      </c>
      <c r="M132" s="831">
        <v>3381</v>
      </c>
      <c r="N132" s="822">
        <v>1</v>
      </c>
      <c r="O132" s="822">
        <v>1127</v>
      </c>
      <c r="P132" s="831">
        <v>2</v>
      </c>
      <c r="Q132" s="831">
        <v>2276</v>
      </c>
      <c r="R132" s="827">
        <v>0.67317361727299618</v>
      </c>
      <c r="S132" s="832">
        <v>1138</v>
      </c>
    </row>
    <row r="133" spans="1:19" ht="14.45" customHeight="1" x14ac:dyDescent="0.2">
      <c r="A133" s="821" t="s">
        <v>5935</v>
      </c>
      <c r="B133" s="822" t="s">
        <v>5936</v>
      </c>
      <c r="C133" s="822" t="s">
        <v>604</v>
      </c>
      <c r="D133" s="822" t="s">
        <v>1978</v>
      </c>
      <c r="E133" s="822" t="s">
        <v>5932</v>
      </c>
      <c r="F133" s="822" t="s">
        <v>6092</v>
      </c>
      <c r="G133" s="822" t="s">
        <v>6093</v>
      </c>
      <c r="H133" s="831"/>
      <c r="I133" s="831"/>
      <c r="J133" s="822"/>
      <c r="K133" s="822"/>
      <c r="L133" s="831"/>
      <c r="M133" s="831"/>
      <c r="N133" s="822"/>
      <c r="O133" s="822"/>
      <c r="P133" s="831">
        <v>1</v>
      </c>
      <c r="Q133" s="831">
        <v>1388</v>
      </c>
      <c r="R133" s="827"/>
      <c r="S133" s="832">
        <v>1388</v>
      </c>
    </row>
    <row r="134" spans="1:19" ht="14.45" customHeight="1" x14ac:dyDescent="0.2">
      <c r="A134" s="821" t="s">
        <v>5935</v>
      </c>
      <c r="B134" s="822" t="s">
        <v>5936</v>
      </c>
      <c r="C134" s="822" t="s">
        <v>604</v>
      </c>
      <c r="D134" s="822" t="s">
        <v>1978</v>
      </c>
      <c r="E134" s="822" t="s">
        <v>5932</v>
      </c>
      <c r="F134" s="822" t="s">
        <v>6096</v>
      </c>
      <c r="G134" s="822" t="s">
        <v>6097</v>
      </c>
      <c r="H134" s="831"/>
      <c r="I134" s="831"/>
      <c r="J134" s="822"/>
      <c r="K134" s="822"/>
      <c r="L134" s="831"/>
      <c r="M134" s="831"/>
      <c r="N134" s="822"/>
      <c r="O134" s="822"/>
      <c r="P134" s="831">
        <v>1</v>
      </c>
      <c r="Q134" s="831">
        <v>0</v>
      </c>
      <c r="R134" s="827"/>
      <c r="S134" s="832">
        <v>0</v>
      </c>
    </row>
    <row r="135" spans="1:19" ht="14.45" customHeight="1" x14ac:dyDescent="0.2">
      <c r="A135" s="821" t="s">
        <v>5935</v>
      </c>
      <c r="B135" s="822" t="s">
        <v>5936</v>
      </c>
      <c r="C135" s="822" t="s">
        <v>604</v>
      </c>
      <c r="D135" s="822" t="s">
        <v>1978</v>
      </c>
      <c r="E135" s="822" t="s">
        <v>5932</v>
      </c>
      <c r="F135" s="822" t="s">
        <v>6102</v>
      </c>
      <c r="G135" s="822" t="s">
        <v>6103</v>
      </c>
      <c r="H135" s="831"/>
      <c r="I135" s="831"/>
      <c r="J135" s="822"/>
      <c r="K135" s="822"/>
      <c r="L135" s="831"/>
      <c r="M135" s="831"/>
      <c r="N135" s="822"/>
      <c r="O135" s="822"/>
      <c r="P135" s="831">
        <v>1</v>
      </c>
      <c r="Q135" s="831">
        <v>533</v>
      </c>
      <c r="R135" s="827"/>
      <c r="S135" s="832">
        <v>533</v>
      </c>
    </row>
    <row r="136" spans="1:19" ht="14.45" customHeight="1" x14ac:dyDescent="0.2">
      <c r="A136" s="821" t="s">
        <v>5935</v>
      </c>
      <c r="B136" s="822" t="s">
        <v>5936</v>
      </c>
      <c r="C136" s="822" t="s">
        <v>604</v>
      </c>
      <c r="D136" s="822" t="s">
        <v>1978</v>
      </c>
      <c r="E136" s="822" t="s">
        <v>5932</v>
      </c>
      <c r="F136" s="822" t="s">
        <v>6110</v>
      </c>
      <c r="G136" s="822" t="s">
        <v>6111</v>
      </c>
      <c r="H136" s="831"/>
      <c r="I136" s="831"/>
      <c r="J136" s="822"/>
      <c r="K136" s="822"/>
      <c r="L136" s="831">
        <v>1</v>
      </c>
      <c r="M136" s="831">
        <v>0</v>
      </c>
      <c r="N136" s="822"/>
      <c r="O136" s="822">
        <v>0</v>
      </c>
      <c r="P136" s="831"/>
      <c r="Q136" s="831"/>
      <c r="R136" s="827"/>
      <c r="S136" s="832"/>
    </row>
    <row r="137" spans="1:19" ht="14.45" customHeight="1" x14ac:dyDescent="0.2">
      <c r="A137" s="821" t="s">
        <v>5935</v>
      </c>
      <c r="B137" s="822" t="s">
        <v>5936</v>
      </c>
      <c r="C137" s="822" t="s">
        <v>604</v>
      </c>
      <c r="D137" s="822" t="s">
        <v>1978</v>
      </c>
      <c r="E137" s="822" t="s">
        <v>5932</v>
      </c>
      <c r="F137" s="822" t="s">
        <v>6114</v>
      </c>
      <c r="G137" s="822" t="s">
        <v>6115</v>
      </c>
      <c r="H137" s="831"/>
      <c r="I137" s="831"/>
      <c r="J137" s="822"/>
      <c r="K137" s="822"/>
      <c r="L137" s="831"/>
      <c r="M137" s="831"/>
      <c r="N137" s="822"/>
      <c r="O137" s="822"/>
      <c r="P137" s="831">
        <v>0</v>
      </c>
      <c r="Q137" s="831">
        <v>0</v>
      </c>
      <c r="R137" s="827"/>
      <c r="S137" s="832"/>
    </row>
    <row r="138" spans="1:19" ht="14.45" customHeight="1" x14ac:dyDescent="0.2">
      <c r="A138" s="821" t="s">
        <v>5935</v>
      </c>
      <c r="B138" s="822" t="s">
        <v>5936</v>
      </c>
      <c r="C138" s="822" t="s">
        <v>604</v>
      </c>
      <c r="D138" s="822" t="s">
        <v>1979</v>
      </c>
      <c r="E138" s="822" t="s">
        <v>5937</v>
      </c>
      <c r="F138" s="822" t="s">
        <v>5938</v>
      </c>
      <c r="G138" s="822" t="s">
        <v>5939</v>
      </c>
      <c r="H138" s="831">
        <v>2</v>
      </c>
      <c r="I138" s="831">
        <v>139.4</v>
      </c>
      <c r="J138" s="822">
        <v>0.46511627906976738</v>
      </c>
      <c r="K138" s="822">
        <v>69.7</v>
      </c>
      <c r="L138" s="831">
        <v>4.3</v>
      </c>
      <c r="M138" s="831">
        <v>299.71000000000004</v>
      </c>
      <c r="N138" s="822">
        <v>1</v>
      </c>
      <c r="O138" s="822">
        <v>69.700000000000017</v>
      </c>
      <c r="P138" s="831">
        <v>2.6</v>
      </c>
      <c r="Q138" s="831">
        <v>181.22</v>
      </c>
      <c r="R138" s="827">
        <v>0.60465116279069764</v>
      </c>
      <c r="S138" s="832">
        <v>69.7</v>
      </c>
    </row>
    <row r="139" spans="1:19" ht="14.45" customHeight="1" x14ac:dyDescent="0.2">
      <c r="A139" s="821" t="s">
        <v>5935</v>
      </c>
      <c r="B139" s="822" t="s">
        <v>5936</v>
      </c>
      <c r="C139" s="822" t="s">
        <v>604</v>
      </c>
      <c r="D139" s="822" t="s">
        <v>1979</v>
      </c>
      <c r="E139" s="822" t="s">
        <v>5932</v>
      </c>
      <c r="F139" s="822" t="s">
        <v>5953</v>
      </c>
      <c r="G139" s="822" t="s">
        <v>5954</v>
      </c>
      <c r="H139" s="831">
        <v>4</v>
      </c>
      <c r="I139" s="831">
        <v>332</v>
      </c>
      <c r="J139" s="822">
        <v>1.3174603174603174</v>
      </c>
      <c r="K139" s="822">
        <v>83</v>
      </c>
      <c r="L139" s="831">
        <v>3</v>
      </c>
      <c r="M139" s="831">
        <v>252</v>
      </c>
      <c r="N139" s="822">
        <v>1</v>
      </c>
      <c r="O139" s="822">
        <v>84</v>
      </c>
      <c r="P139" s="831">
        <v>2</v>
      </c>
      <c r="Q139" s="831">
        <v>170</v>
      </c>
      <c r="R139" s="827">
        <v>0.67460317460317465</v>
      </c>
      <c r="S139" s="832">
        <v>85</v>
      </c>
    </row>
    <row r="140" spans="1:19" ht="14.45" customHeight="1" x14ac:dyDescent="0.2">
      <c r="A140" s="821" t="s">
        <v>5935</v>
      </c>
      <c r="B140" s="822" t="s">
        <v>5936</v>
      </c>
      <c r="C140" s="822" t="s">
        <v>604</v>
      </c>
      <c r="D140" s="822" t="s">
        <v>1979</v>
      </c>
      <c r="E140" s="822" t="s">
        <v>5932</v>
      </c>
      <c r="F140" s="822" t="s">
        <v>5957</v>
      </c>
      <c r="G140" s="822" t="s">
        <v>5958</v>
      </c>
      <c r="H140" s="831">
        <v>1</v>
      </c>
      <c r="I140" s="831">
        <v>37</v>
      </c>
      <c r="J140" s="822">
        <v>0.32456140350877194</v>
      </c>
      <c r="K140" s="822">
        <v>37</v>
      </c>
      <c r="L140" s="831">
        <v>3</v>
      </c>
      <c r="M140" s="831">
        <v>114</v>
      </c>
      <c r="N140" s="822">
        <v>1</v>
      </c>
      <c r="O140" s="822">
        <v>38</v>
      </c>
      <c r="P140" s="831"/>
      <c r="Q140" s="831"/>
      <c r="R140" s="827"/>
      <c r="S140" s="832"/>
    </row>
    <row r="141" spans="1:19" ht="14.45" customHeight="1" x14ac:dyDescent="0.2">
      <c r="A141" s="821" t="s">
        <v>5935</v>
      </c>
      <c r="B141" s="822" t="s">
        <v>5936</v>
      </c>
      <c r="C141" s="822" t="s">
        <v>604</v>
      </c>
      <c r="D141" s="822" t="s">
        <v>1979</v>
      </c>
      <c r="E141" s="822" t="s">
        <v>5932</v>
      </c>
      <c r="F141" s="822" t="s">
        <v>5976</v>
      </c>
      <c r="G141" s="822" t="s">
        <v>5977</v>
      </c>
      <c r="H141" s="831">
        <v>782</v>
      </c>
      <c r="I141" s="831">
        <v>99070</v>
      </c>
      <c r="J141" s="822">
        <v>1.2040885777486083</v>
      </c>
      <c r="K141" s="822">
        <v>126.68797953964194</v>
      </c>
      <c r="L141" s="831">
        <v>653</v>
      </c>
      <c r="M141" s="831">
        <v>82278</v>
      </c>
      <c r="N141" s="822">
        <v>1</v>
      </c>
      <c r="O141" s="822">
        <v>126</v>
      </c>
      <c r="P141" s="831">
        <v>556</v>
      </c>
      <c r="Q141" s="831">
        <v>70612</v>
      </c>
      <c r="R141" s="827">
        <v>0.85821240185711856</v>
      </c>
      <c r="S141" s="832">
        <v>127</v>
      </c>
    </row>
    <row r="142" spans="1:19" ht="14.45" customHeight="1" x14ac:dyDescent="0.2">
      <c r="A142" s="821" t="s">
        <v>5935</v>
      </c>
      <c r="B142" s="822" t="s">
        <v>5936</v>
      </c>
      <c r="C142" s="822" t="s">
        <v>604</v>
      </c>
      <c r="D142" s="822" t="s">
        <v>1979</v>
      </c>
      <c r="E142" s="822" t="s">
        <v>5932</v>
      </c>
      <c r="F142" s="822" t="s">
        <v>5992</v>
      </c>
      <c r="G142" s="822" t="s">
        <v>5993</v>
      </c>
      <c r="H142" s="831">
        <v>10</v>
      </c>
      <c r="I142" s="831">
        <v>16800</v>
      </c>
      <c r="J142" s="822">
        <v>0.45265937382119953</v>
      </c>
      <c r="K142" s="822">
        <v>1680</v>
      </c>
      <c r="L142" s="831">
        <v>22</v>
      </c>
      <c r="M142" s="831">
        <v>37114</v>
      </c>
      <c r="N142" s="822">
        <v>1</v>
      </c>
      <c r="O142" s="822">
        <v>1687</v>
      </c>
      <c r="P142" s="831">
        <v>16</v>
      </c>
      <c r="Q142" s="831">
        <v>27088</v>
      </c>
      <c r="R142" s="827">
        <v>0.7298593522659913</v>
      </c>
      <c r="S142" s="832">
        <v>1693</v>
      </c>
    </row>
    <row r="143" spans="1:19" ht="14.45" customHeight="1" x14ac:dyDescent="0.2">
      <c r="A143" s="821" t="s">
        <v>5935</v>
      </c>
      <c r="B143" s="822" t="s">
        <v>5936</v>
      </c>
      <c r="C143" s="822" t="s">
        <v>604</v>
      </c>
      <c r="D143" s="822" t="s">
        <v>1979</v>
      </c>
      <c r="E143" s="822" t="s">
        <v>5932</v>
      </c>
      <c r="F143" s="822" t="s">
        <v>5996</v>
      </c>
      <c r="G143" s="822" t="s">
        <v>5997</v>
      </c>
      <c r="H143" s="831">
        <v>3</v>
      </c>
      <c r="I143" s="831">
        <v>3939</v>
      </c>
      <c r="J143" s="822">
        <v>0.42597599221369092</v>
      </c>
      <c r="K143" s="822">
        <v>1313</v>
      </c>
      <c r="L143" s="831">
        <v>7</v>
      </c>
      <c r="M143" s="831">
        <v>9247</v>
      </c>
      <c r="N143" s="822">
        <v>1</v>
      </c>
      <c r="O143" s="822">
        <v>1321</v>
      </c>
      <c r="P143" s="831">
        <v>1</v>
      </c>
      <c r="Q143" s="831">
        <v>1328</v>
      </c>
      <c r="R143" s="827">
        <v>0.14361414512814968</v>
      </c>
      <c r="S143" s="832">
        <v>1328</v>
      </c>
    </row>
    <row r="144" spans="1:19" ht="14.45" customHeight="1" x14ac:dyDescent="0.2">
      <c r="A144" s="821" t="s">
        <v>5935</v>
      </c>
      <c r="B144" s="822" t="s">
        <v>5936</v>
      </c>
      <c r="C144" s="822" t="s">
        <v>604</v>
      </c>
      <c r="D144" s="822" t="s">
        <v>1979</v>
      </c>
      <c r="E144" s="822" t="s">
        <v>5932</v>
      </c>
      <c r="F144" s="822" t="s">
        <v>6006</v>
      </c>
      <c r="G144" s="822" t="s">
        <v>6007</v>
      </c>
      <c r="H144" s="831">
        <v>605</v>
      </c>
      <c r="I144" s="831">
        <v>20166.530000000035</v>
      </c>
      <c r="J144" s="822">
        <v>0.76100601400084456</v>
      </c>
      <c r="K144" s="822">
        <v>33.33310743801659</v>
      </c>
      <c r="L144" s="831">
        <v>795</v>
      </c>
      <c r="M144" s="831">
        <v>26499.830000000045</v>
      </c>
      <c r="N144" s="822">
        <v>1</v>
      </c>
      <c r="O144" s="822">
        <v>33.333119496855403</v>
      </c>
      <c r="P144" s="831">
        <v>673</v>
      </c>
      <c r="Q144" s="831">
        <v>26588.910000000036</v>
      </c>
      <c r="R144" s="827">
        <v>1.0033615309985005</v>
      </c>
      <c r="S144" s="832">
        <v>39.508038632986683</v>
      </c>
    </row>
    <row r="145" spans="1:19" ht="14.45" customHeight="1" x14ac:dyDescent="0.2">
      <c r="A145" s="821" t="s">
        <v>5935</v>
      </c>
      <c r="B145" s="822" t="s">
        <v>5936</v>
      </c>
      <c r="C145" s="822" t="s">
        <v>604</v>
      </c>
      <c r="D145" s="822" t="s">
        <v>1979</v>
      </c>
      <c r="E145" s="822" t="s">
        <v>5932</v>
      </c>
      <c r="F145" s="822" t="s">
        <v>6012</v>
      </c>
      <c r="G145" s="822" t="s">
        <v>6013</v>
      </c>
      <c r="H145" s="831">
        <v>14</v>
      </c>
      <c r="I145" s="831">
        <v>1204</v>
      </c>
      <c r="J145" s="822">
        <v>0.4772096710265557</v>
      </c>
      <c r="K145" s="822">
        <v>86</v>
      </c>
      <c r="L145" s="831">
        <v>29</v>
      </c>
      <c r="M145" s="831">
        <v>2523</v>
      </c>
      <c r="N145" s="822">
        <v>1</v>
      </c>
      <c r="O145" s="822">
        <v>87</v>
      </c>
      <c r="P145" s="831">
        <v>21</v>
      </c>
      <c r="Q145" s="831">
        <v>1848</v>
      </c>
      <c r="R145" s="827">
        <v>0.73246135552913194</v>
      </c>
      <c r="S145" s="832">
        <v>88</v>
      </c>
    </row>
    <row r="146" spans="1:19" ht="14.45" customHeight="1" x14ac:dyDescent="0.2">
      <c r="A146" s="821" t="s">
        <v>5935</v>
      </c>
      <c r="B146" s="822" t="s">
        <v>5936</v>
      </c>
      <c r="C146" s="822" t="s">
        <v>604</v>
      </c>
      <c r="D146" s="822" t="s">
        <v>1979</v>
      </c>
      <c r="E146" s="822" t="s">
        <v>5932</v>
      </c>
      <c r="F146" s="822" t="s">
        <v>6014</v>
      </c>
      <c r="G146" s="822" t="s">
        <v>6015</v>
      </c>
      <c r="H146" s="831">
        <v>4</v>
      </c>
      <c r="I146" s="831">
        <v>128</v>
      </c>
      <c r="J146" s="822">
        <v>0.55411255411255411</v>
      </c>
      <c r="K146" s="822">
        <v>32</v>
      </c>
      <c r="L146" s="831">
        <v>7</v>
      </c>
      <c r="M146" s="831">
        <v>231</v>
      </c>
      <c r="N146" s="822">
        <v>1</v>
      </c>
      <c r="O146" s="822">
        <v>33</v>
      </c>
      <c r="P146" s="831">
        <v>4</v>
      </c>
      <c r="Q146" s="831">
        <v>132</v>
      </c>
      <c r="R146" s="827">
        <v>0.5714285714285714</v>
      </c>
      <c r="S146" s="832">
        <v>33</v>
      </c>
    </row>
    <row r="147" spans="1:19" ht="14.45" customHeight="1" x14ac:dyDescent="0.2">
      <c r="A147" s="821" t="s">
        <v>5935</v>
      </c>
      <c r="B147" s="822" t="s">
        <v>5936</v>
      </c>
      <c r="C147" s="822" t="s">
        <v>604</v>
      </c>
      <c r="D147" s="822" t="s">
        <v>1979</v>
      </c>
      <c r="E147" s="822" t="s">
        <v>5932</v>
      </c>
      <c r="F147" s="822" t="s">
        <v>5933</v>
      </c>
      <c r="G147" s="822" t="s">
        <v>5934</v>
      </c>
      <c r="H147" s="831">
        <v>223</v>
      </c>
      <c r="I147" s="831">
        <v>56196</v>
      </c>
      <c r="J147" s="822">
        <v>0.91802528833273433</v>
      </c>
      <c r="K147" s="822">
        <v>252</v>
      </c>
      <c r="L147" s="831">
        <v>241</v>
      </c>
      <c r="M147" s="831">
        <v>61214</v>
      </c>
      <c r="N147" s="822">
        <v>1</v>
      </c>
      <c r="O147" s="822">
        <v>254</v>
      </c>
      <c r="P147" s="831">
        <v>184</v>
      </c>
      <c r="Q147" s="831">
        <v>46920</v>
      </c>
      <c r="R147" s="827">
        <v>0.7664913255137713</v>
      </c>
      <c r="S147" s="832">
        <v>255</v>
      </c>
    </row>
    <row r="148" spans="1:19" ht="14.45" customHeight="1" x14ac:dyDescent="0.2">
      <c r="A148" s="821" t="s">
        <v>5935</v>
      </c>
      <c r="B148" s="822" t="s">
        <v>5936</v>
      </c>
      <c r="C148" s="822" t="s">
        <v>604</v>
      </c>
      <c r="D148" s="822" t="s">
        <v>1979</v>
      </c>
      <c r="E148" s="822" t="s">
        <v>5932</v>
      </c>
      <c r="F148" s="822" t="s">
        <v>6044</v>
      </c>
      <c r="G148" s="822" t="s">
        <v>6045</v>
      </c>
      <c r="H148" s="831">
        <v>1</v>
      </c>
      <c r="I148" s="831">
        <v>375</v>
      </c>
      <c r="J148" s="822"/>
      <c r="K148" s="822">
        <v>375</v>
      </c>
      <c r="L148" s="831"/>
      <c r="M148" s="831"/>
      <c r="N148" s="822"/>
      <c r="O148" s="822"/>
      <c r="P148" s="831"/>
      <c r="Q148" s="831"/>
      <c r="R148" s="827"/>
      <c r="S148" s="832"/>
    </row>
    <row r="149" spans="1:19" ht="14.45" customHeight="1" x14ac:dyDescent="0.2">
      <c r="A149" s="821" t="s">
        <v>5935</v>
      </c>
      <c r="B149" s="822" t="s">
        <v>5936</v>
      </c>
      <c r="C149" s="822" t="s">
        <v>604</v>
      </c>
      <c r="D149" s="822" t="s">
        <v>1979</v>
      </c>
      <c r="E149" s="822" t="s">
        <v>5932</v>
      </c>
      <c r="F149" s="822" t="s">
        <v>6052</v>
      </c>
      <c r="G149" s="822" t="s">
        <v>6053</v>
      </c>
      <c r="H149" s="831"/>
      <c r="I149" s="831"/>
      <c r="J149" s="822"/>
      <c r="K149" s="822"/>
      <c r="L149" s="831"/>
      <c r="M149" s="831"/>
      <c r="N149" s="822"/>
      <c r="O149" s="822"/>
      <c r="P149" s="831">
        <v>3</v>
      </c>
      <c r="Q149" s="831">
        <v>1527</v>
      </c>
      <c r="R149" s="827"/>
      <c r="S149" s="832">
        <v>509</v>
      </c>
    </row>
    <row r="150" spans="1:19" ht="14.45" customHeight="1" x14ac:dyDescent="0.2">
      <c r="A150" s="821" t="s">
        <v>5935</v>
      </c>
      <c r="B150" s="822" t="s">
        <v>5936</v>
      </c>
      <c r="C150" s="822" t="s">
        <v>604</v>
      </c>
      <c r="D150" s="822" t="s">
        <v>5921</v>
      </c>
      <c r="E150" s="822" t="s">
        <v>5937</v>
      </c>
      <c r="F150" s="822" t="s">
        <v>5938</v>
      </c>
      <c r="G150" s="822" t="s">
        <v>5939</v>
      </c>
      <c r="H150" s="831">
        <v>0.2</v>
      </c>
      <c r="I150" s="831">
        <v>13.94</v>
      </c>
      <c r="J150" s="822"/>
      <c r="K150" s="822">
        <v>69.699999999999989</v>
      </c>
      <c r="L150" s="831"/>
      <c r="M150" s="831"/>
      <c r="N150" s="822"/>
      <c r="O150" s="822"/>
      <c r="P150" s="831"/>
      <c r="Q150" s="831"/>
      <c r="R150" s="827"/>
      <c r="S150" s="832"/>
    </row>
    <row r="151" spans="1:19" ht="14.45" customHeight="1" x14ac:dyDescent="0.2">
      <c r="A151" s="821" t="s">
        <v>5935</v>
      </c>
      <c r="B151" s="822" t="s">
        <v>5936</v>
      </c>
      <c r="C151" s="822" t="s">
        <v>604</v>
      </c>
      <c r="D151" s="822" t="s">
        <v>5921</v>
      </c>
      <c r="E151" s="822" t="s">
        <v>5932</v>
      </c>
      <c r="F151" s="822" t="s">
        <v>5976</v>
      </c>
      <c r="G151" s="822" t="s">
        <v>5977</v>
      </c>
      <c r="H151" s="831">
        <v>5</v>
      </c>
      <c r="I151" s="831">
        <v>635</v>
      </c>
      <c r="J151" s="822"/>
      <c r="K151" s="822">
        <v>127</v>
      </c>
      <c r="L151" s="831"/>
      <c r="M151" s="831"/>
      <c r="N151" s="822"/>
      <c r="O151" s="822"/>
      <c r="P151" s="831"/>
      <c r="Q151" s="831"/>
      <c r="R151" s="827"/>
      <c r="S151" s="832"/>
    </row>
    <row r="152" spans="1:19" ht="14.45" customHeight="1" x14ac:dyDescent="0.2">
      <c r="A152" s="821" t="s">
        <v>5935</v>
      </c>
      <c r="B152" s="822" t="s">
        <v>5936</v>
      </c>
      <c r="C152" s="822" t="s">
        <v>604</v>
      </c>
      <c r="D152" s="822" t="s">
        <v>5921</v>
      </c>
      <c r="E152" s="822" t="s">
        <v>5932</v>
      </c>
      <c r="F152" s="822" t="s">
        <v>6000</v>
      </c>
      <c r="G152" s="822" t="s">
        <v>6001</v>
      </c>
      <c r="H152" s="831">
        <v>1</v>
      </c>
      <c r="I152" s="831">
        <v>989</v>
      </c>
      <c r="J152" s="822"/>
      <c r="K152" s="822">
        <v>989</v>
      </c>
      <c r="L152" s="831"/>
      <c r="M152" s="831"/>
      <c r="N152" s="822"/>
      <c r="O152" s="822"/>
      <c r="P152" s="831"/>
      <c r="Q152" s="831"/>
      <c r="R152" s="827"/>
      <c r="S152" s="832"/>
    </row>
    <row r="153" spans="1:19" ht="14.45" customHeight="1" x14ac:dyDescent="0.2">
      <c r="A153" s="821" t="s">
        <v>5935</v>
      </c>
      <c r="B153" s="822" t="s">
        <v>5936</v>
      </c>
      <c r="C153" s="822" t="s">
        <v>604</v>
      </c>
      <c r="D153" s="822" t="s">
        <v>5921</v>
      </c>
      <c r="E153" s="822" t="s">
        <v>5932</v>
      </c>
      <c r="F153" s="822" t="s">
        <v>6004</v>
      </c>
      <c r="G153" s="822" t="s">
        <v>6005</v>
      </c>
      <c r="H153" s="831">
        <v>2</v>
      </c>
      <c r="I153" s="831">
        <v>328</v>
      </c>
      <c r="J153" s="822"/>
      <c r="K153" s="822">
        <v>164</v>
      </c>
      <c r="L153" s="831"/>
      <c r="M153" s="831"/>
      <c r="N153" s="822"/>
      <c r="O153" s="822"/>
      <c r="P153" s="831"/>
      <c r="Q153" s="831"/>
      <c r="R153" s="827"/>
      <c r="S153" s="832"/>
    </row>
    <row r="154" spans="1:19" ht="14.45" customHeight="1" x14ac:dyDescent="0.2">
      <c r="A154" s="821" t="s">
        <v>5935</v>
      </c>
      <c r="B154" s="822" t="s">
        <v>5936</v>
      </c>
      <c r="C154" s="822" t="s">
        <v>604</v>
      </c>
      <c r="D154" s="822" t="s">
        <v>5921</v>
      </c>
      <c r="E154" s="822" t="s">
        <v>5932</v>
      </c>
      <c r="F154" s="822" t="s">
        <v>6006</v>
      </c>
      <c r="G154" s="822" t="s">
        <v>6007</v>
      </c>
      <c r="H154" s="831">
        <v>5</v>
      </c>
      <c r="I154" s="831">
        <v>166.67000000000002</v>
      </c>
      <c r="J154" s="822"/>
      <c r="K154" s="822">
        <v>33.334000000000003</v>
      </c>
      <c r="L154" s="831"/>
      <c r="M154" s="831"/>
      <c r="N154" s="822"/>
      <c r="O154" s="822"/>
      <c r="P154" s="831"/>
      <c r="Q154" s="831"/>
      <c r="R154" s="827"/>
      <c r="S154" s="832"/>
    </row>
    <row r="155" spans="1:19" ht="14.45" customHeight="1" x14ac:dyDescent="0.2">
      <c r="A155" s="821" t="s">
        <v>5935</v>
      </c>
      <c r="B155" s="822" t="s">
        <v>5936</v>
      </c>
      <c r="C155" s="822" t="s">
        <v>604</v>
      </c>
      <c r="D155" s="822" t="s">
        <v>5921</v>
      </c>
      <c r="E155" s="822" t="s">
        <v>5932</v>
      </c>
      <c r="F155" s="822" t="s">
        <v>6012</v>
      </c>
      <c r="G155" s="822" t="s">
        <v>6013</v>
      </c>
      <c r="H155" s="831">
        <v>3</v>
      </c>
      <c r="I155" s="831">
        <v>258</v>
      </c>
      <c r="J155" s="822"/>
      <c r="K155" s="822">
        <v>86</v>
      </c>
      <c r="L155" s="831"/>
      <c r="M155" s="831"/>
      <c r="N155" s="822"/>
      <c r="O155" s="822"/>
      <c r="P155" s="831"/>
      <c r="Q155" s="831"/>
      <c r="R155" s="827"/>
      <c r="S155" s="832"/>
    </row>
    <row r="156" spans="1:19" ht="14.45" customHeight="1" x14ac:dyDescent="0.2">
      <c r="A156" s="821" t="s">
        <v>5935</v>
      </c>
      <c r="B156" s="822" t="s">
        <v>5936</v>
      </c>
      <c r="C156" s="822" t="s">
        <v>604</v>
      </c>
      <c r="D156" s="822" t="s">
        <v>5921</v>
      </c>
      <c r="E156" s="822" t="s">
        <v>5932</v>
      </c>
      <c r="F156" s="822" t="s">
        <v>5933</v>
      </c>
      <c r="G156" s="822" t="s">
        <v>5934</v>
      </c>
      <c r="H156" s="831">
        <v>1</v>
      </c>
      <c r="I156" s="831">
        <v>252</v>
      </c>
      <c r="J156" s="822"/>
      <c r="K156" s="822">
        <v>252</v>
      </c>
      <c r="L156" s="831"/>
      <c r="M156" s="831"/>
      <c r="N156" s="822"/>
      <c r="O156" s="822"/>
      <c r="P156" s="831"/>
      <c r="Q156" s="831"/>
      <c r="R156" s="827"/>
      <c r="S156" s="832"/>
    </row>
    <row r="157" spans="1:19" ht="14.45" customHeight="1" x14ac:dyDescent="0.2">
      <c r="A157" s="821" t="s">
        <v>5935</v>
      </c>
      <c r="B157" s="822" t="s">
        <v>5936</v>
      </c>
      <c r="C157" s="822" t="s">
        <v>604</v>
      </c>
      <c r="D157" s="822" t="s">
        <v>1980</v>
      </c>
      <c r="E157" s="822" t="s">
        <v>5937</v>
      </c>
      <c r="F157" s="822" t="s">
        <v>5938</v>
      </c>
      <c r="G157" s="822" t="s">
        <v>5939</v>
      </c>
      <c r="H157" s="831"/>
      <c r="I157" s="831"/>
      <c r="J157" s="822"/>
      <c r="K157" s="822"/>
      <c r="L157" s="831"/>
      <c r="M157" s="831"/>
      <c r="N157" s="822"/>
      <c r="O157" s="822"/>
      <c r="P157" s="831">
        <v>0.2</v>
      </c>
      <c r="Q157" s="831">
        <v>13.94</v>
      </c>
      <c r="R157" s="827"/>
      <c r="S157" s="832">
        <v>69.699999999999989</v>
      </c>
    </row>
    <row r="158" spans="1:19" ht="14.45" customHeight="1" x14ac:dyDescent="0.2">
      <c r="A158" s="821" t="s">
        <v>5935</v>
      </c>
      <c r="B158" s="822" t="s">
        <v>5936</v>
      </c>
      <c r="C158" s="822" t="s">
        <v>604</v>
      </c>
      <c r="D158" s="822" t="s">
        <v>1980</v>
      </c>
      <c r="E158" s="822" t="s">
        <v>5932</v>
      </c>
      <c r="F158" s="822" t="s">
        <v>5953</v>
      </c>
      <c r="G158" s="822" t="s">
        <v>5954</v>
      </c>
      <c r="H158" s="831">
        <v>39</v>
      </c>
      <c r="I158" s="831">
        <v>3237</v>
      </c>
      <c r="J158" s="822">
        <v>1.6056547619047619</v>
      </c>
      <c r="K158" s="822">
        <v>83</v>
      </c>
      <c r="L158" s="831">
        <v>24</v>
      </c>
      <c r="M158" s="831">
        <v>2016</v>
      </c>
      <c r="N158" s="822">
        <v>1</v>
      </c>
      <c r="O158" s="822">
        <v>84</v>
      </c>
      <c r="P158" s="831">
        <v>8</v>
      </c>
      <c r="Q158" s="831">
        <v>680</v>
      </c>
      <c r="R158" s="827">
        <v>0.33730158730158732</v>
      </c>
      <c r="S158" s="832">
        <v>85</v>
      </c>
    </row>
    <row r="159" spans="1:19" ht="14.45" customHeight="1" x14ac:dyDescent="0.2">
      <c r="A159" s="821" t="s">
        <v>5935</v>
      </c>
      <c r="B159" s="822" t="s">
        <v>5936</v>
      </c>
      <c r="C159" s="822" t="s">
        <v>604</v>
      </c>
      <c r="D159" s="822" t="s">
        <v>1980</v>
      </c>
      <c r="E159" s="822" t="s">
        <v>5932</v>
      </c>
      <c r="F159" s="822" t="s">
        <v>5955</v>
      </c>
      <c r="G159" s="822" t="s">
        <v>5956</v>
      </c>
      <c r="H159" s="831">
        <v>371</v>
      </c>
      <c r="I159" s="831">
        <v>39326</v>
      </c>
      <c r="J159" s="822">
        <v>1.0531023217202689</v>
      </c>
      <c r="K159" s="822">
        <v>106</v>
      </c>
      <c r="L159" s="831">
        <v>349</v>
      </c>
      <c r="M159" s="831">
        <v>37343</v>
      </c>
      <c r="N159" s="822">
        <v>1</v>
      </c>
      <c r="O159" s="822">
        <v>107</v>
      </c>
      <c r="P159" s="831">
        <v>436</v>
      </c>
      <c r="Q159" s="831">
        <v>47088</v>
      </c>
      <c r="R159" s="827">
        <v>1.2609592159173071</v>
      </c>
      <c r="S159" s="832">
        <v>108</v>
      </c>
    </row>
    <row r="160" spans="1:19" ht="14.45" customHeight="1" x14ac:dyDescent="0.2">
      <c r="A160" s="821" t="s">
        <v>5935</v>
      </c>
      <c r="B160" s="822" t="s">
        <v>5936</v>
      </c>
      <c r="C160" s="822" t="s">
        <v>604</v>
      </c>
      <c r="D160" s="822" t="s">
        <v>1980</v>
      </c>
      <c r="E160" s="822" t="s">
        <v>5932</v>
      </c>
      <c r="F160" s="822" t="s">
        <v>5957</v>
      </c>
      <c r="G160" s="822" t="s">
        <v>5958</v>
      </c>
      <c r="H160" s="831"/>
      <c r="I160" s="831"/>
      <c r="J160" s="822"/>
      <c r="K160" s="822"/>
      <c r="L160" s="831"/>
      <c r="M160" s="831"/>
      <c r="N160" s="822"/>
      <c r="O160" s="822"/>
      <c r="P160" s="831">
        <v>1</v>
      </c>
      <c r="Q160" s="831">
        <v>38</v>
      </c>
      <c r="R160" s="827"/>
      <c r="S160" s="832">
        <v>38</v>
      </c>
    </row>
    <row r="161" spans="1:19" ht="14.45" customHeight="1" x14ac:dyDescent="0.2">
      <c r="A161" s="821" t="s">
        <v>5935</v>
      </c>
      <c r="B161" s="822" t="s">
        <v>5936</v>
      </c>
      <c r="C161" s="822" t="s">
        <v>604</v>
      </c>
      <c r="D161" s="822" t="s">
        <v>1980</v>
      </c>
      <c r="E161" s="822" t="s">
        <v>5932</v>
      </c>
      <c r="F161" s="822" t="s">
        <v>5970</v>
      </c>
      <c r="G161" s="822" t="s">
        <v>5971</v>
      </c>
      <c r="H161" s="831">
        <v>2</v>
      </c>
      <c r="I161" s="831">
        <v>182</v>
      </c>
      <c r="J161" s="822">
        <v>2</v>
      </c>
      <c r="K161" s="822">
        <v>91</v>
      </c>
      <c r="L161" s="831">
        <v>1</v>
      </c>
      <c r="M161" s="831">
        <v>91</v>
      </c>
      <c r="N161" s="822">
        <v>1</v>
      </c>
      <c r="O161" s="822">
        <v>91</v>
      </c>
      <c r="P161" s="831"/>
      <c r="Q161" s="831"/>
      <c r="R161" s="827"/>
      <c r="S161" s="832"/>
    </row>
    <row r="162" spans="1:19" ht="14.45" customHeight="1" x14ac:dyDescent="0.2">
      <c r="A162" s="821" t="s">
        <v>5935</v>
      </c>
      <c r="B162" s="822" t="s">
        <v>5936</v>
      </c>
      <c r="C162" s="822" t="s">
        <v>604</v>
      </c>
      <c r="D162" s="822" t="s">
        <v>1980</v>
      </c>
      <c r="E162" s="822" t="s">
        <v>5932</v>
      </c>
      <c r="F162" s="822" t="s">
        <v>5976</v>
      </c>
      <c r="G162" s="822" t="s">
        <v>5977</v>
      </c>
      <c r="H162" s="831">
        <v>969</v>
      </c>
      <c r="I162" s="831">
        <v>122821</v>
      </c>
      <c r="J162" s="822">
        <v>1.0101241878443952</v>
      </c>
      <c r="K162" s="822">
        <v>126.75025799793602</v>
      </c>
      <c r="L162" s="831">
        <v>965</v>
      </c>
      <c r="M162" s="831">
        <v>121590</v>
      </c>
      <c r="N162" s="822">
        <v>1</v>
      </c>
      <c r="O162" s="822">
        <v>126</v>
      </c>
      <c r="P162" s="831">
        <v>814</v>
      </c>
      <c r="Q162" s="831">
        <v>103378</v>
      </c>
      <c r="R162" s="827">
        <v>0.85021794555473307</v>
      </c>
      <c r="S162" s="832">
        <v>127</v>
      </c>
    </row>
    <row r="163" spans="1:19" ht="14.45" customHeight="1" x14ac:dyDescent="0.2">
      <c r="A163" s="821" t="s">
        <v>5935</v>
      </c>
      <c r="B163" s="822" t="s">
        <v>5936</v>
      </c>
      <c r="C163" s="822" t="s">
        <v>604</v>
      </c>
      <c r="D163" s="822" t="s">
        <v>1980</v>
      </c>
      <c r="E163" s="822" t="s">
        <v>5932</v>
      </c>
      <c r="F163" s="822" t="s">
        <v>5992</v>
      </c>
      <c r="G163" s="822" t="s">
        <v>5993</v>
      </c>
      <c r="H163" s="831"/>
      <c r="I163" s="831"/>
      <c r="J163" s="822"/>
      <c r="K163" s="822"/>
      <c r="L163" s="831"/>
      <c r="M163" s="831"/>
      <c r="N163" s="822"/>
      <c r="O163" s="822"/>
      <c r="P163" s="831">
        <v>1</v>
      </c>
      <c r="Q163" s="831">
        <v>1693</v>
      </c>
      <c r="R163" s="827"/>
      <c r="S163" s="832">
        <v>1693</v>
      </c>
    </row>
    <row r="164" spans="1:19" ht="14.45" customHeight="1" x14ac:dyDescent="0.2">
      <c r="A164" s="821" t="s">
        <v>5935</v>
      </c>
      <c r="B164" s="822" t="s">
        <v>5936</v>
      </c>
      <c r="C164" s="822" t="s">
        <v>604</v>
      </c>
      <c r="D164" s="822" t="s">
        <v>1980</v>
      </c>
      <c r="E164" s="822" t="s">
        <v>5932</v>
      </c>
      <c r="F164" s="822" t="s">
        <v>5998</v>
      </c>
      <c r="G164" s="822" t="s">
        <v>5999</v>
      </c>
      <c r="H164" s="831"/>
      <c r="I164" s="831"/>
      <c r="J164" s="822"/>
      <c r="K164" s="822"/>
      <c r="L164" s="831">
        <v>1</v>
      </c>
      <c r="M164" s="831">
        <v>982</v>
      </c>
      <c r="N164" s="822">
        <v>1</v>
      </c>
      <c r="O164" s="822">
        <v>982</v>
      </c>
      <c r="P164" s="831"/>
      <c r="Q164" s="831"/>
      <c r="R164" s="827"/>
      <c r="S164" s="832"/>
    </row>
    <row r="165" spans="1:19" ht="14.45" customHeight="1" x14ac:dyDescent="0.2">
      <c r="A165" s="821" t="s">
        <v>5935</v>
      </c>
      <c r="B165" s="822" t="s">
        <v>5936</v>
      </c>
      <c r="C165" s="822" t="s">
        <v>604</v>
      </c>
      <c r="D165" s="822" t="s">
        <v>1980</v>
      </c>
      <c r="E165" s="822" t="s">
        <v>5932</v>
      </c>
      <c r="F165" s="822" t="s">
        <v>6006</v>
      </c>
      <c r="G165" s="822" t="s">
        <v>6007</v>
      </c>
      <c r="H165" s="831">
        <v>526</v>
      </c>
      <c r="I165" s="831">
        <v>17533.29</v>
      </c>
      <c r="J165" s="822">
        <v>0.65914797520143797</v>
      </c>
      <c r="K165" s="822">
        <v>33.333250950570346</v>
      </c>
      <c r="L165" s="831">
        <v>798</v>
      </c>
      <c r="M165" s="831">
        <v>26599.930000000022</v>
      </c>
      <c r="N165" s="822">
        <v>1</v>
      </c>
      <c r="O165" s="822">
        <v>33.333245614035114</v>
      </c>
      <c r="P165" s="831">
        <v>638</v>
      </c>
      <c r="Q165" s="831">
        <v>25733.390000000003</v>
      </c>
      <c r="R165" s="827">
        <v>0.96742322254231428</v>
      </c>
      <c r="S165" s="832">
        <v>40.334467084639506</v>
      </c>
    </row>
    <row r="166" spans="1:19" ht="14.45" customHeight="1" x14ac:dyDescent="0.2">
      <c r="A166" s="821" t="s">
        <v>5935</v>
      </c>
      <c r="B166" s="822" t="s">
        <v>5936</v>
      </c>
      <c r="C166" s="822" t="s">
        <v>604</v>
      </c>
      <c r="D166" s="822" t="s">
        <v>1980</v>
      </c>
      <c r="E166" s="822" t="s">
        <v>5932</v>
      </c>
      <c r="F166" s="822" t="s">
        <v>6012</v>
      </c>
      <c r="G166" s="822" t="s">
        <v>6013</v>
      </c>
      <c r="H166" s="831"/>
      <c r="I166" s="831"/>
      <c r="J166" s="822"/>
      <c r="K166" s="822"/>
      <c r="L166" s="831"/>
      <c r="M166" s="831"/>
      <c r="N166" s="822"/>
      <c r="O166" s="822"/>
      <c r="P166" s="831">
        <v>2</v>
      </c>
      <c r="Q166" s="831">
        <v>176</v>
      </c>
      <c r="R166" s="827"/>
      <c r="S166" s="832">
        <v>88</v>
      </c>
    </row>
    <row r="167" spans="1:19" ht="14.45" customHeight="1" x14ac:dyDescent="0.2">
      <c r="A167" s="821" t="s">
        <v>5935</v>
      </c>
      <c r="B167" s="822" t="s">
        <v>5936</v>
      </c>
      <c r="C167" s="822" t="s">
        <v>604</v>
      </c>
      <c r="D167" s="822" t="s">
        <v>1980</v>
      </c>
      <c r="E167" s="822" t="s">
        <v>5932</v>
      </c>
      <c r="F167" s="822" t="s">
        <v>6014</v>
      </c>
      <c r="G167" s="822" t="s">
        <v>6015</v>
      </c>
      <c r="H167" s="831"/>
      <c r="I167" s="831"/>
      <c r="J167" s="822"/>
      <c r="K167" s="822"/>
      <c r="L167" s="831"/>
      <c r="M167" s="831"/>
      <c r="N167" s="822"/>
      <c r="O167" s="822"/>
      <c r="P167" s="831">
        <v>1</v>
      </c>
      <c r="Q167" s="831">
        <v>33</v>
      </c>
      <c r="R167" s="827"/>
      <c r="S167" s="832">
        <v>33</v>
      </c>
    </row>
    <row r="168" spans="1:19" ht="14.45" customHeight="1" x14ac:dyDescent="0.2">
      <c r="A168" s="821" t="s">
        <v>5935</v>
      </c>
      <c r="B168" s="822" t="s">
        <v>5936</v>
      </c>
      <c r="C168" s="822" t="s">
        <v>604</v>
      </c>
      <c r="D168" s="822" t="s">
        <v>1980</v>
      </c>
      <c r="E168" s="822" t="s">
        <v>5932</v>
      </c>
      <c r="F168" s="822" t="s">
        <v>6016</v>
      </c>
      <c r="G168" s="822" t="s">
        <v>6017</v>
      </c>
      <c r="H168" s="831"/>
      <c r="I168" s="831"/>
      <c r="J168" s="822"/>
      <c r="K168" s="822"/>
      <c r="L168" s="831">
        <v>0</v>
      </c>
      <c r="M168" s="831">
        <v>0</v>
      </c>
      <c r="N168" s="822"/>
      <c r="O168" s="822"/>
      <c r="P168" s="831"/>
      <c r="Q168" s="831"/>
      <c r="R168" s="827"/>
      <c r="S168" s="832"/>
    </row>
    <row r="169" spans="1:19" ht="14.45" customHeight="1" x14ac:dyDescent="0.2">
      <c r="A169" s="821" t="s">
        <v>5935</v>
      </c>
      <c r="B169" s="822" t="s">
        <v>5936</v>
      </c>
      <c r="C169" s="822" t="s">
        <v>604</v>
      </c>
      <c r="D169" s="822" t="s">
        <v>1980</v>
      </c>
      <c r="E169" s="822" t="s">
        <v>5932</v>
      </c>
      <c r="F169" s="822" t="s">
        <v>6020</v>
      </c>
      <c r="G169" s="822" t="s">
        <v>6021</v>
      </c>
      <c r="H169" s="831"/>
      <c r="I169" s="831"/>
      <c r="J169" s="822"/>
      <c r="K169" s="822"/>
      <c r="L169" s="831">
        <v>1</v>
      </c>
      <c r="M169" s="831">
        <v>499</v>
      </c>
      <c r="N169" s="822">
        <v>1</v>
      </c>
      <c r="O169" s="822">
        <v>499</v>
      </c>
      <c r="P169" s="831"/>
      <c r="Q169" s="831"/>
      <c r="R169" s="827"/>
      <c r="S169" s="832"/>
    </row>
    <row r="170" spans="1:19" ht="14.45" customHeight="1" x14ac:dyDescent="0.2">
      <c r="A170" s="821" t="s">
        <v>5935</v>
      </c>
      <c r="B170" s="822" t="s">
        <v>5936</v>
      </c>
      <c r="C170" s="822" t="s">
        <v>604</v>
      </c>
      <c r="D170" s="822" t="s">
        <v>1980</v>
      </c>
      <c r="E170" s="822" t="s">
        <v>5932</v>
      </c>
      <c r="F170" s="822" t="s">
        <v>6024</v>
      </c>
      <c r="G170" s="822" t="s">
        <v>6025</v>
      </c>
      <c r="H170" s="831"/>
      <c r="I170" s="831"/>
      <c r="J170" s="822"/>
      <c r="K170" s="822"/>
      <c r="L170" s="831">
        <v>1</v>
      </c>
      <c r="M170" s="831">
        <v>158</v>
      </c>
      <c r="N170" s="822">
        <v>1</v>
      </c>
      <c r="O170" s="822">
        <v>158</v>
      </c>
      <c r="P170" s="831"/>
      <c r="Q170" s="831"/>
      <c r="R170" s="827"/>
      <c r="S170" s="832"/>
    </row>
    <row r="171" spans="1:19" ht="14.45" customHeight="1" x14ac:dyDescent="0.2">
      <c r="A171" s="821" t="s">
        <v>5935</v>
      </c>
      <c r="B171" s="822" t="s">
        <v>5936</v>
      </c>
      <c r="C171" s="822" t="s">
        <v>604</v>
      </c>
      <c r="D171" s="822" t="s">
        <v>1980</v>
      </c>
      <c r="E171" s="822" t="s">
        <v>5932</v>
      </c>
      <c r="F171" s="822" t="s">
        <v>5933</v>
      </c>
      <c r="G171" s="822" t="s">
        <v>5934</v>
      </c>
      <c r="H171" s="831">
        <v>20</v>
      </c>
      <c r="I171" s="831">
        <v>5040</v>
      </c>
      <c r="J171" s="822">
        <v>0.50878255602665057</v>
      </c>
      <c r="K171" s="822">
        <v>252</v>
      </c>
      <c r="L171" s="831">
        <v>39</v>
      </c>
      <c r="M171" s="831">
        <v>9906</v>
      </c>
      <c r="N171" s="822">
        <v>1</v>
      </c>
      <c r="O171" s="822">
        <v>254</v>
      </c>
      <c r="P171" s="831">
        <v>42</v>
      </c>
      <c r="Q171" s="831">
        <v>10710</v>
      </c>
      <c r="R171" s="827">
        <v>1.0811629315566322</v>
      </c>
      <c r="S171" s="832">
        <v>255</v>
      </c>
    </row>
    <row r="172" spans="1:19" ht="14.45" customHeight="1" x14ac:dyDescent="0.2">
      <c r="A172" s="821" t="s">
        <v>5935</v>
      </c>
      <c r="B172" s="822" t="s">
        <v>5936</v>
      </c>
      <c r="C172" s="822" t="s">
        <v>604</v>
      </c>
      <c r="D172" s="822" t="s">
        <v>1980</v>
      </c>
      <c r="E172" s="822" t="s">
        <v>5932</v>
      </c>
      <c r="F172" s="822" t="s">
        <v>6044</v>
      </c>
      <c r="G172" s="822" t="s">
        <v>6045</v>
      </c>
      <c r="H172" s="831"/>
      <c r="I172" s="831"/>
      <c r="J172" s="822"/>
      <c r="K172" s="822"/>
      <c r="L172" s="831"/>
      <c r="M172" s="831"/>
      <c r="N172" s="822"/>
      <c r="O172" s="822"/>
      <c r="P172" s="831">
        <v>1</v>
      </c>
      <c r="Q172" s="831">
        <v>377</v>
      </c>
      <c r="R172" s="827"/>
      <c r="S172" s="832">
        <v>377</v>
      </c>
    </row>
    <row r="173" spans="1:19" ht="14.45" customHeight="1" x14ac:dyDescent="0.2">
      <c r="A173" s="821" t="s">
        <v>5935</v>
      </c>
      <c r="B173" s="822" t="s">
        <v>5936</v>
      </c>
      <c r="C173" s="822" t="s">
        <v>604</v>
      </c>
      <c r="D173" s="822" t="s">
        <v>1980</v>
      </c>
      <c r="E173" s="822" t="s">
        <v>5932</v>
      </c>
      <c r="F173" s="822" t="s">
        <v>6056</v>
      </c>
      <c r="G173" s="822" t="s">
        <v>6057</v>
      </c>
      <c r="H173" s="831"/>
      <c r="I173" s="831"/>
      <c r="J173" s="822"/>
      <c r="K173" s="822"/>
      <c r="L173" s="831">
        <v>10</v>
      </c>
      <c r="M173" s="831">
        <v>1450</v>
      </c>
      <c r="N173" s="822">
        <v>1</v>
      </c>
      <c r="O173" s="822">
        <v>145</v>
      </c>
      <c r="P173" s="831">
        <v>2</v>
      </c>
      <c r="Q173" s="831">
        <v>292</v>
      </c>
      <c r="R173" s="827">
        <v>0.20137931034482759</v>
      </c>
      <c r="S173" s="832">
        <v>146</v>
      </c>
    </row>
    <row r="174" spans="1:19" ht="14.45" customHeight="1" x14ac:dyDescent="0.2">
      <c r="A174" s="821" t="s">
        <v>5935</v>
      </c>
      <c r="B174" s="822" t="s">
        <v>5936</v>
      </c>
      <c r="C174" s="822" t="s">
        <v>604</v>
      </c>
      <c r="D174" s="822" t="s">
        <v>1980</v>
      </c>
      <c r="E174" s="822" t="s">
        <v>5932</v>
      </c>
      <c r="F174" s="822" t="s">
        <v>6070</v>
      </c>
      <c r="G174" s="822" t="s">
        <v>6071</v>
      </c>
      <c r="H174" s="831"/>
      <c r="I174" s="831"/>
      <c r="J174" s="822"/>
      <c r="K174" s="822"/>
      <c r="L174" s="831">
        <v>9</v>
      </c>
      <c r="M174" s="831">
        <v>1485</v>
      </c>
      <c r="N174" s="822">
        <v>1</v>
      </c>
      <c r="O174" s="822">
        <v>165</v>
      </c>
      <c r="P174" s="831">
        <v>2</v>
      </c>
      <c r="Q174" s="831">
        <v>332</v>
      </c>
      <c r="R174" s="827">
        <v>0.22356902356902356</v>
      </c>
      <c r="S174" s="832">
        <v>166</v>
      </c>
    </row>
    <row r="175" spans="1:19" ht="14.45" customHeight="1" x14ac:dyDescent="0.2">
      <c r="A175" s="821" t="s">
        <v>5935</v>
      </c>
      <c r="B175" s="822" t="s">
        <v>5936</v>
      </c>
      <c r="C175" s="822" t="s">
        <v>604</v>
      </c>
      <c r="D175" s="822" t="s">
        <v>5922</v>
      </c>
      <c r="E175" s="822" t="s">
        <v>5932</v>
      </c>
      <c r="F175" s="822" t="s">
        <v>5953</v>
      </c>
      <c r="G175" s="822" t="s">
        <v>5954</v>
      </c>
      <c r="H175" s="831">
        <v>1</v>
      </c>
      <c r="I175" s="831">
        <v>83</v>
      </c>
      <c r="J175" s="822"/>
      <c r="K175" s="822">
        <v>83</v>
      </c>
      <c r="L175" s="831"/>
      <c r="M175" s="831"/>
      <c r="N175" s="822"/>
      <c r="O175" s="822"/>
      <c r="P175" s="831"/>
      <c r="Q175" s="831"/>
      <c r="R175" s="827"/>
      <c r="S175" s="832"/>
    </row>
    <row r="176" spans="1:19" ht="14.45" customHeight="1" x14ac:dyDescent="0.2">
      <c r="A176" s="821" t="s">
        <v>5935</v>
      </c>
      <c r="B176" s="822" t="s">
        <v>5936</v>
      </c>
      <c r="C176" s="822" t="s">
        <v>604</v>
      </c>
      <c r="D176" s="822" t="s">
        <v>5922</v>
      </c>
      <c r="E176" s="822" t="s">
        <v>5932</v>
      </c>
      <c r="F176" s="822" t="s">
        <v>5957</v>
      </c>
      <c r="G176" s="822" t="s">
        <v>5958</v>
      </c>
      <c r="H176" s="831">
        <v>1</v>
      </c>
      <c r="I176" s="831">
        <v>37</v>
      </c>
      <c r="J176" s="822"/>
      <c r="K176" s="822">
        <v>37</v>
      </c>
      <c r="L176" s="831"/>
      <c r="M176" s="831"/>
      <c r="N176" s="822"/>
      <c r="O176" s="822"/>
      <c r="P176" s="831"/>
      <c r="Q176" s="831"/>
      <c r="R176" s="827"/>
      <c r="S176" s="832"/>
    </row>
    <row r="177" spans="1:19" ht="14.45" customHeight="1" x14ac:dyDescent="0.2">
      <c r="A177" s="821" t="s">
        <v>5935</v>
      </c>
      <c r="B177" s="822" t="s">
        <v>5936</v>
      </c>
      <c r="C177" s="822" t="s">
        <v>604</v>
      </c>
      <c r="D177" s="822" t="s">
        <v>5922</v>
      </c>
      <c r="E177" s="822" t="s">
        <v>5932</v>
      </c>
      <c r="F177" s="822" t="s">
        <v>5976</v>
      </c>
      <c r="G177" s="822" t="s">
        <v>5977</v>
      </c>
      <c r="H177" s="831">
        <v>9</v>
      </c>
      <c r="I177" s="831">
        <v>1141</v>
      </c>
      <c r="J177" s="822"/>
      <c r="K177" s="822">
        <v>126.77777777777777</v>
      </c>
      <c r="L177" s="831"/>
      <c r="M177" s="831"/>
      <c r="N177" s="822"/>
      <c r="O177" s="822"/>
      <c r="P177" s="831"/>
      <c r="Q177" s="831"/>
      <c r="R177" s="827"/>
      <c r="S177" s="832"/>
    </row>
    <row r="178" spans="1:19" ht="14.45" customHeight="1" x14ac:dyDescent="0.2">
      <c r="A178" s="821" t="s">
        <v>5935</v>
      </c>
      <c r="B178" s="822" t="s">
        <v>5936</v>
      </c>
      <c r="C178" s="822" t="s">
        <v>604</v>
      </c>
      <c r="D178" s="822" t="s">
        <v>5922</v>
      </c>
      <c r="E178" s="822" t="s">
        <v>5932</v>
      </c>
      <c r="F178" s="822" t="s">
        <v>6006</v>
      </c>
      <c r="G178" s="822" t="s">
        <v>6007</v>
      </c>
      <c r="H178" s="831">
        <v>6</v>
      </c>
      <c r="I178" s="831">
        <v>199.98999999999995</v>
      </c>
      <c r="J178" s="822"/>
      <c r="K178" s="822">
        <v>33.331666666666656</v>
      </c>
      <c r="L178" s="831"/>
      <c r="M178" s="831"/>
      <c r="N178" s="822"/>
      <c r="O178" s="822"/>
      <c r="P178" s="831"/>
      <c r="Q178" s="831"/>
      <c r="R178" s="827"/>
      <c r="S178" s="832"/>
    </row>
    <row r="179" spans="1:19" ht="14.45" customHeight="1" x14ac:dyDescent="0.2">
      <c r="A179" s="821" t="s">
        <v>5935</v>
      </c>
      <c r="B179" s="822" t="s">
        <v>5936</v>
      </c>
      <c r="C179" s="822" t="s">
        <v>604</v>
      </c>
      <c r="D179" s="822" t="s">
        <v>5923</v>
      </c>
      <c r="E179" s="822" t="s">
        <v>5932</v>
      </c>
      <c r="F179" s="822" t="s">
        <v>5953</v>
      </c>
      <c r="G179" s="822" t="s">
        <v>5954</v>
      </c>
      <c r="H179" s="831">
        <v>4</v>
      </c>
      <c r="I179" s="831">
        <v>332</v>
      </c>
      <c r="J179" s="822"/>
      <c r="K179" s="822">
        <v>83</v>
      </c>
      <c r="L179" s="831"/>
      <c r="M179" s="831"/>
      <c r="N179" s="822"/>
      <c r="O179" s="822"/>
      <c r="P179" s="831"/>
      <c r="Q179" s="831"/>
      <c r="R179" s="827"/>
      <c r="S179" s="832"/>
    </row>
    <row r="180" spans="1:19" ht="14.45" customHeight="1" x14ac:dyDescent="0.2">
      <c r="A180" s="821" t="s">
        <v>5935</v>
      </c>
      <c r="B180" s="822" t="s">
        <v>5936</v>
      </c>
      <c r="C180" s="822" t="s">
        <v>604</v>
      </c>
      <c r="D180" s="822" t="s">
        <v>5923</v>
      </c>
      <c r="E180" s="822" t="s">
        <v>5932</v>
      </c>
      <c r="F180" s="822" t="s">
        <v>5957</v>
      </c>
      <c r="G180" s="822" t="s">
        <v>5958</v>
      </c>
      <c r="H180" s="831">
        <v>2</v>
      </c>
      <c r="I180" s="831">
        <v>74</v>
      </c>
      <c r="J180" s="822"/>
      <c r="K180" s="822">
        <v>37</v>
      </c>
      <c r="L180" s="831"/>
      <c r="M180" s="831"/>
      <c r="N180" s="822"/>
      <c r="O180" s="822"/>
      <c r="P180" s="831"/>
      <c r="Q180" s="831"/>
      <c r="R180" s="827"/>
      <c r="S180" s="832"/>
    </row>
    <row r="181" spans="1:19" ht="14.45" customHeight="1" x14ac:dyDescent="0.2">
      <c r="A181" s="821" t="s">
        <v>5935</v>
      </c>
      <c r="B181" s="822" t="s">
        <v>5936</v>
      </c>
      <c r="C181" s="822" t="s">
        <v>604</v>
      </c>
      <c r="D181" s="822" t="s">
        <v>5923</v>
      </c>
      <c r="E181" s="822" t="s">
        <v>5932</v>
      </c>
      <c r="F181" s="822" t="s">
        <v>5970</v>
      </c>
      <c r="G181" s="822" t="s">
        <v>5971</v>
      </c>
      <c r="H181" s="831">
        <v>7</v>
      </c>
      <c r="I181" s="831">
        <v>637</v>
      </c>
      <c r="J181" s="822"/>
      <c r="K181" s="822">
        <v>91</v>
      </c>
      <c r="L181" s="831"/>
      <c r="M181" s="831"/>
      <c r="N181" s="822"/>
      <c r="O181" s="822"/>
      <c r="P181" s="831"/>
      <c r="Q181" s="831"/>
      <c r="R181" s="827"/>
      <c r="S181" s="832"/>
    </row>
    <row r="182" spans="1:19" ht="14.45" customHeight="1" x14ac:dyDescent="0.2">
      <c r="A182" s="821" t="s">
        <v>5935</v>
      </c>
      <c r="B182" s="822" t="s">
        <v>5936</v>
      </c>
      <c r="C182" s="822" t="s">
        <v>604</v>
      </c>
      <c r="D182" s="822" t="s">
        <v>5923</v>
      </c>
      <c r="E182" s="822" t="s">
        <v>5932</v>
      </c>
      <c r="F182" s="822" t="s">
        <v>5974</v>
      </c>
      <c r="G182" s="822" t="s">
        <v>5975</v>
      </c>
      <c r="H182" s="831">
        <v>1</v>
      </c>
      <c r="I182" s="831">
        <v>81</v>
      </c>
      <c r="J182" s="822"/>
      <c r="K182" s="822">
        <v>81</v>
      </c>
      <c r="L182" s="831"/>
      <c r="M182" s="831"/>
      <c r="N182" s="822"/>
      <c r="O182" s="822"/>
      <c r="P182" s="831"/>
      <c r="Q182" s="831"/>
      <c r="R182" s="827"/>
      <c r="S182" s="832"/>
    </row>
    <row r="183" spans="1:19" ht="14.45" customHeight="1" x14ac:dyDescent="0.2">
      <c r="A183" s="821" t="s">
        <v>5935</v>
      </c>
      <c r="B183" s="822" t="s">
        <v>5936</v>
      </c>
      <c r="C183" s="822" t="s">
        <v>604</v>
      </c>
      <c r="D183" s="822" t="s">
        <v>5923</v>
      </c>
      <c r="E183" s="822" t="s">
        <v>5932</v>
      </c>
      <c r="F183" s="822" t="s">
        <v>5976</v>
      </c>
      <c r="G183" s="822" t="s">
        <v>5977</v>
      </c>
      <c r="H183" s="831">
        <v>37</v>
      </c>
      <c r="I183" s="831">
        <v>4699</v>
      </c>
      <c r="J183" s="822"/>
      <c r="K183" s="822">
        <v>127</v>
      </c>
      <c r="L183" s="831"/>
      <c r="M183" s="831"/>
      <c r="N183" s="822"/>
      <c r="O183" s="822"/>
      <c r="P183" s="831"/>
      <c r="Q183" s="831"/>
      <c r="R183" s="827"/>
      <c r="S183" s="832"/>
    </row>
    <row r="184" spans="1:19" ht="14.45" customHeight="1" x14ac:dyDescent="0.2">
      <c r="A184" s="821" t="s">
        <v>5935</v>
      </c>
      <c r="B184" s="822" t="s">
        <v>5936</v>
      </c>
      <c r="C184" s="822" t="s">
        <v>604</v>
      </c>
      <c r="D184" s="822" t="s">
        <v>5923</v>
      </c>
      <c r="E184" s="822" t="s">
        <v>5932</v>
      </c>
      <c r="F184" s="822" t="s">
        <v>6006</v>
      </c>
      <c r="G184" s="822" t="s">
        <v>6007</v>
      </c>
      <c r="H184" s="831">
        <v>28</v>
      </c>
      <c r="I184" s="831">
        <v>933.33</v>
      </c>
      <c r="J184" s="822"/>
      <c r="K184" s="822">
        <v>33.333214285714284</v>
      </c>
      <c r="L184" s="831"/>
      <c r="M184" s="831"/>
      <c r="N184" s="822"/>
      <c r="O184" s="822"/>
      <c r="P184" s="831"/>
      <c r="Q184" s="831"/>
      <c r="R184" s="827"/>
      <c r="S184" s="832"/>
    </row>
    <row r="185" spans="1:19" ht="14.45" customHeight="1" x14ac:dyDescent="0.2">
      <c r="A185" s="821" t="s">
        <v>5935</v>
      </c>
      <c r="B185" s="822" t="s">
        <v>5936</v>
      </c>
      <c r="C185" s="822" t="s">
        <v>604</v>
      </c>
      <c r="D185" s="822" t="s">
        <v>5923</v>
      </c>
      <c r="E185" s="822" t="s">
        <v>5932</v>
      </c>
      <c r="F185" s="822" t="s">
        <v>6056</v>
      </c>
      <c r="G185" s="822" t="s">
        <v>6057</v>
      </c>
      <c r="H185" s="831">
        <v>6</v>
      </c>
      <c r="I185" s="831">
        <v>870</v>
      </c>
      <c r="J185" s="822"/>
      <c r="K185" s="822">
        <v>145</v>
      </c>
      <c r="L185" s="831"/>
      <c r="M185" s="831"/>
      <c r="N185" s="822"/>
      <c r="O185" s="822"/>
      <c r="P185" s="831"/>
      <c r="Q185" s="831"/>
      <c r="R185" s="827"/>
      <c r="S185" s="832"/>
    </row>
    <row r="186" spans="1:19" ht="14.45" customHeight="1" x14ac:dyDescent="0.2">
      <c r="A186" s="821" t="s">
        <v>5935</v>
      </c>
      <c r="B186" s="822" t="s">
        <v>5936</v>
      </c>
      <c r="C186" s="822" t="s">
        <v>604</v>
      </c>
      <c r="D186" s="822" t="s">
        <v>1982</v>
      </c>
      <c r="E186" s="822" t="s">
        <v>5937</v>
      </c>
      <c r="F186" s="822" t="s">
        <v>5938</v>
      </c>
      <c r="G186" s="822" t="s">
        <v>5939</v>
      </c>
      <c r="H186" s="831">
        <v>8.3000000000000007</v>
      </c>
      <c r="I186" s="831">
        <v>578.51</v>
      </c>
      <c r="J186" s="822">
        <v>2.0749999999999997</v>
      </c>
      <c r="K186" s="822">
        <v>69.699999999999989</v>
      </c>
      <c r="L186" s="831">
        <v>3.9999999999999996</v>
      </c>
      <c r="M186" s="831">
        <v>278.8</v>
      </c>
      <c r="N186" s="822">
        <v>1</v>
      </c>
      <c r="O186" s="822">
        <v>69.700000000000017</v>
      </c>
      <c r="P186" s="831">
        <v>4.8000000000000007</v>
      </c>
      <c r="Q186" s="831">
        <v>334.57</v>
      </c>
      <c r="R186" s="827">
        <v>1.2000358680057388</v>
      </c>
      <c r="S186" s="832">
        <v>69.70208333333332</v>
      </c>
    </row>
    <row r="187" spans="1:19" ht="14.45" customHeight="1" x14ac:dyDescent="0.2">
      <c r="A187" s="821" t="s">
        <v>5935</v>
      </c>
      <c r="B187" s="822" t="s">
        <v>5936</v>
      </c>
      <c r="C187" s="822" t="s">
        <v>604</v>
      </c>
      <c r="D187" s="822" t="s">
        <v>1982</v>
      </c>
      <c r="E187" s="822" t="s">
        <v>5932</v>
      </c>
      <c r="F187" s="822" t="s">
        <v>5955</v>
      </c>
      <c r="G187" s="822" t="s">
        <v>5956</v>
      </c>
      <c r="H187" s="831">
        <v>160</v>
      </c>
      <c r="I187" s="831">
        <v>16960</v>
      </c>
      <c r="J187" s="822">
        <v>0.93789747276447488</v>
      </c>
      <c r="K187" s="822">
        <v>106</v>
      </c>
      <c r="L187" s="831">
        <v>169</v>
      </c>
      <c r="M187" s="831">
        <v>18083</v>
      </c>
      <c r="N187" s="822">
        <v>1</v>
      </c>
      <c r="O187" s="822">
        <v>107</v>
      </c>
      <c r="P187" s="831">
        <v>188</v>
      </c>
      <c r="Q187" s="831">
        <v>20304</v>
      </c>
      <c r="R187" s="827">
        <v>1.1228225405076591</v>
      </c>
      <c r="S187" s="832">
        <v>108</v>
      </c>
    </row>
    <row r="188" spans="1:19" ht="14.45" customHeight="1" x14ac:dyDescent="0.2">
      <c r="A188" s="821" t="s">
        <v>5935</v>
      </c>
      <c r="B188" s="822" t="s">
        <v>5936</v>
      </c>
      <c r="C188" s="822" t="s">
        <v>604</v>
      </c>
      <c r="D188" s="822" t="s">
        <v>1982</v>
      </c>
      <c r="E188" s="822" t="s">
        <v>5932</v>
      </c>
      <c r="F188" s="822" t="s">
        <v>5957</v>
      </c>
      <c r="G188" s="822" t="s">
        <v>5958</v>
      </c>
      <c r="H188" s="831"/>
      <c r="I188" s="831"/>
      <c r="J188" s="822"/>
      <c r="K188" s="822"/>
      <c r="L188" s="831"/>
      <c r="M188" s="831"/>
      <c r="N188" s="822"/>
      <c r="O188" s="822"/>
      <c r="P188" s="831">
        <v>1</v>
      </c>
      <c r="Q188" s="831">
        <v>38</v>
      </c>
      <c r="R188" s="827"/>
      <c r="S188" s="832">
        <v>38</v>
      </c>
    </row>
    <row r="189" spans="1:19" ht="14.45" customHeight="1" x14ac:dyDescent="0.2">
      <c r="A189" s="821" t="s">
        <v>5935</v>
      </c>
      <c r="B189" s="822" t="s">
        <v>5936</v>
      </c>
      <c r="C189" s="822" t="s">
        <v>604</v>
      </c>
      <c r="D189" s="822" t="s">
        <v>1982</v>
      </c>
      <c r="E189" s="822" t="s">
        <v>5932</v>
      </c>
      <c r="F189" s="822" t="s">
        <v>5964</v>
      </c>
      <c r="G189" s="822" t="s">
        <v>5965</v>
      </c>
      <c r="H189" s="831">
        <v>55</v>
      </c>
      <c r="I189" s="831">
        <v>13255</v>
      </c>
      <c r="J189" s="822">
        <v>1.1907114624505928</v>
      </c>
      <c r="K189" s="822">
        <v>241</v>
      </c>
      <c r="L189" s="831">
        <v>46</v>
      </c>
      <c r="M189" s="831">
        <v>11132</v>
      </c>
      <c r="N189" s="822">
        <v>1</v>
      </c>
      <c r="O189" s="822">
        <v>242</v>
      </c>
      <c r="P189" s="831">
        <v>46</v>
      </c>
      <c r="Q189" s="831">
        <v>11178</v>
      </c>
      <c r="R189" s="827">
        <v>1.0041322314049588</v>
      </c>
      <c r="S189" s="832">
        <v>243</v>
      </c>
    </row>
    <row r="190" spans="1:19" ht="14.45" customHeight="1" x14ac:dyDescent="0.2">
      <c r="A190" s="821" t="s">
        <v>5935</v>
      </c>
      <c r="B190" s="822" t="s">
        <v>5936</v>
      </c>
      <c r="C190" s="822" t="s">
        <v>604</v>
      </c>
      <c r="D190" s="822" t="s">
        <v>1982</v>
      </c>
      <c r="E190" s="822" t="s">
        <v>5932</v>
      </c>
      <c r="F190" s="822" t="s">
        <v>5966</v>
      </c>
      <c r="G190" s="822" t="s">
        <v>5967</v>
      </c>
      <c r="H190" s="831">
        <v>11</v>
      </c>
      <c r="I190" s="831">
        <v>4202</v>
      </c>
      <c r="J190" s="822">
        <v>0.5759320175438597</v>
      </c>
      <c r="K190" s="822">
        <v>382</v>
      </c>
      <c r="L190" s="831">
        <v>19</v>
      </c>
      <c r="M190" s="831">
        <v>7296</v>
      </c>
      <c r="N190" s="822">
        <v>1</v>
      </c>
      <c r="O190" s="822">
        <v>384</v>
      </c>
      <c r="P190" s="831">
        <v>5</v>
      </c>
      <c r="Q190" s="831">
        <v>1925</v>
      </c>
      <c r="R190" s="827">
        <v>0.26384320175438597</v>
      </c>
      <c r="S190" s="832">
        <v>385</v>
      </c>
    </row>
    <row r="191" spans="1:19" ht="14.45" customHeight="1" x14ac:dyDescent="0.2">
      <c r="A191" s="821" t="s">
        <v>5935</v>
      </c>
      <c r="B191" s="822" t="s">
        <v>5936</v>
      </c>
      <c r="C191" s="822" t="s">
        <v>604</v>
      </c>
      <c r="D191" s="822" t="s">
        <v>1982</v>
      </c>
      <c r="E191" s="822" t="s">
        <v>5932</v>
      </c>
      <c r="F191" s="822" t="s">
        <v>5968</v>
      </c>
      <c r="G191" s="822" t="s">
        <v>5969</v>
      </c>
      <c r="H191" s="831">
        <v>2</v>
      </c>
      <c r="I191" s="831">
        <v>1208</v>
      </c>
      <c r="J191" s="822"/>
      <c r="K191" s="822">
        <v>604</v>
      </c>
      <c r="L191" s="831"/>
      <c r="M191" s="831"/>
      <c r="N191" s="822"/>
      <c r="O191" s="822"/>
      <c r="P191" s="831"/>
      <c r="Q191" s="831"/>
      <c r="R191" s="827"/>
      <c r="S191" s="832"/>
    </row>
    <row r="192" spans="1:19" ht="14.45" customHeight="1" x14ac:dyDescent="0.2">
      <c r="A192" s="821" t="s">
        <v>5935</v>
      </c>
      <c r="B192" s="822" t="s">
        <v>5936</v>
      </c>
      <c r="C192" s="822" t="s">
        <v>604</v>
      </c>
      <c r="D192" s="822" t="s">
        <v>1982</v>
      </c>
      <c r="E192" s="822" t="s">
        <v>5932</v>
      </c>
      <c r="F192" s="822" t="s">
        <v>5970</v>
      </c>
      <c r="G192" s="822" t="s">
        <v>5971</v>
      </c>
      <c r="H192" s="831">
        <v>229</v>
      </c>
      <c r="I192" s="831">
        <v>20839</v>
      </c>
      <c r="J192" s="822">
        <v>0.93852459016393441</v>
      </c>
      <c r="K192" s="822">
        <v>91</v>
      </c>
      <c r="L192" s="831">
        <v>244</v>
      </c>
      <c r="M192" s="831">
        <v>22204</v>
      </c>
      <c r="N192" s="822">
        <v>1</v>
      </c>
      <c r="O192" s="822">
        <v>91</v>
      </c>
      <c r="P192" s="831">
        <v>217</v>
      </c>
      <c r="Q192" s="831">
        <v>19964</v>
      </c>
      <c r="R192" s="827">
        <v>0.89911727616645654</v>
      </c>
      <c r="S192" s="832">
        <v>92</v>
      </c>
    </row>
    <row r="193" spans="1:19" ht="14.45" customHeight="1" x14ac:dyDescent="0.2">
      <c r="A193" s="821" t="s">
        <v>5935</v>
      </c>
      <c r="B193" s="822" t="s">
        <v>5936</v>
      </c>
      <c r="C193" s="822" t="s">
        <v>604</v>
      </c>
      <c r="D193" s="822" t="s">
        <v>1982</v>
      </c>
      <c r="E193" s="822" t="s">
        <v>5932</v>
      </c>
      <c r="F193" s="822" t="s">
        <v>5974</v>
      </c>
      <c r="G193" s="822" t="s">
        <v>5975</v>
      </c>
      <c r="H193" s="831">
        <v>18</v>
      </c>
      <c r="I193" s="831">
        <v>1458</v>
      </c>
      <c r="J193" s="822">
        <v>0.42857142857142855</v>
      </c>
      <c r="K193" s="822">
        <v>81</v>
      </c>
      <c r="L193" s="831">
        <v>42</v>
      </c>
      <c r="M193" s="831">
        <v>3402</v>
      </c>
      <c r="N193" s="822">
        <v>1</v>
      </c>
      <c r="O193" s="822">
        <v>81</v>
      </c>
      <c r="P193" s="831">
        <v>34</v>
      </c>
      <c r="Q193" s="831">
        <v>2788</v>
      </c>
      <c r="R193" s="827">
        <v>0.81951793062904177</v>
      </c>
      <c r="S193" s="832">
        <v>82</v>
      </c>
    </row>
    <row r="194" spans="1:19" ht="14.45" customHeight="1" x14ac:dyDescent="0.2">
      <c r="A194" s="821" t="s">
        <v>5935</v>
      </c>
      <c r="B194" s="822" t="s">
        <v>5936</v>
      </c>
      <c r="C194" s="822" t="s">
        <v>604</v>
      </c>
      <c r="D194" s="822" t="s">
        <v>1982</v>
      </c>
      <c r="E194" s="822" t="s">
        <v>5932</v>
      </c>
      <c r="F194" s="822" t="s">
        <v>5976</v>
      </c>
      <c r="G194" s="822" t="s">
        <v>5977</v>
      </c>
      <c r="H194" s="831">
        <v>965</v>
      </c>
      <c r="I194" s="831">
        <v>122285</v>
      </c>
      <c r="J194" s="822">
        <v>0.96568743583668959</v>
      </c>
      <c r="K194" s="822">
        <v>126.72020725388602</v>
      </c>
      <c r="L194" s="831">
        <v>1005</v>
      </c>
      <c r="M194" s="831">
        <v>126630</v>
      </c>
      <c r="N194" s="822">
        <v>1</v>
      </c>
      <c r="O194" s="822">
        <v>126</v>
      </c>
      <c r="P194" s="831">
        <v>877</v>
      </c>
      <c r="Q194" s="831">
        <v>111379</v>
      </c>
      <c r="R194" s="827">
        <v>0.87956250493563926</v>
      </c>
      <c r="S194" s="832">
        <v>127</v>
      </c>
    </row>
    <row r="195" spans="1:19" ht="14.45" customHeight="1" x14ac:dyDescent="0.2">
      <c r="A195" s="821" t="s">
        <v>5935</v>
      </c>
      <c r="B195" s="822" t="s">
        <v>5936</v>
      </c>
      <c r="C195" s="822" t="s">
        <v>604</v>
      </c>
      <c r="D195" s="822" t="s">
        <v>1982</v>
      </c>
      <c r="E195" s="822" t="s">
        <v>5932</v>
      </c>
      <c r="F195" s="822" t="s">
        <v>5978</v>
      </c>
      <c r="G195" s="822" t="s">
        <v>5979</v>
      </c>
      <c r="H195" s="831">
        <v>1</v>
      </c>
      <c r="I195" s="831">
        <v>242</v>
      </c>
      <c r="J195" s="822"/>
      <c r="K195" s="822">
        <v>242</v>
      </c>
      <c r="L195" s="831"/>
      <c r="M195" s="831"/>
      <c r="N195" s="822"/>
      <c r="O195" s="822"/>
      <c r="P195" s="831"/>
      <c r="Q195" s="831"/>
      <c r="R195" s="827"/>
      <c r="S195" s="832"/>
    </row>
    <row r="196" spans="1:19" ht="14.45" customHeight="1" x14ac:dyDescent="0.2">
      <c r="A196" s="821" t="s">
        <v>5935</v>
      </c>
      <c r="B196" s="822" t="s">
        <v>5936</v>
      </c>
      <c r="C196" s="822" t="s">
        <v>604</v>
      </c>
      <c r="D196" s="822" t="s">
        <v>1982</v>
      </c>
      <c r="E196" s="822" t="s">
        <v>5932</v>
      </c>
      <c r="F196" s="822" t="s">
        <v>5980</v>
      </c>
      <c r="G196" s="822" t="s">
        <v>5981</v>
      </c>
      <c r="H196" s="831"/>
      <c r="I196" s="831"/>
      <c r="J196" s="822"/>
      <c r="K196" s="822"/>
      <c r="L196" s="831">
        <v>3</v>
      </c>
      <c r="M196" s="831">
        <v>1290</v>
      </c>
      <c r="N196" s="822">
        <v>1</v>
      </c>
      <c r="O196" s="822">
        <v>430</v>
      </c>
      <c r="P196" s="831"/>
      <c r="Q196" s="831"/>
      <c r="R196" s="827"/>
      <c r="S196" s="832"/>
    </row>
    <row r="197" spans="1:19" ht="14.45" customHeight="1" x14ac:dyDescent="0.2">
      <c r="A197" s="821" t="s">
        <v>5935</v>
      </c>
      <c r="B197" s="822" t="s">
        <v>5936</v>
      </c>
      <c r="C197" s="822" t="s">
        <v>604</v>
      </c>
      <c r="D197" s="822" t="s">
        <v>1982</v>
      </c>
      <c r="E197" s="822" t="s">
        <v>5932</v>
      </c>
      <c r="F197" s="822" t="s">
        <v>5984</v>
      </c>
      <c r="G197" s="822" t="s">
        <v>5985</v>
      </c>
      <c r="H197" s="831"/>
      <c r="I197" s="831"/>
      <c r="J197" s="822"/>
      <c r="K197" s="822"/>
      <c r="L197" s="831"/>
      <c r="M197" s="831"/>
      <c r="N197" s="822"/>
      <c r="O197" s="822"/>
      <c r="P197" s="831">
        <v>1</v>
      </c>
      <c r="Q197" s="831">
        <v>688</v>
      </c>
      <c r="R197" s="827"/>
      <c r="S197" s="832">
        <v>688</v>
      </c>
    </row>
    <row r="198" spans="1:19" ht="14.45" customHeight="1" x14ac:dyDescent="0.2">
      <c r="A198" s="821" t="s">
        <v>5935</v>
      </c>
      <c r="B198" s="822" t="s">
        <v>5936</v>
      </c>
      <c r="C198" s="822" t="s">
        <v>604</v>
      </c>
      <c r="D198" s="822" t="s">
        <v>1982</v>
      </c>
      <c r="E198" s="822" t="s">
        <v>5932</v>
      </c>
      <c r="F198" s="822" t="s">
        <v>5994</v>
      </c>
      <c r="G198" s="822" t="s">
        <v>5995</v>
      </c>
      <c r="H198" s="831"/>
      <c r="I198" s="831"/>
      <c r="J198" s="822"/>
      <c r="K198" s="822"/>
      <c r="L198" s="831"/>
      <c r="M198" s="831"/>
      <c r="N198" s="822"/>
      <c r="O198" s="822"/>
      <c r="P198" s="831">
        <v>1</v>
      </c>
      <c r="Q198" s="831">
        <v>455</v>
      </c>
      <c r="R198" s="827"/>
      <c r="S198" s="832">
        <v>455</v>
      </c>
    </row>
    <row r="199" spans="1:19" ht="14.45" customHeight="1" x14ac:dyDescent="0.2">
      <c r="A199" s="821" t="s">
        <v>5935</v>
      </c>
      <c r="B199" s="822" t="s">
        <v>5936</v>
      </c>
      <c r="C199" s="822" t="s">
        <v>604</v>
      </c>
      <c r="D199" s="822" t="s">
        <v>1982</v>
      </c>
      <c r="E199" s="822" t="s">
        <v>5932</v>
      </c>
      <c r="F199" s="822" t="s">
        <v>5996</v>
      </c>
      <c r="G199" s="822" t="s">
        <v>5997</v>
      </c>
      <c r="H199" s="831">
        <v>23</v>
      </c>
      <c r="I199" s="831">
        <v>30199</v>
      </c>
      <c r="J199" s="822">
        <v>2.5400790646816387</v>
      </c>
      <c r="K199" s="822">
        <v>1313</v>
      </c>
      <c r="L199" s="831">
        <v>9</v>
      </c>
      <c r="M199" s="831">
        <v>11889</v>
      </c>
      <c r="N199" s="822">
        <v>1</v>
      </c>
      <c r="O199" s="822">
        <v>1321</v>
      </c>
      <c r="P199" s="831">
        <v>14</v>
      </c>
      <c r="Q199" s="831">
        <v>18592</v>
      </c>
      <c r="R199" s="827">
        <v>1.5637984691731852</v>
      </c>
      <c r="S199" s="832">
        <v>1328</v>
      </c>
    </row>
    <row r="200" spans="1:19" ht="14.45" customHeight="1" x14ac:dyDescent="0.2">
      <c r="A200" s="821" t="s">
        <v>5935</v>
      </c>
      <c r="B200" s="822" t="s">
        <v>5936</v>
      </c>
      <c r="C200" s="822" t="s">
        <v>604</v>
      </c>
      <c r="D200" s="822" t="s">
        <v>1982</v>
      </c>
      <c r="E200" s="822" t="s">
        <v>5932</v>
      </c>
      <c r="F200" s="822" t="s">
        <v>5998</v>
      </c>
      <c r="G200" s="822" t="s">
        <v>5999</v>
      </c>
      <c r="H200" s="831">
        <v>7</v>
      </c>
      <c r="I200" s="831">
        <v>6822</v>
      </c>
      <c r="J200" s="822">
        <v>0.99243526331102705</v>
      </c>
      <c r="K200" s="822">
        <v>974.57142857142856</v>
      </c>
      <c r="L200" s="831">
        <v>7</v>
      </c>
      <c r="M200" s="831">
        <v>6874</v>
      </c>
      <c r="N200" s="822">
        <v>1</v>
      </c>
      <c r="O200" s="822">
        <v>982</v>
      </c>
      <c r="P200" s="831">
        <v>3</v>
      </c>
      <c r="Q200" s="831">
        <v>2967</v>
      </c>
      <c r="R200" s="827">
        <v>0.43162641838812921</v>
      </c>
      <c r="S200" s="832">
        <v>989</v>
      </c>
    </row>
    <row r="201" spans="1:19" ht="14.45" customHeight="1" x14ac:dyDescent="0.2">
      <c r="A201" s="821" t="s">
        <v>5935</v>
      </c>
      <c r="B201" s="822" t="s">
        <v>5936</v>
      </c>
      <c r="C201" s="822" t="s">
        <v>604</v>
      </c>
      <c r="D201" s="822" t="s">
        <v>1982</v>
      </c>
      <c r="E201" s="822" t="s">
        <v>5932</v>
      </c>
      <c r="F201" s="822" t="s">
        <v>6004</v>
      </c>
      <c r="G201" s="822" t="s">
        <v>6005</v>
      </c>
      <c r="H201" s="831"/>
      <c r="I201" s="831"/>
      <c r="J201" s="822"/>
      <c r="K201" s="822"/>
      <c r="L201" s="831">
        <v>3</v>
      </c>
      <c r="M201" s="831">
        <v>495</v>
      </c>
      <c r="N201" s="822">
        <v>1</v>
      </c>
      <c r="O201" s="822">
        <v>165</v>
      </c>
      <c r="P201" s="831">
        <v>4</v>
      </c>
      <c r="Q201" s="831">
        <v>664</v>
      </c>
      <c r="R201" s="827">
        <v>1.3414141414141414</v>
      </c>
      <c r="S201" s="832">
        <v>166</v>
      </c>
    </row>
    <row r="202" spans="1:19" ht="14.45" customHeight="1" x14ac:dyDescent="0.2">
      <c r="A202" s="821" t="s">
        <v>5935</v>
      </c>
      <c r="B202" s="822" t="s">
        <v>5936</v>
      </c>
      <c r="C202" s="822" t="s">
        <v>604</v>
      </c>
      <c r="D202" s="822" t="s">
        <v>1982</v>
      </c>
      <c r="E202" s="822" t="s">
        <v>5932</v>
      </c>
      <c r="F202" s="822" t="s">
        <v>6006</v>
      </c>
      <c r="G202" s="822" t="s">
        <v>6007</v>
      </c>
      <c r="H202" s="831">
        <v>502</v>
      </c>
      <c r="I202" s="831">
        <v>16733.309999999998</v>
      </c>
      <c r="J202" s="822">
        <v>0.684856732410276</v>
      </c>
      <c r="K202" s="822">
        <v>33.333286852589637</v>
      </c>
      <c r="L202" s="831">
        <v>733</v>
      </c>
      <c r="M202" s="831">
        <v>24433.300000000003</v>
      </c>
      <c r="N202" s="822">
        <v>1</v>
      </c>
      <c r="O202" s="822">
        <v>33.33328785811733</v>
      </c>
      <c r="P202" s="831">
        <v>654</v>
      </c>
      <c r="Q202" s="831">
        <v>24990.02</v>
      </c>
      <c r="R202" s="827">
        <v>1.0227852971150029</v>
      </c>
      <c r="S202" s="832">
        <v>38.211039755351685</v>
      </c>
    </row>
    <row r="203" spans="1:19" ht="14.45" customHeight="1" x14ac:dyDescent="0.2">
      <c r="A203" s="821" t="s">
        <v>5935</v>
      </c>
      <c r="B203" s="822" t="s">
        <v>5936</v>
      </c>
      <c r="C203" s="822" t="s">
        <v>604</v>
      </c>
      <c r="D203" s="822" t="s">
        <v>1982</v>
      </c>
      <c r="E203" s="822" t="s">
        <v>5932</v>
      </c>
      <c r="F203" s="822" t="s">
        <v>6010</v>
      </c>
      <c r="G203" s="822" t="s">
        <v>6011</v>
      </c>
      <c r="H203" s="831"/>
      <c r="I203" s="831"/>
      <c r="J203" s="822"/>
      <c r="K203" s="822"/>
      <c r="L203" s="831">
        <v>1</v>
      </c>
      <c r="M203" s="831">
        <v>38</v>
      </c>
      <c r="N203" s="822">
        <v>1</v>
      </c>
      <c r="O203" s="822">
        <v>38</v>
      </c>
      <c r="P203" s="831"/>
      <c r="Q203" s="831"/>
      <c r="R203" s="827"/>
      <c r="S203" s="832"/>
    </row>
    <row r="204" spans="1:19" ht="14.45" customHeight="1" x14ac:dyDescent="0.2">
      <c r="A204" s="821" t="s">
        <v>5935</v>
      </c>
      <c r="B204" s="822" t="s">
        <v>5936</v>
      </c>
      <c r="C204" s="822" t="s">
        <v>604</v>
      </c>
      <c r="D204" s="822" t="s">
        <v>1982</v>
      </c>
      <c r="E204" s="822" t="s">
        <v>5932</v>
      </c>
      <c r="F204" s="822" t="s">
        <v>6012</v>
      </c>
      <c r="G204" s="822" t="s">
        <v>6013</v>
      </c>
      <c r="H204" s="831">
        <v>32</v>
      </c>
      <c r="I204" s="831">
        <v>2752</v>
      </c>
      <c r="J204" s="822">
        <v>1.7573435504469987</v>
      </c>
      <c r="K204" s="822">
        <v>86</v>
      </c>
      <c r="L204" s="831">
        <v>18</v>
      </c>
      <c r="M204" s="831">
        <v>1566</v>
      </c>
      <c r="N204" s="822">
        <v>1</v>
      </c>
      <c r="O204" s="822">
        <v>87</v>
      </c>
      <c r="P204" s="831">
        <v>18</v>
      </c>
      <c r="Q204" s="831">
        <v>1584</v>
      </c>
      <c r="R204" s="827">
        <v>1.0114942528735633</v>
      </c>
      <c r="S204" s="832">
        <v>88</v>
      </c>
    </row>
    <row r="205" spans="1:19" ht="14.45" customHeight="1" x14ac:dyDescent="0.2">
      <c r="A205" s="821" t="s">
        <v>5935</v>
      </c>
      <c r="B205" s="822" t="s">
        <v>5936</v>
      </c>
      <c r="C205" s="822" t="s">
        <v>604</v>
      </c>
      <c r="D205" s="822" t="s">
        <v>1982</v>
      </c>
      <c r="E205" s="822" t="s">
        <v>5932</v>
      </c>
      <c r="F205" s="822" t="s">
        <v>6014</v>
      </c>
      <c r="G205" s="822" t="s">
        <v>6015</v>
      </c>
      <c r="H205" s="831">
        <v>31</v>
      </c>
      <c r="I205" s="831">
        <v>992</v>
      </c>
      <c r="J205" s="822">
        <v>2.1471861471861473</v>
      </c>
      <c r="K205" s="822">
        <v>32</v>
      </c>
      <c r="L205" s="831">
        <v>14</v>
      </c>
      <c r="M205" s="831">
        <v>462</v>
      </c>
      <c r="N205" s="822">
        <v>1</v>
      </c>
      <c r="O205" s="822">
        <v>33</v>
      </c>
      <c r="P205" s="831">
        <v>15</v>
      </c>
      <c r="Q205" s="831">
        <v>495</v>
      </c>
      <c r="R205" s="827">
        <v>1.0714285714285714</v>
      </c>
      <c r="S205" s="832">
        <v>33</v>
      </c>
    </row>
    <row r="206" spans="1:19" ht="14.45" customHeight="1" x14ac:dyDescent="0.2">
      <c r="A206" s="821" t="s">
        <v>5935</v>
      </c>
      <c r="B206" s="822" t="s">
        <v>5936</v>
      </c>
      <c r="C206" s="822" t="s">
        <v>604</v>
      </c>
      <c r="D206" s="822" t="s">
        <v>1982</v>
      </c>
      <c r="E206" s="822" t="s">
        <v>5932</v>
      </c>
      <c r="F206" s="822" t="s">
        <v>6020</v>
      </c>
      <c r="G206" s="822" t="s">
        <v>6021</v>
      </c>
      <c r="H206" s="831">
        <v>26</v>
      </c>
      <c r="I206" s="831">
        <v>12896</v>
      </c>
      <c r="J206" s="822">
        <v>1.1747130624886135</v>
      </c>
      <c r="K206" s="822">
        <v>496</v>
      </c>
      <c r="L206" s="831">
        <v>22</v>
      </c>
      <c r="M206" s="831">
        <v>10978</v>
      </c>
      <c r="N206" s="822">
        <v>1</v>
      </c>
      <c r="O206" s="822">
        <v>499</v>
      </c>
      <c r="P206" s="831">
        <v>31</v>
      </c>
      <c r="Q206" s="831">
        <v>15531</v>
      </c>
      <c r="R206" s="827">
        <v>1.4147385680451812</v>
      </c>
      <c r="S206" s="832">
        <v>501</v>
      </c>
    </row>
    <row r="207" spans="1:19" ht="14.45" customHeight="1" x14ac:dyDescent="0.2">
      <c r="A207" s="821" t="s">
        <v>5935</v>
      </c>
      <c r="B207" s="822" t="s">
        <v>5936</v>
      </c>
      <c r="C207" s="822" t="s">
        <v>604</v>
      </c>
      <c r="D207" s="822" t="s">
        <v>1982</v>
      </c>
      <c r="E207" s="822" t="s">
        <v>5932</v>
      </c>
      <c r="F207" s="822" t="s">
        <v>6024</v>
      </c>
      <c r="G207" s="822" t="s">
        <v>6025</v>
      </c>
      <c r="H207" s="831">
        <v>16</v>
      </c>
      <c r="I207" s="831">
        <v>2528</v>
      </c>
      <c r="J207" s="822">
        <v>1.4545454545454546</v>
      </c>
      <c r="K207" s="822">
        <v>158</v>
      </c>
      <c r="L207" s="831">
        <v>11</v>
      </c>
      <c r="M207" s="831">
        <v>1738</v>
      </c>
      <c r="N207" s="822">
        <v>1</v>
      </c>
      <c r="O207" s="822">
        <v>158</v>
      </c>
      <c r="P207" s="831">
        <v>8</v>
      </c>
      <c r="Q207" s="831">
        <v>1272</v>
      </c>
      <c r="R207" s="827">
        <v>0.73187571921749139</v>
      </c>
      <c r="S207" s="832">
        <v>159</v>
      </c>
    </row>
    <row r="208" spans="1:19" ht="14.45" customHeight="1" x14ac:dyDescent="0.2">
      <c r="A208" s="821" t="s">
        <v>5935</v>
      </c>
      <c r="B208" s="822" t="s">
        <v>5936</v>
      </c>
      <c r="C208" s="822" t="s">
        <v>604</v>
      </c>
      <c r="D208" s="822" t="s">
        <v>1982</v>
      </c>
      <c r="E208" s="822" t="s">
        <v>5932</v>
      </c>
      <c r="F208" s="822" t="s">
        <v>6026</v>
      </c>
      <c r="G208" s="822" t="s">
        <v>6027</v>
      </c>
      <c r="H208" s="831">
        <v>1</v>
      </c>
      <c r="I208" s="831">
        <v>1536</v>
      </c>
      <c r="J208" s="822"/>
      <c r="K208" s="822">
        <v>1536</v>
      </c>
      <c r="L208" s="831"/>
      <c r="M208" s="831"/>
      <c r="N208" s="822"/>
      <c r="O208" s="822"/>
      <c r="P208" s="831"/>
      <c r="Q208" s="831"/>
      <c r="R208" s="827"/>
      <c r="S208" s="832"/>
    </row>
    <row r="209" spans="1:19" ht="14.45" customHeight="1" x14ac:dyDescent="0.2">
      <c r="A209" s="821" t="s">
        <v>5935</v>
      </c>
      <c r="B209" s="822" t="s">
        <v>5936</v>
      </c>
      <c r="C209" s="822" t="s">
        <v>604</v>
      </c>
      <c r="D209" s="822" t="s">
        <v>1982</v>
      </c>
      <c r="E209" s="822" t="s">
        <v>5932</v>
      </c>
      <c r="F209" s="822" t="s">
        <v>5933</v>
      </c>
      <c r="G209" s="822" t="s">
        <v>5934</v>
      </c>
      <c r="H209" s="831">
        <v>38</v>
      </c>
      <c r="I209" s="831">
        <v>9576</v>
      </c>
      <c r="J209" s="822">
        <v>1.0771653543307087</v>
      </c>
      <c r="K209" s="822">
        <v>252</v>
      </c>
      <c r="L209" s="831">
        <v>35</v>
      </c>
      <c r="M209" s="831">
        <v>8890</v>
      </c>
      <c r="N209" s="822">
        <v>1</v>
      </c>
      <c r="O209" s="822">
        <v>254</v>
      </c>
      <c r="P209" s="831">
        <v>39</v>
      </c>
      <c r="Q209" s="831">
        <v>9945</v>
      </c>
      <c r="R209" s="827">
        <v>1.1186726659167605</v>
      </c>
      <c r="S209" s="832">
        <v>255</v>
      </c>
    </row>
    <row r="210" spans="1:19" ht="14.45" customHeight="1" x14ac:dyDescent="0.2">
      <c r="A210" s="821" t="s">
        <v>5935</v>
      </c>
      <c r="B210" s="822" t="s">
        <v>5936</v>
      </c>
      <c r="C210" s="822" t="s">
        <v>604</v>
      </c>
      <c r="D210" s="822" t="s">
        <v>1982</v>
      </c>
      <c r="E210" s="822" t="s">
        <v>5932</v>
      </c>
      <c r="F210" s="822" t="s">
        <v>6030</v>
      </c>
      <c r="G210" s="822" t="s">
        <v>6031</v>
      </c>
      <c r="H210" s="831">
        <v>1</v>
      </c>
      <c r="I210" s="831">
        <v>121</v>
      </c>
      <c r="J210" s="822"/>
      <c r="K210" s="822">
        <v>121</v>
      </c>
      <c r="L210" s="831"/>
      <c r="M210" s="831"/>
      <c r="N210" s="822"/>
      <c r="O210" s="822"/>
      <c r="P210" s="831"/>
      <c r="Q210" s="831"/>
      <c r="R210" s="827"/>
      <c r="S210" s="832"/>
    </row>
    <row r="211" spans="1:19" ht="14.45" customHeight="1" x14ac:dyDescent="0.2">
      <c r="A211" s="821" t="s">
        <v>5935</v>
      </c>
      <c r="B211" s="822" t="s">
        <v>5936</v>
      </c>
      <c r="C211" s="822" t="s">
        <v>604</v>
      </c>
      <c r="D211" s="822" t="s">
        <v>1982</v>
      </c>
      <c r="E211" s="822" t="s">
        <v>5932</v>
      </c>
      <c r="F211" s="822" t="s">
        <v>6044</v>
      </c>
      <c r="G211" s="822" t="s">
        <v>6045</v>
      </c>
      <c r="H211" s="831">
        <v>2</v>
      </c>
      <c r="I211" s="831">
        <v>750</v>
      </c>
      <c r="J211" s="822">
        <v>0.99734042553191493</v>
      </c>
      <c r="K211" s="822">
        <v>375</v>
      </c>
      <c r="L211" s="831">
        <v>2</v>
      </c>
      <c r="M211" s="831">
        <v>752</v>
      </c>
      <c r="N211" s="822">
        <v>1</v>
      </c>
      <c r="O211" s="822">
        <v>376</v>
      </c>
      <c r="P211" s="831"/>
      <c r="Q211" s="831"/>
      <c r="R211" s="827"/>
      <c r="S211" s="832"/>
    </row>
    <row r="212" spans="1:19" ht="14.45" customHeight="1" x14ac:dyDescent="0.2">
      <c r="A212" s="821" t="s">
        <v>5935</v>
      </c>
      <c r="B212" s="822" t="s">
        <v>5936</v>
      </c>
      <c r="C212" s="822" t="s">
        <v>604</v>
      </c>
      <c r="D212" s="822" t="s">
        <v>1982</v>
      </c>
      <c r="E212" s="822" t="s">
        <v>5932</v>
      </c>
      <c r="F212" s="822" t="s">
        <v>6050</v>
      </c>
      <c r="G212" s="822" t="s">
        <v>6051</v>
      </c>
      <c r="H212" s="831">
        <v>4</v>
      </c>
      <c r="I212" s="831">
        <v>1412</v>
      </c>
      <c r="J212" s="822">
        <v>3.9774647887323944</v>
      </c>
      <c r="K212" s="822">
        <v>353</v>
      </c>
      <c r="L212" s="831">
        <v>1</v>
      </c>
      <c r="M212" s="831">
        <v>355</v>
      </c>
      <c r="N212" s="822">
        <v>1</v>
      </c>
      <c r="O212" s="822">
        <v>355</v>
      </c>
      <c r="P212" s="831">
        <v>8</v>
      </c>
      <c r="Q212" s="831">
        <v>2848</v>
      </c>
      <c r="R212" s="827">
        <v>8.0225352112676056</v>
      </c>
      <c r="S212" s="832">
        <v>356</v>
      </c>
    </row>
    <row r="213" spans="1:19" ht="14.45" customHeight="1" x14ac:dyDescent="0.2">
      <c r="A213" s="821" t="s">
        <v>5935</v>
      </c>
      <c r="B213" s="822" t="s">
        <v>5936</v>
      </c>
      <c r="C213" s="822" t="s">
        <v>604</v>
      </c>
      <c r="D213" s="822" t="s">
        <v>1982</v>
      </c>
      <c r="E213" s="822" t="s">
        <v>5932</v>
      </c>
      <c r="F213" s="822" t="s">
        <v>6054</v>
      </c>
      <c r="G213" s="822" t="s">
        <v>6055</v>
      </c>
      <c r="H213" s="831">
        <v>1</v>
      </c>
      <c r="I213" s="831">
        <v>133</v>
      </c>
      <c r="J213" s="822">
        <v>0.9925373134328358</v>
      </c>
      <c r="K213" s="822">
        <v>133</v>
      </c>
      <c r="L213" s="831">
        <v>1</v>
      </c>
      <c r="M213" s="831">
        <v>134</v>
      </c>
      <c r="N213" s="822">
        <v>1</v>
      </c>
      <c r="O213" s="822">
        <v>134</v>
      </c>
      <c r="P213" s="831">
        <v>1</v>
      </c>
      <c r="Q213" s="831">
        <v>135</v>
      </c>
      <c r="R213" s="827">
        <v>1.0074626865671641</v>
      </c>
      <c r="S213" s="832">
        <v>135</v>
      </c>
    </row>
    <row r="214" spans="1:19" ht="14.45" customHeight="1" x14ac:dyDescent="0.2">
      <c r="A214" s="821" t="s">
        <v>5935</v>
      </c>
      <c r="B214" s="822" t="s">
        <v>5936</v>
      </c>
      <c r="C214" s="822" t="s">
        <v>604</v>
      </c>
      <c r="D214" s="822" t="s">
        <v>1982</v>
      </c>
      <c r="E214" s="822" t="s">
        <v>5932</v>
      </c>
      <c r="F214" s="822" t="s">
        <v>6056</v>
      </c>
      <c r="G214" s="822" t="s">
        <v>6057</v>
      </c>
      <c r="H214" s="831">
        <v>76</v>
      </c>
      <c r="I214" s="831">
        <v>11020</v>
      </c>
      <c r="J214" s="822">
        <v>1.0555555555555556</v>
      </c>
      <c r="K214" s="822">
        <v>145</v>
      </c>
      <c r="L214" s="831">
        <v>72</v>
      </c>
      <c r="M214" s="831">
        <v>10440</v>
      </c>
      <c r="N214" s="822">
        <v>1</v>
      </c>
      <c r="O214" s="822">
        <v>145</v>
      </c>
      <c r="P214" s="831">
        <v>52</v>
      </c>
      <c r="Q214" s="831">
        <v>7592</v>
      </c>
      <c r="R214" s="827">
        <v>0.7272030651340996</v>
      </c>
      <c r="S214" s="832">
        <v>146</v>
      </c>
    </row>
    <row r="215" spans="1:19" ht="14.45" customHeight="1" x14ac:dyDescent="0.2">
      <c r="A215" s="821" t="s">
        <v>5935</v>
      </c>
      <c r="B215" s="822" t="s">
        <v>5936</v>
      </c>
      <c r="C215" s="822" t="s">
        <v>604</v>
      </c>
      <c r="D215" s="822" t="s">
        <v>1982</v>
      </c>
      <c r="E215" s="822" t="s">
        <v>5932</v>
      </c>
      <c r="F215" s="822" t="s">
        <v>6068</v>
      </c>
      <c r="G215" s="822" t="s">
        <v>6069</v>
      </c>
      <c r="H215" s="831"/>
      <c r="I215" s="831"/>
      <c r="J215" s="822"/>
      <c r="K215" s="822"/>
      <c r="L215" s="831">
        <v>1</v>
      </c>
      <c r="M215" s="831">
        <v>954</v>
      </c>
      <c r="N215" s="822">
        <v>1</v>
      </c>
      <c r="O215" s="822">
        <v>954</v>
      </c>
      <c r="P215" s="831"/>
      <c r="Q215" s="831"/>
      <c r="R215" s="827"/>
      <c r="S215" s="832"/>
    </row>
    <row r="216" spans="1:19" ht="14.45" customHeight="1" x14ac:dyDescent="0.2">
      <c r="A216" s="821" t="s">
        <v>5935</v>
      </c>
      <c r="B216" s="822" t="s">
        <v>5936</v>
      </c>
      <c r="C216" s="822" t="s">
        <v>604</v>
      </c>
      <c r="D216" s="822" t="s">
        <v>1982</v>
      </c>
      <c r="E216" s="822" t="s">
        <v>5932</v>
      </c>
      <c r="F216" s="822" t="s">
        <v>6070</v>
      </c>
      <c r="G216" s="822" t="s">
        <v>6071</v>
      </c>
      <c r="H216" s="831">
        <v>36</v>
      </c>
      <c r="I216" s="831">
        <v>5940</v>
      </c>
      <c r="J216" s="822">
        <v>0.9</v>
      </c>
      <c r="K216" s="822">
        <v>165</v>
      </c>
      <c r="L216" s="831">
        <v>40</v>
      </c>
      <c r="M216" s="831">
        <v>6600</v>
      </c>
      <c r="N216" s="822">
        <v>1</v>
      </c>
      <c r="O216" s="822">
        <v>165</v>
      </c>
      <c r="P216" s="831">
        <v>36</v>
      </c>
      <c r="Q216" s="831">
        <v>5976</v>
      </c>
      <c r="R216" s="827">
        <v>0.9054545454545454</v>
      </c>
      <c r="S216" s="832">
        <v>166</v>
      </c>
    </row>
    <row r="217" spans="1:19" ht="14.45" customHeight="1" x14ac:dyDescent="0.2">
      <c r="A217" s="821" t="s">
        <v>5935</v>
      </c>
      <c r="B217" s="822" t="s">
        <v>5936</v>
      </c>
      <c r="C217" s="822" t="s">
        <v>604</v>
      </c>
      <c r="D217" s="822" t="s">
        <v>1982</v>
      </c>
      <c r="E217" s="822" t="s">
        <v>5932</v>
      </c>
      <c r="F217" s="822" t="s">
        <v>6078</v>
      </c>
      <c r="G217" s="822" t="s">
        <v>6079</v>
      </c>
      <c r="H217" s="831">
        <v>3</v>
      </c>
      <c r="I217" s="831">
        <v>1500</v>
      </c>
      <c r="J217" s="822"/>
      <c r="K217" s="822">
        <v>500</v>
      </c>
      <c r="L217" s="831"/>
      <c r="M217" s="831"/>
      <c r="N217" s="822"/>
      <c r="O217" s="822"/>
      <c r="P217" s="831">
        <v>1</v>
      </c>
      <c r="Q217" s="831">
        <v>505</v>
      </c>
      <c r="R217" s="827"/>
      <c r="S217" s="832">
        <v>505</v>
      </c>
    </row>
    <row r="218" spans="1:19" ht="14.45" customHeight="1" x14ac:dyDescent="0.2">
      <c r="A218" s="821" t="s">
        <v>5935</v>
      </c>
      <c r="B218" s="822" t="s">
        <v>5936</v>
      </c>
      <c r="C218" s="822" t="s">
        <v>604</v>
      </c>
      <c r="D218" s="822" t="s">
        <v>1982</v>
      </c>
      <c r="E218" s="822" t="s">
        <v>5932</v>
      </c>
      <c r="F218" s="822" t="s">
        <v>6082</v>
      </c>
      <c r="G218" s="822" t="s">
        <v>6083</v>
      </c>
      <c r="H218" s="831"/>
      <c r="I218" s="831"/>
      <c r="J218" s="822"/>
      <c r="K218" s="822"/>
      <c r="L218" s="831"/>
      <c r="M218" s="831"/>
      <c r="N218" s="822"/>
      <c r="O218" s="822"/>
      <c r="P218" s="831">
        <v>1</v>
      </c>
      <c r="Q218" s="831">
        <v>1052</v>
      </c>
      <c r="R218" s="827"/>
      <c r="S218" s="832">
        <v>1052</v>
      </c>
    </row>
    <row r="219" spans="1:19" ht="14.45" customHeight="1" x14ac:dyDescent="0.2">
      <c r="A219" s="821" t="s">
        <v>5935</v>
      </c>
      <c r="B219" s="822" t="s">
        <v>5936</v>
      </c>
      <c r="C219" s="822" t="s">
        <v>604</v>
      </c>
      <c r="D219" s="822" t="s">
        <v>1982</v>
      </c>
      <c r="E219" s="822" t="s">
        <v>5932</v>
      </c>
      <c r="F219" s="822" t="s">
        <v>6084</v>
      </c>
      <c r="G219" s="822" t="s">
        <v>6085</v>
      </c>
      <c r="H219" s="831">
        <v>1</v>
      </c>
      <c r="I219" s="831">
        <v>121</v>
      </c>
      <c r="J219" s="822"/>
      <c r="K219" s="822">
        <v>121</v>
      </c>
      <c r="L219" s="831"/>
      <c r="M219" s="831"/>
      <c r="N219" s="822"/>
      <c r="O219" s="822"/>
      <c r="P219" s="831"/>
      <c r="Q219" s="831"/>
      <c r="R219" s="827"/>
      <c r="S219" s="832"/>
    </row>
    <row r="220" spans="1:19" ht="14.45" customHeight="1" x14ac:dyDescent="0.2">
      <c r="A220" s="821" t="s">
        <v>5935</v>
      </c>
      <c r="B220" s="822" t="s">
        <v>5936</v>
      </c>
      <c r="C220" s="822" t="s">
        <v>604</v>
      </c>
      <c r="D220" s="822" t="s">
        <v>1982</v>
      </c>
      <c r="E220" s="822" t="s">
        <v>5932</v>
      </c>
      <c r="F220" s="822" t="s">
        <v>6090</v>
      </c>
      <c r="G220" s="822" t="s">
        <v>6091</v>
      </c>
      <c r="H220" s="831"/>
      <c r="I220" s="831"/>
      <c r="J220" s="822"/>
      <c r="K220" s="822"/>
      <c r="L220" s="831"/>
      <c r="M220" s="831"/>
      <c r="N220" s="822"/>
      <c r="O220" s="822"/>
      <c r="P220" s="831">
        <v>1</v>
      </c>
      <c r="Q220" s="831">
        <v>123</v>
      </c>
      <c r="R220" s="827"/>
      <c r="S220" s="832">
        <v>123</v>
      </c>
    </row>
    <row r="221" spans="1:19" ht="14.45" customHeight="1" x14ac:dyDescent="0.2">
      <c r="A221" s="821" t="s">
        <v>5935</v>
      </c>
      <c r="B221" s="822" t="s">
        <v>5936</v>
      </c>
      <c r="C221" s="822" t="s">
        <v>604</v>
      </c>
      <c r="D221" s="822" t="s">
        <v>1982</v>
      </c>
      <c r="E221" s="822" t="s">
        <v>5932</v>
      </c>
      <c r="F221" s="822" t="s">
        <v>6100</v>
      </c>
      <c r="G221" s="822" t="s">
        <v>6101</v>
      </c>
      <c r="H221" s="831"/>
      <c r="I221" s="831"/>
      <c r="J221" s="822"/>
      <c r="K221" s="822"/>
      <c r="L221" s="831">
        <v>1</v>
      </c>
      <c r="M221" s="831">
        <v>81</v>
      </c>
      <c r="N221" s="822">
        <v>1</v>
      </c>
      <c r="O221" s="822">
        <v>81</v>
      </c>
      <c r="P221" s="831"/>
      <c r="Q221" s="831"/>
      <c r="R221" s="827"/>
      <c r="S221" s="832"/>
    </row>
    <row r="222" spans="1:19" ht="14.45" customHeight="1" x14ac:dyDescent="0.2">
      <c r="A222" s="821" t="s">
        <v>5935</v>
      </c>
      <c r="B222" s="822" t="s">
        <v>5936</v>
      </c>
      <c r="C222" s="822" t="s">
        <v>604</v>
      </c>
      <c r="D222" s="822" t="s">
        <v>1984</v>
      </c>
      <c r="E222" s="822" t="s">
        <v>5932</v>
      </c>
      <c r="F222" s="822" t="s">
        <v>5976</v>
      </c>
      <c r="G222" s="822" t="s">
        <v>5977</v>
      </c>
      <c r="H222" s="831">
        <v>4</v>
      </c>
      <c r="I222" s="831">
        <v>508</v>
      </c>
      <c r="J222" s="822"/>
      <c r="K222" s="822">
        <v>127</v>
      </c>
      <c r="L222" s="831"/>
      <c r="M222" s="831"/>
      <c r="N222" s="822"/>
      <c r="O222" s="822"/>
      <c r="P222" s="831"/>
      <c r="Q222" s="831"/>
      <c r="R222" s="827"/>
      <c r="S222" s="832"/>
    </row>
    <row r="223" spans="1:19" ht="14.45" customHeight="1" x14ac:dyDescent="0.2">
      <c r="A223" s="821" t="s">
        <v>5935</v>
      </c>
      <c r="B223" s="822" t="s">
        <v>5936</v>
      </c>
      <c r="C223" s="822" t="s">
        <v>604</v>
      </c>
      <c r="D223" s="822" t="s">
        <v>1984</v>
      </c>
      <c r="E223" s="822" t="s">
        <v>5932</v>
      </c>
      <c r="F223" s="822" t="s">
        <v>5996</v>
      </c>
      <c r="G223" s="822" t="s">
        <v>5997</v>
      </c>
      <c r="H223" s="831">
        <v>4</v>
      </c>
      <c r="I223" s="831">
        <v>5252</v>
      </c>
      <c r="J223" s="822"/>
      <c r="K223" s="822">
        <v>1313</v>
      </c>
      <c r="L223" s="831"/>
      <c r="M223" s="831"/>
      <c r="N223" s="822"/>
      <c r="O223" s="822"/>
      <c r="P223" s="831"/>
      <c r="Q223" s="831"/>
      <c r="R223" s="827"/>
      <c r="S223" s="832"/>
    </row>
    <row r="224" spans="1:19" ht="14.45" customHeight="1" x14ac:dyDescent="0.2">
      <c r="A224" s="821" t="s">
        <v>5935</v>
      </c>
      <c r="B224" s="822" t="s">
        <v>5936</v>
      </c>
      <c r="C224" s="822" t="s">
        <v>604</v>
      </c>
      <c r="D224" s="822" t="s">
        <v>1984</v>
      </c>
      <c r="E224" s="822" t="s">
        <v>5932</v>
      </c>
      <c r="F224" s="822" t="s">
        <v>6006</v>
      </c>
      <c r="G224" s="822" t="s">
        <v>6007</v>
      </c>
      <c r="H224" s="831">
        <v>4</v>
      </c>
      <c r="I224" s="831">
        <v>133.32999999999998</v>
      </c>
      <c r="J224" s="822"/>
      <c r="K224" s="822">
        <v>33.332499999999996</v>
      </c>
      <c r="L224" s="831"/>
      <c r="M224" s="831"/>
      <c r="N224" s="822"/>
      <c r="O224" s="822"/>
      <c r="P224" s="831"/>
      <c r="Q224" s="831"/>
      <c r="R224" s="827"/>
      <c r="S224" s="832"/>
    </row>
    <row r="225" spans="1:19" ht="14.45" customHeight="1" x14ac:dyDescent="0.2">
      <c r="A225" s="821" t="s">
        <v>5935</v>
      </c>
      <c r="B225" s="822" t="s">
        <v>5936</v>
      </c>
      <c r="C225" s="822" t="s">
        <v>604</v>
      </c>
      <c r="D225" s="822" t="s">
        <v>1984</v>
      </c>
      <c r="E225" s="822" t="s">
        <v>5932</v>
      </c>
      <c r="F225" s="822" t="s">
        <v>6012</v>
      </c>
      <c r="G225" s="822" t="s">
        <v>6013</v>
      </c>
      <c r="H225" s="831">
        <v>4</v>
      </c>
      <c r="I225" s="831">
        <v>344</v>
      </c>
      <c r="J225" s="822"/>
      <c r="K225" s="822">
        <v>86</v>
      </c>
      <c r="L225" s="831"/>
      <c r="M225" s="831"/>
      <c r="N225" s="822"/>
      <c r="O225" s="822"/>
      <c r="P225" s="831"/>
      <c r="Q225" s="831"/>
      <c r="R225" s="827"/>
      <c r="S225" s="832"/>
    </row>
    <row r="226" spans="1:19" ht="14.45" customHeight="1" x14ac:dyDescent="0.2">
      <c r="A226" s="821" t="s">
        <v>5935</v>
      </c>
      <c r="B226" s="822" t="s">
        <v>5936</v>
      </c>
      <c r="C226" s="822" t="s">
        <v>604</v>
      </c>
      <c r="D226" s="822" t="s">
        <v>1984</v>
      </c>
      <c r="E226" s="822" t="s">
        <v>5932</v>
      </c>
      <c r="F226" s="822" t="s">
        <v>6040</v>
      </c>
      <c r="G226" s="822" t="s">
        <v>6041</v>
      </c>
      <c r="H226" s="831">
        <v>4</v>
      </c>
      <c r="I226" s="831">
        <v>496</v>
      </c>
      <c r="J226" s="822"/>
      <c r="K226" s="822">
        <v>124</v>
      </c>
      <c r="L226" s="831"/>
      <c r="M226" s="831"/>
      <c r="N226" s="822"/>
      <c r="O226" s="822"/>
      <c r="P226" s="831"/>
      <c r="Q226" s="831"/>
      <c r="R226" s="827"/>
      <c r="S226" s="832"/>
    </row>
    <row r="227" spans="1:19" ht="14.45" customHeight="1" x14ac:dyDescent="0.2">
      <c r="A227" s="821" t="s">
        <v>5935</v>
      </c>
      <c r="B227" s="822" t="s">
        <v>5936</v>
      </c>
      <c r="C227" s="822" t="s">
        <v>604</v>
      </c>
      <c r="D227" s="822" t="s">
        <v>1985</v>
      </c>
      <c r="E227" s="822" t="s">
        <v>5937</v>
      </c>
      <c r="F227" s="822" t="s">
        <v>5938</v>
      </c>
      <c r="G227" s="822" t="s">
        <v>5939</v>
      </c>
      <c r="H227" s="831">
        <v>5.7</v>
      </c>
      <c r="I227" s="831">
        <v>397.29</v>
      </c>
      <c r="J227" s="822">
        <v>1.5405405405405408</v>
      </c>
      <c r="K227" s="822">
        <v>69.7</v>
      </c>
      <c r="L227" s="831">
        <v>3.7</v>
      </c>
      <c r="M227" s="831">
        <v>257.89</v>
      </c>
      <c r="N227" s="822">
        <v>1</v>
      </c>
      <c r="O227" s="822">
        <v>69.699999999999989</v>
      </c>
      <c r="P227" s="831">
        <v>5.5</v>
      </c>
      <c r="Q227" s="831">
        <v>383.35000000000008</v>
      </c>
      <c r="R227" s="827">
        <v>1.4864864864864868</v>
      </c>
      <c r="S227" s="832">
        <v>69.700000000000017</v>
      </c>
    </row>
    <row r="228" spans="1:19" ht="14.45" customHeight="1" x14ac:dyDescent="0.2">
      <c r="A228" s="821" t="s">
        <v>5935</v>
      </c>
      <c r="B228" s="822" t="s">
        <v>5936</v>
      </c>
      <c r="C228" s="822" t="s">
        <v>604</v>
      </c>
      <c r="D228" s="822" t="s">
        <v>1985</v>
      </c>
      <c r="E228" s="822" t="s">
        <v>5937</v>
      </c>
      <c r="F228" s="822" t="s">
        <v>5943</v>
      </c>
      <c r="G228" s="822" t="s">
        <v>1317</v>
      </c>
      <c r="H228" s="831">
        <v>3</v>
      </c>
      <c r="I228" s="831">
        <v>220.43</v>
      </c>
      <c r="J228" s="822">
        <v>1.0773704789833822</v>
      </c>
      <c r="K228" s="822">
        <v>73.476666666666674</v>
      </c>
      <c r="L228" s="831">
        <v>3</v>
      </c>
      <c r="M228" s="831">
        <v>204.60000000000002</v>
      </c>
      <c r="N228" s="822">
        <v>1</v>
      </c>
      <c r="O228" s="822">
        <v>68.2</v>
      </c>
      <c r="P228" s="831">
        <v>1</v>
      </c>
      <c r="Q228" s="831">
        <v>84.03</v>
      </c>
      <c r="R228" s="827">
        <v>0.41070381231671549</v>
      </c>
      <c r="S228" s="832">
        <v>84.03</v>
      </c>
    </row>
    <row r="229" spans="1:19" ht="14.45" customHeight="1" x14ac:dyDescent="0.2">
      <c r="A229" s="821" t="s">
        <v>5935</v>
      </c>
      <c r="B229" s="822" t="s">
        <v>5936</v>
      </c>
      <c r="C229" s="822" t="s">
        <v>604</v>
      </c>
      <c r="D229" s="822" t="s">
        <v>1985</v>
      </c>
      <c r="E229" s="822" t="s">
        <v>5937</v>
      </c>
      <c r="F229" s="822" t="s">
        <v>5945</v>
      </c>
      <c r="G229" s="822" t="s">
        <v>1317</v>
      </c>
      <c r="H229" s="831">
        <v>4</v>
      </c>
      <c r="I229" s="831">
        <v>67.2</v>
      </c>
      <c r="J229" s="822">
        <v>4</v>
      </c>
      <c r="K229" s="822">
        <v>16.8</v>
      </c>
      <c r="L229" s="831">
        <v>1</v>
      </c>
      <c r="M229" s="831">
        <v>16.8</v>
      </c>
      <c r="N229" s="822">
        <v>1</v>
      </c>
      <c r="O229" s="822">
        <v>16.8</v>
      </c>
      <c r="P229" s="831">
        <v>3</v>
      </c>
      <c r="Q229" s="831">
        <v>50.400000000000006</v>
      </c>
      <c r="R229" s="827">
        <v>3</v>
      </c>
      <c r="S229" s="832">
        <v>16.8</v>
      </c>
    </row>
    <row r="230" spans="1:19" ht="14.45" customHeight="1" x14ac:dyDescent="0.2">
      <c r="A230" s="821" t="s">
        <v>5935</v>
      </c>
      <c r="B230" s="822" t="s">
        <v>5936</v>
      </c>
      <c r="C230" s="822" t="s">
        <v>604</v>
      </c>
      <c r="D230" s="822" t="s">
        <v>1985</v>
      </c>
      <c r="E230" s="822" t="s">
        <v>5932</v>
      </c>
      <c r="F230" s="822" t="s">
        <v>5953</v>
      </c>
      <c r="G230" s="822" t="s">
        <v>5954</v>
      </c>
      <c r="H230" s="831">
        <v>81</v>
      </c>
      <c r="I230" s="831">
        <v>6723</v>
      </c>
      <c r="J230" s="822">
        <v>2.2232142857142856</v>
      </c>
      <c r="K230" s="822">
        <v>83</v>
      </c>
      <c r="L230" s="831">
        <v>36</v>
      </c>
      <c r="M230" s="831">
        <v>3024</v>
      </c>
      <c r="N230" s="822">
        <v>1</v>
      </c>
      <c r="O230" s="822">
        <v>84</v>
      </c>
      <c r="P230" s="831">
        <v>7</v>
      </c>
      <c r="Q230" s="831">
        <v>595</v>
      </c>
      <c r="R230" s="827">
        <v>0.19675925925925927</v>
      </c>
      <c r="S230" s="832">
        <v>85</v>
      </c>
    </row>
    <row r="231" spans="1:19" ht="14.45" customHeight="1" x14ac:dyDescent="0.2">
      <c r="A231" s="821" t="s">
        <v>5935</v>
      </c>
      <c r="B231" s="822" t="s">
        <v>5936</v>
      </c>
      <c r="C231" s="822" t="s">
        <v>604</v>
      </c>
      <c r="D231" s="822" t="s">
        <v>1985</v>
      </c>
      <c r="E231" s="822" t="s">
        <v>5932</v>
      </c>
      <c r="F231" s="822" t="s">
        <v>5955</v>
      </c>
      <c r="G231" s="822" t="s">
        <v>5956</v>
      </c>
      <c r="H231" s="831">
        <v>3</v>
      </c>
      <c r="I231" s="831">
        <v>318</v>
      </c>
      <c r="J231" s="822">
        <v>1.485981308411215</v>
      </c>
      <c r="K231" s="822">
        <v>106</v>
      </c>
      <c r="L231" s="831">
        <v>2</v>
      </c>
      <c r="M231" s="831">
        <v>214</v>
      </c>
      <c r="N231" s="822">
        <v>1</v>
      </c>
      <c r="O231" s="822">
        <v>107</v>
      </c>
      <c r="P231" s="831"/>
      <c r="Q231" s="831"/>
      <c r="R231" s="827"/>
      <c r="S231" s="832"/>
    </row>
    <row r="232" spans="1:19" ht="14.45" customHeight="1" x14ac:dyDescent="0.2">
      <c r="A232" s="821" t="s">
        <v>5935</v>
      </c>
      <c r="B232" s="822" t="s">
        <v>5936</v>
      </c>
      <c r="C232" s="822" t="s">
        <v>604</v>
      </c>
      <c r="D232" s="822" t="s">
        <v>1985</v>
      </c>
      <c r="E232" s="822" t="s">
        <v>5932</v>
      </c>
      <c r="F232" s="822" t="s">
        <v>5957</v>
      </c>
      <c r="G232" s="822" t="s">
        <v>5958</v>
      </c>
      <c r="H232" s="831"/>
      <c r="I232" s="831"/>
      <c r="J232" s="822"/>
      <c r="K232" s="822"/>
      <c r="L232" s="831">
        <v>1</v>
      </c>
      <c r="M232" s="831">
        <v>38</v>
      </c>
      <c r="N232" s="822">
        <v>1</v>
      </c>
      <c r="O232" s="822">
        <v>38</v>
      </c>
      <c r="P232" s="831">
        <v>1</v>
      </c>
      <c r="Q232" s="831">
        <v>38</v>
      </c>
      <c r="R232" s="827">
        <v>1</v>
      </c>
      <c r="S232" s="832">
        <v>38</v>
      </c>
    </row>
    <row r="233" spans="1:19" ht="14.45" customHeight="1" x14ac:dyDescent="0.2">
      <c r="A233" s="821" t="s">
        <v>5935</v>
      </c>
      <c r="B233" s="822" t="s">
        <v>5936</v>
      </c>
      <c r="C233" s="822" t="s">
        <v>604</v>
      </c>
      <c r="D233" s="822" t="s">
        <v>1985</v>
      </c>
      <c r="E233" s="822" t="s">
        <v>5932</v>
      </c>
      <c r="F233" s="822" t="s">
        <v>5964</v>
      </c>
      <c r="G233" s="822" t="s">
        <v>5965</v>
      </c>
      <c r="H233" s="831">
        <v>4</v>
      </c>
      <c r="I233" s="831">
        <v>964</v>
      </c>
      <c r="J233" s="822">
        <v>1.9917355371900827</v>
      </c>
      <c r="K233" s="822">
        <v>241</v>
      </c>
      <c r="L233" s="831">
        <v>2</v>
      </c>
      <c r="M233" s="831">
        <v>484</v>
      </c>
      <c r="N233" s="822">
        <v>1</v>
      </c>
      <c r="O233" s="822">
        <v>242</v>
      </c>
      <c r="P233" s="831"/>
      <c r="Q233" s="831"/>
      <c r="R233" s="827"/>
      <c r="S233" s="832"/>
    </row>
    <row r="234" spans="1:19" ht="14.45" customHeight="1" x14ac:dyDescent="0.2">
      <c r="A234" s="821" t="s">
        <v>5935</v>
      </c>
      <c r="B234" s="822" t="s">
        <v>5936</v>
      </c>
      <c r="C234" s="822" t="s">
        <v>604</v>
      </c>
      <c r="D234" s="822" t="s">
        <v>1985</v>
      </c>
      <c r="E234" s="822" t="s">
        <v>5932</v>
      </c>
      <c r="F234" s="822" t="s">
        <v>5966</v>
      </c>
      <c r="G234" s="822" t="s">
        <v>5967</v>
      </c>
      <c r="H234" s="831">
        <v>5</v>
      </c>
      <c r="I234" s="831">
        <v>1910</v>
      </c>
      <c r="J234" s="822">
        <v>4.973958333333333</v>
      </c>
      <c r="K234" s="822">
        <v>382</v>
      </c>
      <c r="L234" s="831">
        <v>1</v>
      </c>
      <c r="M234" s="831">
        <v>384</v>
      </c>
      <c r="N234" s="822">
        <v>1</v>
      </c>
      <c r="O234" s="822">
        <v>384</v>
      </c>
      <c r="P234" s="831">
        <v>4</v>
      </c>
      <c r="Q234" s="831">
        <v>1540</v>
      </c>
      <c r="R234" s="827">
        <v>4.010416666666667</v>
      </c>
      <c r="S234" s="832">
        <v>385</v>
      </c>
    </row>
    <row r="235" spans="1:19" ht="14.45" customHeight="1" x14ac:dyDescent="0.2">
      <c r="A235" s="821" t="s">
        <v>5935</v>
      </c>
      <c r="B235" s="822" t="s">
        <v>5936</v>
      </c>
      <c r="C235" s="822" t="s">
        <v>604</v>
      </c>
      <c r="D235" s="822" t="s">
        <v>1985</v>
      </c>
      <c r="E235" s="822" t="s">
        <v>5932</v>
      </c>
      <c r="F235" s="822" t="s">
        <v>5970</v>
      </c>
      <c r="G235" s="822" t="s">
        <v>5971</v>
      </c>
      <c r="H235" s="831">
        <v>27</v>
      </c>
      <c r="I235" s="831">
        <v>2457</v>
      </c>
      <c r="J235" s="822">
        <v>0.75</v>
      </c>
      <c r="K235" s="822">
        <v>91</v>
      </c>
      <c r="L235" s="831">
        <v>36</v>
      </c>
      <c r="M235" s="831">
        <v>3276</v>
      </c>
      <c r="N235" s="822">
        <v>1</v>
      </c>
      <c r="O235" s="822">
        <v>91</v>
      </c>
      <c r="P235" s="831">
        <v>23</v>
      </c>
      <c r="Q235" s="831">
        <v>2116</v>
      </c>
      <c r="R235" s="827">
        <v>0.64590964590964595</v>
      </c>
      <c r="S235" s="832">
        <v>92</v>
      </c>
    </row>
    <row r="236" spans="1:19" ht="14.45" customHeight="1" x14ac:dyDescent="0.2">
      <c r="A236" s="821" t="s">
        <v>5935</v>
      </c>
      <c r="B236" s="822" t="s">
        <v>5936</v>
      </c>
      <c r="C236" s="822" t="s">
        <v>604</v>
      </c>
      <c r="D236" s="822" t="s">
        <v>1985</v>
      </c>
      <c r="E236" s="822" t="s">
        <v>5932</v>
      </c>
      <c r="F236" s="822" t="s">
        <v>5974</v>
      </c>
      <c r="G236" s="822" t="s">
        <v>5975</v>
      </c>
      <c r="H236" s="831">
        <v>17</v>
      </c>
      <c r="I236" s="831">
        <v>1377</v>
      </c>
      <c r="J236" s="822">
        <v>0.70833333333333337</v>
      </c>
      <c r="K236" s="822">
        <v>81</v>
      </c>
      <c r="L236" s="831">
        <v>24</v>
      </c>
      <c r="M236" s="831">
        <v>1944</v>
      </c>
      <c r="N236" s="822">
        <v>1</v>
      </c>
      <c r="O236" s="822">
        <v>81</v>
      </c>
      <c r="P236" s="831">
        <v>9</v>
      </c>
      <c r="Q236" s="831">
        <v>738</v>
      </c>
      <c r="R236" s="827">
        <v>0.37962962962962965</v>
      </c>
      <c r="S236" s="832">
        <v>82</v>
      </c>
    </row>
    <row r="237" spans="1:19" ht="14.45" customHeight="1" x14ac:dyDescent="0.2">
      <c r="A237" s="821" t="s">
        <v>5935</v>
      </c>
      <c r="B237" s="822" t="s">
        <v>5936</v>
      </c>
      <c r="C237" s="822" t="s">
        <v>604</v>
      </c>
      <c r="D237" s="822" t="s">
        <v>1985</v>
      </c>
      <c r="E237" s="822" t="s">
        <v>5932</v>
      </c>
      <c r="F237" s="822" t="s">
        <v>5976</v>
      </c>
      <c r="G237" s="822" t="s">
        <v>5977</v>
      </c>
      <c r="H237" s="831">
        <v>1037</v>
      </c>
      <c r="I237" s="831">
        <v>131366</v>
      </c>
      <c r="J237" s="822">
        <v>0.96179640367832253</v>
      </c>
      <c r="K237" s="822">
        <v>126.67888138862102</v>
      </c>
      <c r="L237" s="831">
        <v>1084</v>
      </c>
      <c r="M237" s="831">
        <v>136584</v>
      </c>
      <c r="N237" s="822">
        <v>1</v>
      </c>
      <c r="O237" s="822">
        <v>126</v>
      </c>
      <c r="P237" s="831">
        <v>1007</v>
      </c>
      <c r="Q237" s="831">
        <v>127889</v>
      </c>
      <c r="R237" s="827">
        <v>0.93633954196684821</v>
      </c>
      <c r="S237" s="832">
        <v>127</v>
      </c>
    </row>
    <row r="238" spans="1:19" ht="14.45" customHeight="1" x14ac:dyDescent="0.2">
      <c r="A238" s="821" t="s">
        <v>5935</v>
      </c>
      <c r="B238" s="822" t="s">
        <v>5936</v>
      </c>
      <c r="C238" s="822" t="s">
        <v>604</v>
      </c>
      <c r="D238" s="822" t="s">
        <v>1985</v>
      </c>
      <c r="E238" s="822" t="s">
        <v>5932</v>
      </c>
      <c r="F238" s="822" t="s">
        <v>5980</v>
      </c>
      <c r="G238" s="822" t="s">
        <v>5981</v>
      </c>
      <c r="H238" s="831">
        <v>1</v>
      </c>
      <c r="I238" s="831">
        <v>428</v>
      </c>
      <c r="J238" s="822"/>
      <c r="K238" s="822">
        <v>428</v>
      </c>
      <c r="L238" s="831"/>
      <c r="M238" s="831"/>
      <c r="N238" s="822"/>
      <c r="O238" s="822"/>
      <c r="P238" s="831"/>
      <c r="Q238" s="831"/>
      <c r="R238" s="827"/>
      <c r="S238" s="832"/>
    </row>
    <row r="239" spans="1:19" ht="14.45" customHeight="1" x14ac:dyDescent="0.2">
      <c r="A239" s="821" t="s">
        <v>5935</v>
      </c>
      <c r="B239" s="822" t="s">
        <v>5936</v>
      </c>
      <c r="C239" s="822" t="s">
        <v>604</v>
      </c>
      <c r="D239" s="822" t="s">
        <v>1985</v>
      </c>
      <c r="E239" s="822" t="s">
        <v>5932</v>
      </c>
      <c r="F239" s="822" t="s">
        <v>5990</v>
      </c>
      <c r="G239" s="822" t="s">
        <v>5991</v>
      </c>
      <c r="H239" s="831"/>
      <c r="I239" s="831"/>
      <c r="J239" s="822"/>
      <c r="K239" s="822"/>
      <c r="L239" s="831"/>
      <c r="M239" s="831"/>
      <c r="N239" s="822"/>
      <c r="O239" s="822"/>
      <c r="P239" s="831">
        <v>1</v>
      </c>
      <c r="Q239" s="831">
        <v>990</v>
      </c>
      <c r="R239" s="827"/>
      <c r="S239" s="832">
        <v>990</v>
      </c>
    </row>
    <row r="240" spans="1:19" ht="14.45" customHeight="1" x14ac:dyDescent="0.2">
      <c r="A240" s="821" t="s">
        <v>5935</v>
      </c>
      <c r="B240" s="822" t="s">
        <v>5936</v>
      </c>
      <c r="C240" s="822" t="s">
        <v>604</v>
      </c>
      <c r="D240" s="822" t="s">
        <v>1985</v>
      </c>
      <c r="E240" s="822" t="s">
        <v>5932</v>
      </c>
      <c r="F240" s="822" t="s">
        <v>5992</v>
      </c>
      <c r="G240" s="822" t="s">
        <v>5993</v>
      </c>
      <c r="H240" s="831">
        <v>4</v>
      </c>
      <c r="I240" s="831">
        <v>6720</v>
      </c>
      <c r="J240" s="822"/>
      <c r="K240" s="822">
        <v>1680</v>
      </c>
      <c r="L240" s="831"/>
      <c r="M240" s="831"/>
      <c r="N240" s="822"/>
      <c r="O240" s="822"/>
      <c r="P240" s="831">
        <v>3</v>
      </c>
      <c r="Q240" s="831">
        <v>5079</v>
      </c>
      <c r="R240" s="827"/>
      <c r="S240" s="832">
        <v>1693</v>
      </c>
    </row>
    <row r="241" spans="1:19" ht="14.45" customHeight="1" x14ac:dyDescent="0.2">
      <c r="A241" s="821" t="s">
        <v>5935</v>
      </c>
      <c r="B241" s="822" t="s">
        <v>5936</v>
      </c>
      <c r="C241" s="822" t="s">
        <v>604</v>
      </c>
      <c r="D241" s="822" t="s">
        <v>1985</v>
      </c>
      <c r="E241" s="822" t="s">
        <v>5932</v>
      </c>
      <c r="F241" s="822" t="s">
        <v>5996</v>
      </c>
      <c r="G241" s="822" t="s">
        <v>5997</v>
      </c>
      <c r="H241" s="831">
        <v>16</v>
      </c>
      <c r="I241" s="831">
        <v>21008</v>
      </c>
      <c r="J241" s="822">
        <v>1.9878879636638911</v>
      </c>
      <c r="K241" s="822">
        <v>1313</v>
      </c>
      <c r="L241" s="831">
        <v>8</v>
      </c>
      <c r="M241" s="831">
        <v>10568</v>
      </c>
      <c r="N241" s="822">
        <v>1</v>
      </c>
      <c r="O241" s="822">
        <v>1321</v>
      </c>
      <c r="P241" s="831">
        <v>15</v>
      </c>
      <c r="Q241" s="831">
        <v>19920</v>
      </c>
      <c r="R241" s="827">
        <v>1.8849356548069645</v>
      </c>
      <c r="S241" s="832">
        <v>1328</v>
      </c>
    </row>
    <row r="242" spans="1:19" ht="14.45" customHeight="1" x14ac:dyDescent="0.2">
      <c r="A242" s="821" t="s">
        <v>5935</v>
      </c>
      <c r="B242" s="822" t="s">
        <v>5936</v>
      </c>
      <c r="C242" s="822" t="s">
        <v>604</v>
      </c>
      <c r="D242" s="822" t="s">
        <v>1985</v>
      </c>
      <c r="E242" s="822" t="s">
        <v>5932</v>
      </c>
      <c r="F242" s="822" t="s">
        <v>5998</v>
      </c>
      <c r="G242" s="822" t="s">
        <v>5999</v>
      </c>
      <c r="H242" s="831">
        <v>2</v>
      </c>
      <c r="I242" s="831">
        <v>1949</v>
      </c>
      <c r="J242" s="822">
        <v>1.9847250509164969</v>
      </c>
      <c r="K242" s="822">
        <v>974.5</v>
      </c>
      <c r="L242" s="831">
        <v>1</v>
      </c>
      <c r="M242" s="831">
        <v>982</v>
      </c>
      <c r="N242" s="822">
        <v>1</v>
      </c>
      <c r="O242" s="822">
        <v>982</v>
      </c>
      <c r="P242" s="831">
        <v>4</v>
      </c>
      <c r="Q242" s="831">
        <v>3956</v>
      </c>
      <c r="R242" s="827">
        <v>4.0285132382892055</v>
      </c>
      <c r="S242" s="832">
        <v>989</v>
      </c>
    </row>
    <row r="243" spans="1:19" ht="14.45" customHeight="1" x14ac:dyDescent="0.2">
      <c r="A243" s="821" t="s">
        <v>5935</v>
      </c>
      <c r="B243" s="822" t="s">
        <v>5936</v>
      </c>
      <c r="C243" s="822" t="s">
        <v>604</v>
      </c>
      <c r="D243" s="822" t="s">
        <v>1985</v>
      </c>
      <c r="E243" s="822" t="s">
        <v>5932</v>
      </c>
      <c r="F243" s="822" t="s">
        <v>6000</v>
      </c>
      <c r="G243" s="822" t="s">
        <v>6001</v>
      </c>
      <c r="H243" s="831">
        <v>2</v>
      </c>
      <c r="I243" s="831">
        <v>1978</v>
      </c>
      <c r="J243" s="822">
        <v>0.66131728518889998</v>
      </c>
      <c r="K243" s="822">
        <v>989</v>
      </c>
      <c r="L243" s="831">
        <v>3</v>
      </c>
      <c r="M243" s="831">
        <v>2991</v>
      </c>
      <c r="N243" s="822">
        <v>1</v>
      </c>
      <c r="O243" s="822">
        <v>997</v>
      </c>
      <c r="P243" s="831">
        <v>8</v>
      </c>
      <c r="Q243" s="831">
        <v>8032</v>
      </c>
      <c r="R243" s="827">
        <v>2.6853895018388498</v>
      </c>
      <c r="S243" s="832">
        <v>1004</v>
      </c>
    </row>
    <row r="244" spans="1:19" ht="14.45" customHeight="1" x14ac:dyDescent="0.2">
      <c r="A244" s="821" t="s">
        <v>5935</v>
      </c>
      <c r="B244" s="822" t="s">
        <v>5936</v>
      </c>
      <c r="C244" s="822" t="s">
        <v>604</v>
      </c>
      <c r="D244" s="822" t="s">
        <v>1985</v>
      </c>
      <c r="E244" s="822" t="s">
        <v>5932</v>
      </c>
      <c r="F244" s="822" t="s">
        <v>6004</v>
      </c>
      <c r="G244" s="822" t="s">
        <v>6005</v>
      </c>
      <c r="H244" s="831">
        <v>15</v>
      </c>
      <c r="I244" s="831">
        <v>2460</v>
      </c>
      <c r="J244" s="822">
        <v>2.4848484848484849</v>
      </c>
      <c r="K244" s="822">
        <v>164</v>
      </c>
      <c r="L244" s="831">
        <v>6</v>
      </c>
      <c r="M244" s="831">
        <v>990</v>
      </c>
      <c r="N244" s="822">
        <v>1</v>
      </c>
      <c r="O244" s="822">
        <v>165</v>
      </c>
      <c r="P244" s="831">
        <v>8</v>
      </c>
      <c r="Q244" s="831">
        <v>1328</v>
      </c>
      <c r="R244" s="827">
        <v>1.3414141414141414</v>
      </c>
      <c r="S244" s="832">
        <v>166</v>
      </c>
    </row>
    <row r="245" spans="1:19" ht="14.45" customHeight="1" x14ac:dyDescent="0.2">
      <c r="A245" s="821" t="s">
        <v>5935</v>
      </c>
      <c r="B245" s="822" t="s">
        <v>5936</v>
      </c>
      <c r="C245" s="822" t="s">
        <v>604</v>
      </c>
      <c r="D245" s="822" t="s">
        <v>1985</v>
      </c>
      <c r="E245" s="822" t="s">
        <v>5932</v>
      </c>
      <c r="F245" s="822" t="s">
        <v>6006</v>
      </c>
      <c r="G245" s="822" t="s">
        <v>6007</v>
      </c>
      <c r="H245" s="831">
        <v>613</v>
      </c>
      <c r="I245" s="831">
        <v>20433.290000000008</v>
      </c>
      <c r="J245" s="822">
        <v>0.67734790220047936</v>
      </c>
      <c r="K245" s="822">
        <v>33.333262642740635</v>
      </c>
      <c r="L245" s="831">
        <v>905</v>
      </c>
      <c r="M245" s="831">
        <v>30166.610000000008</v>
      </c>
      <c r="N245" s="822">
        <v>1</v>
      </c>
      <c r="O245" s="822">
        <v>33.33327071823205</v>
      </c>
      <c r="P245" s="831">
        <v>854</v>
      </c>
      <c r="Q245" s="831">
        <v>33305.570000000014</v>
      </c>
      <c r="R245" s="827">
        <v>1.1040541181127081</v>
      </c>
      <c r="S245" s="832">
        <v>38.999496487119451</v>
      </c>
    </row>
    <row r="246" spans="1:19" ht="14.45" customHeight="1" x14ac:dyDescent="0.2">
      <c r="A246" s="821" t="s">
        <v>5935</v>
      </c>
      <c r="B246" s="822" t="s">
        <v>5936</v>
      </c>
      <c r="C246" s="822" t="s">
        <v>604</v>
      </c>
      <c r="D246" s="822" t="s">
        <v>1985</v>
      </c>
      <c r="E246" s="822" t="s">
        <v>5932</v>
      </c>
      <c r="F246" s="822" t="s">
        <v>6008</v>
      </c>
      <c r="G246" s="822" t="s">
        <v>6009</v>
      </c>
      <c r="H246" s="831">
        <v>1</v>
      </c>
      <c r="I246" s="831">
        <v>115</v>
      </c>
      <c r="J246" s="822"/>
      <c r="K246" s="822">
        <v>115</v>
      </c>
      <c r="L246" s="831"/>
      <c r="M246" s="831"/>
      <c r="N246" s="822"/>
      <c r="O246" s="822"/>
      <c r="P246" s="831"/>
      <c r="Q246" s="831"/>
      <c r="R246" s="827"/>
      <c r="S246" s="832"/>
    </row>
    <row r="247" spans="1:19" ht="14.45" customHeight="1" x14ac:dyDescent="0.2">
      <c r="A247" s="821" t="s">
        <v>5935</v>
      </c>
      <c r="B247" s="822" t="s">
        <v>5936</v>
      </c>
      <c r="C247" s="822" t="s">
        <v>604</v>
      </c>
      <c r="D247" s="822" t="s">
        <v>1985</v>
      </c>
      <c r="E247" s="822" t="s">
        <v>5932</v>
      </c>
      <c r="F247" s="822" t="s">
        <v>6010</v>
      </c>
      <c r="G247" s="822" t="s">
        <v>6011</v>
      </c>
      <c r="H247" s="831">
        <v>1</v>
      </c>
      <c r="I247" s="831">
        <v>37</v>
      </c>
      <c r="J247" s="822">
        <v>0.24342105263157895</v>
      </c>
      <c r="K247" s="822">
        <v>37</v>
      </c>
      <c r="L247" s="831">
        <v>4</v>
      </c>
      <c r="M247" s="831">
        <v>152</v>
      </c>
      <c r="N247" s="822">
        <v>1</v>
      </c>
      <c r="O247" s="822">
        <v>38</v>
      </c>
      <c r="P247" s="831">
        <v>6</v>
      </c>
      <c r="Q247" s="831">
        <v>228</v>
      </c>
      <c r="R247" s="827">
        <v>1.5</v>
      </c>
      <c r="S247" s="832">
        <v>38</v>
      </c>
    </row>
    <row r="248" spans="1:19" ht="14.45" customHeight="1" x14ac:dyDescent="0.2">
      <c r="A248" s="821" t="s">
        <v>5935</v>
      </c>
      <c r="B248" s="822" t="s">
        <v>5936</v>
      </c>
      <c r="C248" s="822" t="s">
        <v>604</v>
      </c>
      <c r="D248" s="822" t="s">
        <v>1985</v>
      </c>
      <c r="E248" s="822" t="s">
        <v>5932</v>
      </c>
      <c r="F248" s="822" t="s">
        <v>6012</v>
      </c>
      <c r="G248" s="822" t="s">
        <v>6013</v>
      </c>
      <c r="H248" s="831">
        <v>23</v>
      </c>
      <c r="I248" s="831">
        <v>1978</v>
      </c>
      <c r="J248" s="822">
        <v>1.1966122202056866</v>
      </c>
      <c r="K248" s="822">
        <v>86</v>
      </c>
      <c r="L248" s="831">
        <v>19</v>
      </c>
      <c r="M248" s="831">
        <v>1653</v>
      </c>
      <c r="N248" s="822">
        <v>1</v>
      </c>
      <c r="O248" s="822">
        <v>87</v>
      </c>
      <c r="P248" s="831">
        <v>26</v>
      </c>
      <c r="Q248" s="831">
        <v>2288</v>
      </c>
      <c r="R248" s="827">
        <v>1.3841500302480338</v>
      </c>
      <c r="S248" s="832">
        <v>88</v>
      </c>
    </row>
    <row r="249" spans="1:19" ht="14.45" customHeight="1" x14ac:dyDescent="0.2">
      <c r="A249" s="821" t="s">
        <v>5935</v>
      </c>
      <c r="B249" s="822" t="s">
        <v>5936</v>
      </c>
      <c r="C249" s="822" t="s">
        <v>604</v>
      </c>
      <c r="D249" s="822" t="s">
        <v>1985</v>
      </c>
      <c r="E249" s="822" t="s">
        <v>5932</v>
      </c>
      <c r="F249" s="822" t="s">
        <v>6014</v>
      </c>
      <c r="G249" s="822" t="s">
        <v>6015</v>
      </c>
      <c r="H249" s="831">
        <v>18</v>
      </c>
      <c r="I249" s="831">
        <v>576</v>
      </c>
      <c r="J249" s="822">
        <v>1.4545454545454546</v>
      </c>
      <c r="K249" s="822">
        <v>32</v>
      </c>
      <c r="L249" s="831">
        <v>12</v>
      </c>
      <c r="M249" s="831">
        <v>396</v>
      </c>
      <c r="N249" s="822">
        <v>1</v>
      </c>
      <c r="O249" s="822">
        <v>33</v>
      </c>
      <c r="P249" s="831">
        <v>19</v>
      </c>
      <c r="Q249" s="831">
        <v>627</v>
      </c>
      <c r="R249" s="827">
        <v>1.5833333333333333</v>
      </c>
      <c r="S249" s="832">
        <v>33</v>
      </c>
    </row>
    <row r="250" spans="1:19" ht="14.45" customHeight="1" x14ac:dyDescent="0.2">
      <c r="A250" s="821" t="s">
        <v>5935</v>
      </c>
      <c r="B250" s="822" t="s">
        <v>5936</v>
      </c>
      <c r="C250" s="822" t="s">
        <v>604</v>
      </c>
      <c r="D250" s="822" t="s">
        <v>1985</v>
      </c>
      <c r="E250" s="822" t="s">
        <v>5932</v>
      </c>
      <c r="F250" s="822" t="s">
        <v>6016</v>
      </c>
      <c r="G250" s="822" t="s">
        <v>6017</v>
      </c>
      <c r="H250" s="831"/>
      <c r="I250" s="831"/>
      <c r="J250" s="822"/>
      <c r="K250" s="822"/>
      <c r="L250" s="831">
        <v>4</v>
      </c>
      <c r="M250" s="831">
        <v>0</v>
      </c>
      <c r="N250" s="822"/>
      <c r="O250" s="822">
        <v>0</v>
      </c>
      <c r="P250" s="831"/>
      <c r="Q250" s="831"/>
      <c r="R250" s="827"/>
      <c r="S250" s="832"/>
    </row>
    <row r="251" spans="1:19" ht="14.45" customHeight="1" x14ac:dyDescent="0.2">
      <c r="A251" s="821" t="s">
        <v>5935</v>
      </c>
      <c r="B251" s="822" t="s">
        <v>5936</v>
      </c>
      <c r="C251" s="822" t="s">
        <v>604</v>
      </c>
      <c r="D251" s="822" t="s">
        <v>1985</v>
      </c>
      <c r="E251" s="822" t="s">
        <v>5932</v>
      </c>
      <c r="F251" s="822" t="s">
        <v>6020</v>
      </c>
      <c r="G251" s="822" t="s">
        <v>6021</v>
      </c>
      <c r="H251" s="831">
        <v>1</v>
      </c>
      <c r="I251" s="831">
        <v>496</v>
      </c>
      <c r="J251" s="822"/>
      <c r="K251" s="822">
        <v>496</v>
      </c>
      <c r="L251" s="831"/>
      <c r="M251" s="831"/>
      <c r="N251" s="822"/>
      <c r="O251" s="822"/>
      <c r="P251" s="831">
        <v>2</v>
      </c>
      <c r="Q251" s="831">
        <v>1002</v>
      </c>
      <c r="R251" s="827"/>
      <c r="S251" s="832">
        <v>501</v>
      </c>
    </row>
    <row r="252" spans="1:19" ht="14.45" customHeight="1" x14ac:dyDescent="0.2">
      <c r="A252" s="821" t="s">
        <v>5935</v>
      </c>
      <c r="B252" s="822" t="s">
        <v>5936</v>
      </c>
      <c r="C252" s="822" t="s">
        <v>604</v>
      </c>
      <c r="D252" s="822" t="s">
        <v>1985</v>
      </c>
      <c r="E252" s="822" t="s">
        <v>5932</v>
      </c>
      <c r="F252" s="822" t="s">
        <v>6024</v>
      </c>
      <c r="G252" s="822" t="s">
        <v>6025</v>
      </c>
      <c r="H252" s="831">
        <v>4</v>
      </c>
      <c r="I252" s="831">
        <v>632</v>
      </c>
      <c r="J252" s="822">
        <v>0.8</v>
      </c>
      <c r="K252" s="822">
        <v>158</v>
      </c>
      <c r="L252" s="831">
        <v>5</v>
      </c>
      <c r="M252" s="831">
        <v>790</v>
      </c>
      <c r="N252" s="822">
        <v>1</v>
      </c>
      <c r="O252" s="822">
        <v>158</v>
      </c>
      <c r="P252" s="831">
        <v>3</v>
      </c>
      <c r="Q252" s="831">
        <v>477</v>
      </c>
      <c r="R252" s="827">
        <v>0.60379746835443038</v>
      </c>
      <c r="S252" s="832">
        <v>159</v>
      </c>
    </row>
    <row r="253" spans="1:19" ht="14.45" customHeight="1" x14ac:dyDescent="0.2">
      <c r="A253" s="821" t="s">
        <v>5935</v>
      </c>
      <c r="B253" s="822" t="s">
        <v>5936</v>
      </c>
      <c r="C253" s="822" t="s">
        <v>604</v>
      </c>
      <c r="D253" s="822" t="s">
        <v>1985</v>
      </c>
      <c r="E253" s="822" t="s">
        <v>5932</v>
      </c>
      <c r="F253" s="822" t="s">
        <v>5933</v>
      </c>
      <c r="G253" s="822" t="s">
        <v>5934</v>
      </c>
      <c r="H253" s="831">
        <v>36</v>
      </c>
      <c r="I253" s="831">
        <v>9072</v>
      </c>
      <c r="J253" s="822">
        <v>1.6234788833214031</v>
      </c>
      <c r="K253" s="822">
        <v>252</v>
      </c>
      <c r="L253" s="831">
        <v>22</v>
      </c>
      <c r="M253" s="831">
        <v>5588</v>
      </c>
      <c r="N253" s="822">
        <v>1</v>
      </c>
      <c r="O253" s="822">
        <v>254</v>
      </c>
      <c r="P253" s="831">
        <v>25</v>
      </c>
      <c r="Q253" s="831">
        <v>6375</v>
      </c>
      <c r="R253" s="827">
        <v>1.1408375089477452</v>
      </c>
      <c r="S253" s="832">
        <v>255</v>
      </c>
    </row>
    <row r="254" spans="1:19" ht="14.45" customHeight="1" x14ac:dyDescent="0.2">
      <c r="A254" s="821" t="s">
        <v>5935</v>
      </c>
      <c r="B254" s="822" t="s">
        <v>5936</v>
      </c>
      <c r="C254" s="822" t="s">
        <v>604</v>
      </c>
      <c r="D254" s="822" t="s">
        <v>1985</v>
      </c>
      <c r="E254" s="822" t="s">
        <v>5932</v>
      </c>
      <c r="F254" s="822" t="s">
        <v>6030</v>
      </c>
      <c r="G254" s="822" t="s">
        <v>6031</v>
      </c>
      <c r="H254" s="831">
        <v>2</v>
      </c>
      <c r="I254" s="831">
        <v>242</v>
      </c>
      <c r="J254" s="822"/>
      <c r="K254" s="822">
        <v>121</v>
      </c>
      <c r="L254" s="831"/>
      <c r="M254" s="831"/>
      <c r="N254" s="822"/>
      <c r="O254" s="822"/>
      <c r="P254" s="831">
        <v>2</v>
      </c>
      <c r="Q254" s="831">
        <v>246</v>
      </c>
      <c r="R254" s="827"/>
      <c r="S254" s="832">
        <v>123</v>
      </c>
    </row>
    <row r="255" spans="1:19" ht="14.45" customHeight="1" x14ac:dyDescent="0.2">
      <c r="A255" s="821" t="s">
        <v>5935</v>
      </c>
      <c r="B255" s="822" t="s">
        <v>5936</v>
      </c>
      <c r="C255" s="822" t="s">
        <v>604</v>
      </c>
      <c r="D255" s="822" t="s">
        <v>1985</v>
      </c>
      <c r="E255" s="822" t="s">
        <v>5932</v>
      </c>
      <c r="F255" s="822" t="s">
        <v>6032</v>
      </c>
      <c r="G255" s="822" t="s">
        <v>6033</v>
      </c>
      <c r="H255" s="831">
        <v>1</v>
      </c>
      <c r="I255" s="831">
        <v>723</v>
      </c>
      <c r="J255" s="822"/>
      <c r="K255" s="822">
        <v>723</v>
      </c>
      <c r="L255" s="831"/>
      <c r="M255" s="831"/>
      <c r="N255" s="822"/>
      <c r="O255" s="822"/>
      <c r="P255" s="831"/>
      <c r="Q255" s="831"/>
      <c r="R255" s="827"/>
      <c r="S255" s="832"/>
    </row>
    <row r="256" spans="1:19" ht="14.45" customHeight="1" x14ac:dyDescent="0.2">
      <c r="A256" s="821" t="s">
        <v>5935</v>
      </c>
      <c r="B256" s="822" t="s">
        <v>5936</v>
      </c>
      <c r="C256" s="822" t="s">
        <v>604</v>
      </c>
      <c r="D256" s="822" t="s">
        <v>1985</v>
      </c>
      <c r="E256" s="822" t="s">
        <v>5932</v>
      </c>
      <c r="F256" s="822" t="s">
        <v>6042</v>
      </c>
      <c r="G256" s="822" t="s">
        <v>6043</v>
      </c>
      <c r="H256" s="831"/>
      <c r="I256" s="831"/>
      <c r="J256" s="822"/>
      <c r="K256" s="822"/>
      <c r="L256" s="831"/>
      <c r="M256" s="831"/>
      <c r="N256" s="822"/>
      <c r="O256" s="822"/>
      <c r="P256" s="831">
        <v>4</v>
      </c>
      <c r="Q256" s="831">
        <v>248</v>
      </c>
      <c r="R256" s="827"/>
      <c r="S256" s="832">
        <v>62</v>
      </c>
    </row>
    <row r="257" spans="1:19" ht="14.45" customHeight="1" x14ac:dyDescent="0.2">
      <c r="A257" s="821" t="s">
        <v>5935</v>
      </c>
      <c r="B257" s="822" t="s">
        <v>5936</v>
      </c>
      <c r="C257" s="822" t="s">
        <v>604</v>
      </c>
      <c r="D257" s="822" t="s">
        <v>1985</v>
      </c>
      <c r="E257" s="822" t="s">
        <v>5932</v>
      </c>
      <c r="F257" s="822" t="s">
        <v>6044</v>
      </c>
      <c r="G257" s="822" t="s">
        <v>6045</v>
      </c>
      <c r="H257" s="831"/>
      <c r="I257" s="831"/>
      <c r="J257" s="822"/>
      <c r="K257" s="822"/>
      <c r="L257" s="831">
        <v>1</v>
      </c>
      <c r="M257" s="831">
        <v>376</v>
      </c>
      <c r="N257" s="822">
        <v>1</v>
      </c>
      <c r="O257" s="822">
        <v>376</v>
      </c>
      <c r="P257" s="831">
        <v>1</v>
      </c>
      <c r="Q257" s="831">
        <v>377</v>
      </c>
      <c r="R257" s="827">
        <v>1.0026595744680851</v>
      </c>
      <c r="S257" s="832">
        <v>377</v>
      </c>
    </row>
    <row r="258" spans="1:19" ht="14.45" customHeight="1" x14ac:dyDescent="0.2">
      <c r="A258" s="821" t="s">
        <v>5935</v>
      </c>
      <c r="B258" s="822" t="s">
        <v>5936</v>
      </c>
      <c r="C258" s="822" t="s">
        <v>604</v>
      </c>
      <c r="D258" s="822" t="s">
        <v>1985</v>
      </c>
      <c r="E258" s="822" t="s">
        <v>5932</v>
      </c>
      <c r="F258" s="822" t="s">
        <v>6050</v>
      </c>
      <c r="G258" s="822" t="s">
        <v>6051</v>
      </c>
      <c r="H258" s="831">
        <v>1</v>
      </c>
      <c r="I258" s="831">
        <v>353</v>
      </c>
      <c r="J258" s="822">
        <v>0.4971830985915493</v>
      </c>
      <c r="K258" s="822">
        <v>353</v>
      </c>
      <c r="L258" s="831">
        <v>2</v>
      </c>
      <c r="M258" s="831">
        <v>710</v>
      </c>
      <c r="N258" s="822">
        <v>1</v>
      </c>
      <c r="O258" s="822">
        <v>355</v>
      </c>
      <c r="P258" s="831">
        <v>2</v>
      </c>
      <c r="Q258" s="831">
        <v>712</v>
      </c>
      <c r="R258" s="827">
        <v>1.0028169014084507</v>
      </c>
      <c r="S258" s="832">
        <v>356</v>
      </c>
    </row>
    <row r="259" spans="1:19" ht="14.45" customHeight="1" x14ac:dyDescent="0.2">
      <c r="A259" s="821" t="s">
        <v>5935</v>
      </c>
      <c r="B259" s="822" t="s">
        <v>5936</v>
      </c>
      <c r="C259" s="822" t="s">
        <v>604</v>
      </c>
      <c r="D259" s="822" t="s">
        <v>1985</v>
      </c>
      <c r="E259" s="822" t="s">
        <v>5932</v>
      </c>
      <c r="F259" s="822" t="s">
        <v>6052</v>
      </c>
      <c r="G259" s="822" t="s">
        <v>6053</v>
      </c>
      <c r="H259" s="831"/>
      <c r="I259" s="831"/>
      <c r="J259" s="822"/>
      <c r="K259" s="822"/>
      <c r="L259" s="831">
        <v>2</v>
      </c>
      <c r="M259" s="831">
        <v>1012</v>
      </c>
      <c r="N259" s="822">
        <v>1</v>
      </c>
      <c r="O259" s="822">
        <v>506</v>
      </c>
      <c r="P259" s="831">
        <v>1</v>
      </c>
      <c r="Q259" s="831">
        <v>509</v>
      </c>
      <c r="R259" s="827">
        <v>0.50296442687747034</v>
      </c>
      <c r="S259" s="832">
        <v>509</v>
      </c>
    </row>
    <row r="260" spans="1:19" ht="14.45" customHeight="1" x14ac:dyDescent="0.2">
      <c r="A260" s="821" t="s">
        <v>5935</v>
      </c>
      <c r="B260" s="822" t="s">
        <v>5936</v>
      </c>
      <c r="C260" s="822" t="s">
        <v>604</v>
      </c>
      <c r="D260" s="822" t="s">
        <v>1985</v>
      </c>
      <c r="E260" s="822" t="s">
        <v>5932</v>
      </c>
      <c r="F260" s="822" t="s">
        <v>6054</v>
      </c>
      <c r="G260" s="822" t="s">
        <v>6055</v>
      </c>
      <c r="H260" s="831"/>
      <c r="I260" s="831"/>
      <c r="J260" s="822"/>
      <c r="K260" s="822"/>
      <c r="L260" s="831"/>
      <c r="M260" s="831"/>
      <c r="N260" s="822"/>
      <c r="O260" s="822"/>
      <c r="P260" s="831">
        <v>2</v>
      </c>
      <c r="Q260" s="831">
        <v>270</v>
      </c>
      <c r="R260" s="827"/>
      <c r="S260" s="832">
        <v>135</v>
      </c>
    </row>
    <row r="261" spans="1:19" ht="14.45" customHeight="1" x14ac:dyDescent="0.2">
      <c r="A261" s="821" t="s">
        <v>5935</v>
      </c>
      <c r="B261" s="822" t="s">
        <v>5936</v>
      </c>
      <c r="C261" s="822" t="s">
        <v>604</v>
      </c>
      <c r="D261" s="822" t="s">
        <v>1985</v>
      </c>
      <c r="E261" s="822" t="s">
        <v>5932</v>
      </c>
      <c r="F261" s="822" t="s">
        <v>6056</v>
      </c>
      <c r="G261" s="822" t="s">
        <v>6057</v>
      </c>
      <c r="H261" s="831">
        <v>32</v>
      </c>
      <c r="I261" s="831">
        <v>4640</v>
      </c>
      <c r="J261" s="822">
        <v>0.76190476190476186</v>
      </c>
      <c r="K261" s="822">
        <v>145</v>
      </c>
      <c r="L261" s="831">
        <v>42</v>
      </c>
      <c r="M261" s="831">
        <v>6090</v>
      </c>
      <c r="N261" s="822">
        <v>1</v>
      </c>
      <c r="O261" s="822">
        <v>145</v>
      </c>
      <c r="P261" s="831">
        <v>39</v>
      </c>
      <c r="Q261" s="831">
        <v>5694</v>
      </c>
      <c r="R261" s="827">
        <v>0.93497536945812809</v>
      </c>
      <c r="S261" s="832">
        <v>146</v>
      </c>
    </row>
    <row r="262" spans="1:19" ht="14.45" customHeight="1" x14ac:dyDescent="0.2">
      <c r="A262" s="821" t="s">
        <v>5935</v>
      </c>
      <c r="B262" s="822" t="s">
        <v>5936</v>
      </c>
      <c r="C262" s="822" t="s">
        <v>604</v>
      </c>
      <c r="D262" s="822" t="s">
        <v>1985</v>
      </c>
      <c r="E262" s="822" t="s">
        <v>5932</v>
      </c>
      <c r="F262" s="822" t="s">
        <v>6058</v>
      </c>
      <c r="G262" s="822" t="s">
        <v>6059</v>
      </c>
      <c r="H262" s="831"/>
      <c r="I262" s="831"/>
      <c r="J262" s="822"/>
      <c r="K262" s="822"/>
      <c r="L262" s="831">
        <v>1</v>
      </c>
      <c r="M262" s="831">
        <v>182</v>
      </c>
      <c r="N262" s="822">
        <v>1</v>
      </c>
      <c r="O262" s="822">
        <v>182</v>
      </c>
      <c r="P262" s="831"/>
      <c r="Q262" s="831"/>
      <c r="R262" s="827"/>
      <c r="S262" s="832"/>
    </row>
    <row r="263" spans="1:19" ht="14.45" customHeight="1" x14ac:dyDescent="0.2">
      <c r="A263" s="821" t="s">
        <v>5935</v>
      </c>
      <c r="B263" s="822" t="s">
        <v>5936</v>
      </c>
      <c r="C263" s="822" t="s">
        <v>604</v>
      </c>
      <c r="D263" s="822" t="s">
        <v>1985</v>
      </c>
      <c r="E263" s="822" t="s">
        <v>5932</v>
      </c>
      <c r="F263" s="822" t="s">
        <v>6068</v>
      </c>
      <c r="G263" s="822" t="s">
        <v>6069</v>
      </c>
      <c r="H263" s="831"/>
      <c r="I263" s="831"/>
      <c r="J263" s="822"/>
      <c r="K263" s="822"/>
      <c r="L263" s="831">
        <v>2</v>
      </c>
      <c r="M263" s="831">
        <v>1908</v>
      </c>
      <c r="N263" s="822">
        <v>1</v>
      </c>
      <c r="O263" s="822">
        <v>954</v>
      </c>
      <c r="P263" s="831">
        <v>2</v>
      </c>
      <c r="Q263" s="831">
        <v>1914</v>
      </c>
      <c r="R263" s="827">
        <v>1.0031446540880504</v>
      </c>
      <c r="S263" s="832">
        <v>957</v>
      </c>
    </row>
    <row r="264" spans="1:19" ht="14.45" customHeight="1" x14ac:dyDescent="0.2">
      <c r="A264" s="821" t="s">
        <v>5935</v>
      </c>
      <c r="B264" s="822" t="s">
        <v>5936</v>
      </c>
      <c r="C264" s="822" t="s">
        <v>604</v>
      </c>
      <c r="D264" s="822" t="s">
        <v>1985</v>
      </c>
      <c r="E264" s="822" t="s">
        <v>5932</v>
      </c>
      <c r="F264" s="822" t="s">
        <v>6070</v>
      </c>
      <c r="G264" s="822" t="s">
        <v>6071</v>
      </c>
      <c r="H264" s="831">
        <v>9</v>
      </c>
      <c r="I264" s="831">
        <v>1485</v>
      </c>
      <c r="J264" s="822">
        <v>1</v>
      </c>
      <c r="K264" s="822">
        <v>165</v>
      </c>
      <c r="L264" s="831">
        <v>9</v>
      </c>
      <c r="M264" s="831">
        <v>1485</v>
      </c>
      <c r="N264" s="822">
        <v>1</v>
      </c>
      <c r="O264" s="822">
        <v>165</v>
      </c>
      <c r="P264" s="831">
        <v>11</v>
      </c>
      <c r="Q264" s="831">
        <v>1826</v>
      </c>
      <c r="R264" s="827">
        <v>1.2296296296296296</v>
      </c>
      <c r="S264" s="832">
        <v>166</v>
      </c>
    </row>
    <row r="265" spans="1:19" ht="14.45" customHeight="1" x14ac:dyDescent="0.2">
      <c r="A265" s="821" t="s">
        <v>5935</v>
      </c>
      <c r="B265" s="822" t="s">
        <v>5936</v>
      </c>
      <c r="C265" s="822" t="s">
        <v>604</v>
      </c>
      <c r="D265" s="822" t="s">
        <v>1985</v>
      </c>
      <c r="E265" s="822" t="s">
        <v>5932</v>
      </c>
      <c r="F265" s="822" t="s">
        <v>6072</v>
      </c>
      <c r="G265" s="822" t="s">
        <v>6073</v>
      </c>
      <c r="H265" s="831"/>
      <c r="I265" s="831"/>
      <c r="J265" s="822"/>
      <c r="K265" s="822"/>
      <c r="L265" s="831">
        <v>1</v>
      </c>
      <c r="M265" s="831">
        <v>1087</v>
      </c>
      <c r="N265" s="822">
        <v>1</v>
      </c>
      <c r="O265" s="822">
        <v>1087</v>
      </c>
      <c r="P265" s="831"/>
      <c r="Q265" s="831"/>
      <c r="R265" s="827"/>
      <c r="S265" s="832"/>
    </row>
    <row r="266" spans="1:19" ht="14.45" customHeight="1" x14ac:dyDescent="0.2">
      <c r="A266" s="821" t="s">
        <v>5935</v>
      </c>
      <c r="B266" s="822" t="s">
        <v>5936</v>
      </c>
      <c r="C266" s="822" t="s">
        <v>604</v>
      </c>
      <c r="D266" s="822" t="s">
        <v>1985</v>
      </c>
      <c r="E266" s="822" t="s">
        <v>5932</v>
      </c>
      <c r="F266" s="822" t="s">
        <v>6074</v>
      </c>
      <c r="G266" s="822" t="s">
        <v>6075</v>
      </c>
      <c r="H266" s="831">
        <v>2</v>
      </c>
      <c r="I266" s="831">
        <v>174</v>
      </c>
      <c r="J266" s="822">
        <v>0.4</v>
      </c>
      <c r="K266" s="822">
        <v>87</v>
      </c>
      <c r="L266" s="831">
        <v>5</v>
      </c>
      <c r="M266" s="831">
        <v>435</v>
      </c>
      <c r="N266" s="822">
        <v>1</v>
      </c>
      <c r="O266" s="822">
        <v>87</v>
      </c>
      <c r="P266" s="831"/>
      <c r="Q266" s="831"/>
      <c r="R266" s="827"/>
      <c r="S266" s="832"/>
    </row>
    <row r="267" spans="1:19" ht="14.45" customHeight="1" x14ac:dyDescent="0.2">
      <c r="A267" s="821" t="s">
        <v>5935</v>
      </c>
      <c r="B267" s="822" t="s">
        <v>5936</v>
      </c>
      <c r="C267" s="822" t="s">
        <v>604</v>
      </c>
      <c r="D267" s="822" t="s">
        <v>1985</v>
      </c>
      <c r="E267" s="822" t="s">
        <v>5932</v>
      </c>
      <c r="F267" s="822" t="s">
        <v>6094</v>
      </c>
      <c r="G267" s="822" t="s">
        <v>6095</v>
      </c>
      <c r="H267" s="831">
        <v>1</v>
      </c>
      <c r="I267" s="831">
        <v>844</v>
      </c>
      <c r="J267" s="822"/>
      <c r="K267" s="822">
        <v>844</v>
      </c>
      <c r="L267" s="831"/>
      <c r="M267" s="831"/>
      <c r="N267" s="822"/>
      <c r="O267" s="822"/>
      <c r="P267" s="831"/>
      <c r="Q267" s="831"/>
      <c r="R267" s="827"/>
      <c r="S267" s="832"/>
    </row>
    <row r="268" spans="1:19" ht="14.45" customHeight="1" x14ac:dyDescent="0.2">
      <c r="A268" s="821" t="s">
        <v>5935</v>
      </c>
      <c r="B268" s="822" t="s">
        <v>5936</v>
      </c>
      <c r="C268" s="822" t="s">
        <v>604</v>
      </c>
      <c r="D268" s="822" t="s">
        <v>1986</v>
      </c>
      <c r="E268" s="822" t="s">
        <v>5937</v>
      </c>
      <c r="F268" s="822" t="s">
        <v>5938</v>
      </c>
      <c r="G268" s="822" t="s">
        <v>5939</v>
      </c>
      <c r="H268" s="831">
        <v>0.79999999999999993</v>
      </c>
      <c r="I268" s="831">
        <v>55.76</v>
      </c>
      <c r="J268" s="822">
        <v>1.3333333333333333</v>
      </c>
      <c r="K268" s="822">
        <v>69.7</v>
      </c>
      <c r="L268" s="831">
        <v>0.6</v>
      </c>
      <c r="M268" s="831">
        <v>41.82</v>
      </c>
      <c r="N268" s="822">
        <v>1</v>
      </c>
      <c r="O268" s="822">
        <v>69.7</v>
      </c>
      <c r="P268" s="831">
        <v>2.2999999999999998</v>
      </c>
      <c r="Q268" s="831">
        <v>160.31</v>
      </c>
      <c r="R268" s="827">
        <v>3.8333333333333335</v>
      </c>
      <c r="S268" s="832">
        <v>69.7</v>
      </c>
    </row>
    <row r="269" spans="1:19" ht="14.45" customHeight="1" x14ac:dyDescent="0.2">
      <c r="A269" s="821" t="s">
        <v>5935</v>
      </c>
      <c r="B269" s="822" t="s">
        <v>5936</v>
      </c>
      <c r="C269" s="822" t="s">
        <v>604</v>
      </c>
      <c r="D269" s="822" t="s">
        <v>1986</v>
      </c>
      <c r="E269" s="822" t="s">
        <v>5932</v>
      </c>
      <c r="F269" s="822" t="s">
        <v>5953</v>
      </c>
      <c r="G269" s="822" t="s">
        <v>5954</v>
      </c>
      <c r="H269" s="831"/>
      <c r="I269" s="831"/>
      <c r="J269" s="822"/>
      <c r="K269" s="822"/>
      <c r="L269" s="831">
        <v>1</v>
      </c>
      <c r="M269" s="831">
        <v>84</v>
      </c>
      <c r="N269" s="822">
        <v>1</v>
      </c>
      <c r="O269" s="822">
        <v>84</v>
      </c>
      <c r="P269" s="831"/>
      <c r="Q269" s="831"/>
      <c r="R269" s="827"/>
      <c r="S269" s="832"/>
    </row>
    <row r="270" spans="1:19" ht="14.45" customHeight="1" x14ac:dyDescent="0.2">
      <c r="A270" s="821" t="s">
        <v>5935</v>
      </c>
      <c r="B270" s="822" t="s">
        <v>5936</v>
      </c>
      <c r="C270" s="822" t="s">
        <v>604</v>
      </c>
      <c r="D270" s="822" t="s">
        <v>1986</v>
      </c>
      <c r="E270" s="822" t="s">
        <v>5932</v>
      </c>
      <c r="F270" s="822" t="s">
        <v>5976</v>
      </c>
      <c r="G270" s="822" t="s">
        <v>5977</v>
      </c>
      <c r="H270" s="831">
        <v>784</v>
      </c>
      <c r="I270" s="831">
        <v>99329</v>
      </c>
      <c r="J270" s="822">
        <v>0.79388257484934222</v>
      </c>
      <c r="K270" s="822">
        <v>126.69515306122449</v>
      </c>
      <c r="L270" s="831">
        <v>993</v>
      </c>
      <c r="M270" s="831">
        <v>125118</v>
      </c>
      <c r="N270" s="822">
        <v>1</v>
      </c>
      <c r="O270" s="822">
        <v>126</v>
      </c>
      <c r="P270" s="831">
        <v>700</v>
      </c>
      <c r="Q270" s="831">
        <v>88900</v>
      </c>
      <c r="R270" s="827">
        <v>0.71052926037820296</v>
      </c>
      <c r="S270" s="832">
        <v>127</v>
      </c>
    </row>
    <row r="271" spans="1:19" ht="14.45" customHeight="1" x14ac:dyDescent="0.2">
      <c r="A271" s="821" t="s">
        <v>5935</v>
      </c>
      <c r="B271" s="822" t="s">
        <v>5936</v>
      </c>
      <c r="C271" s="822" t="s">
        <v>604</v>
      </c>
      <c r="D271" s="822" t="s">
        <v>1986</v>
      </c>
      <c r="E271" s="822" t="s">
        <v>5932</v>
      </c>
      <c r="F271" s="822" t="s">
        <v>5992</v>
      </c>
      <c r="G271" s="822" t="s">
        <v>5993</v>
      </c>
      <c r="H271" s="831">
        <v>1</v>
      </c>
      <c r="I271" s="831">
        <v>1680</v>
      </c>
      <c r="J271" s="822">
        <v>0.99585062240663902</v>
      </c>
      <c r="K271" s="822">
        <v>1680</v>
      </c>
      <c r="L271" s="831">
        <v>1</v>
      </c>
      <c r="M271" s="831">
        <v>1687</v>
      </c>
      <c r="N271" s="822">
        <v>1</v>
      </c>
      <c r="O271" s="822">
        <v>1687</v>
      </c>
      <c r="P271" s="831">
        <v>2</v>
      </c>
      <c r="Q271" s="831">
        <v>3386</v>
      </c>
      <c r="R271" s="827">
        <v>2.007113218731476</v>
      </c>
      <c r="S271" s="832">
        <v>1693</v>
      </c>
    </row>
    <row r="272" spans="1:19" ht="14.45" customHeight="1" x14ac:dyDescent="0.2">
      <c r="A272" s="821" t="s">
        <v>5935</v>
      </c>
      <c r="B272" s="822" t="s">
        <v>5936</v>
      </c>
      <c r="C272" s="822" t="s">
        <v>604</v>
      </c>
      <c r="D272" s="822" t="s">
        <v>1986</v>
      </c>
      <c r="E272" s="822" t="s">
        <v>5932</v>
      </c>
      <c r="F272" s="822" t="s">
        <v>5996</v>
      </c>
      <c r="G272" s="822" t="s">
        <v>5997</v>
      </c>
      <c r="H272" s="831">
        <v>2</v>
      </c>
      <c r="I272" s="831">
        <v>2626</v>
      </c>
      <c r="J272" s="822">
        <v>1.9878879636638911</v>
      </c>
      <c r="K272" s="822">
        <v>1313</v>
      </c>
      <c r="L272" s="831">
        <v>1</v>
      </c>
      <c r="M272" s="831">
        <v>1321</v>
      </c>
      <c r="N272" s="822">
        <v>1</v>
      </c>
      <c r="O272" s="822">
        <v>1321</v>
      </c>
      <c r="P272" s="831">
        <v>7</v>
      </c>
      <c r="Q272" s="831">
        <v>9296</v>
      </c>
      <c r="R272" s="827">
        <v>7.0370931112793338</v>
      </c>
      <c r="S272" s="832">
        <v>1328</v>
      </c>
    </row>
    <row r="273" spans="1:19" ht="14.45" customHeight="1" x14ac:dyDescent="0.2">
      <c r="A273" s="821" t="s">
        <v>5935</v>
      </c>
      <c r="B273" s="822" t="s">
        <v>5936</v>
      </c>
      <c r="C273" s="822" t="s">
        <v>604</v>
      </c>
      <c r="D273" s="822" t="s">
        <v>1986</v>
      </c>
      <c r="E273" s="822" t="s">
        <v>5932</v>
      </c>
      <c r="F273" s="822" t="s">
        <v>6006</v>
      </c>
      <c r="G273" s="822" t="s">
        <v>6007</v>
      </c>
      <c r="H273" s="831">
        <v>486</v>
      </c>
      <c r="I273" s="831">
        <v>16200</v>
      </c>
      <c r="J273" s="822">
        <v>0.57176679114947349</v>
      </c>
      <c r="K273" s="822">
        <v>33.333333333333336</v>
      </c>
      <c r="L273" s="831">
        <v>850</v>
      </c>
      <c r="M273" s="831">
        <v>28333.230000000003</v>
      </c>
      <c r="N273" s="822">
        <v>1</v>
      </c>
      <c r="O273" s="822">
        <v>33.333211764705887</v>
      </c>
      <c r="P273" s="831">
        <v>592</v>
      </c>
      <c r="Q273" s="831">
        <v>23851.14000000001</v>
      </c>
      <c r="R273" s="827">
        <v>0.8418080112998062</v>
      </c>
      <c r="S273" s="832">
        <v>40.289087837837855</v>
      </c>
    </row>
    <row r="274" spans="1:19" ht="14.45" customHeight="1" x14ac:dyDescent="0.2">
      <c r="A274" s="821" t="s">
        <v>5935</v>
      </c>
      <c r="B274" s="822" t="s">
        <v>5936</v>
      </c>
      <c r="C274" s="822" t="s">
        <v>604</v>
      </c>
      <c r="D274" s="822" t="s">
        <v>1986</v>
      </c>
      <c r="E274" s="822" t="s">
        <v>5932</v>
      </c>
      <c r="F274" s="822" t="s">
        <v>6012</v>
      </c>
      <c r="G274" s="822" t="s">
        <v>6013</v>
      </c>
      <c r="H274" s="831">
        <v>4</v>
      </c>
      <c r="I274" s="831">
        <v>344</v>
      </c>
      <c r="J274" s="822">
        <v>0.9885057471264368</v>
      </c>
      <c r="K274" s="822">
        <v>86</v>
      </c>
      <c r="L274" s="831">
        <v>4</v>
      </c>
      <c r="M274" s="831">
        <v>348</v>
      </c>
      <c r="N274" s="822">
        <v>1</v>
      </c>
      <c r="O274" s="822">
        <v>87</v>
      </c>
      <c r="P274" s="831">
        <v>9</v>
      </c>
      <c r="Q274" s="831">
        <v>792</v>
      </c>
      <c r="R274" s="827">
        <v>2.2758620689655173</v>
      </c>
      <c r="S274" s="832">
        <v>88</v>
      </c>
    </row>
    <row r="275" spans="1:19" ht="14.45" customHeight="1" x14ac:dyDescent="0.2">
      <c r="A275" s="821" t="s">
        <v>5935</v>
      </c>
      <c r="B275" s="822" t="s">
        <v>5936</v>
      </c>
      <c r="C275" s="822" t="s">
        <v>604</v>
      </c>
      <c r="D275" s="822" t="s">
        <v>1986</v>
      </c>
      <c r="E275" s="822" t="s">
        <v>5932</v>
      </c>
      <c r="F275" s="822" t="s">
        <v>6014</v>
      </c>
      <c r="G275" s="822" t="s">
        <v>6015</v>
      </c>
      <c r="H275" s="831">
        <v>3</v>
      </c>
      <c r="I275" s="831">
        <v>96</v>
      </c>
      <c r="J275" s="822">
        <v>0.96969696969696972</v>
      </c>
      <c r="K275" s="822">
        <v>32</v>
      </c>
      <c r="L275" s="831">
        <v>3</v>
      </c>
      <c r="M275" s="831">
        <v>99</v>
      </c>
      <c r="N275" s="822">
        <v>1</v>
      </c>
      <c r="O275" s="822">
        <v>33</v>
      </c>
      <c r="P275" s="831">
        <v>7</v>
      </c>
      <c r="Q275" s="831">
        <v>231</v>
      </c>
      <c r="R275" s="827">
        <v>2.3333333333333335</v>
      </c>
      <c r="S275" s="832">
        <v>33</v>
      </c>
    </row>
    <row r="276" spans="1:19" ht="14.45" customHeight="1" x14ac:dyDescent="0.2">
      <c r="A276" s="821" t="s">
        <v>5935</v>
      </c>
      <c r="B276" s="822" t="s">
        <v>5936</v>
      </c>
      <c r="C276" s="822" t="s">
        <v>604</v>
      </c>
      <c r="D276" s="822" t="s">
        <v>1986</v>
      </c>
      <c r="E276" s="822" t="s">
        <v>5932</v>
      </c>
      <c r="F276" s="822" t="s">
        <v>6018</v>
      </c>
      <c r="G276" s="822" t="s">
        <v>6019</v>
      </c>
      <c r="H276" s="831"/>
      <c r="I276" s="831"/>
      <c r="J276" s="822"/>
      <c r="K276" s="822"/>
      <c r="L276" s="831"/>
      <c r="M276" s="831"/>
      <c r="N276" s="822"/>
      <c r="O276" s="822"/>
      <c r="P276" s="831">
        <v>1</v>
      </c>
      <c r="Q276" s="831">
        <v>1537</v>
      </c>
      <c r="R276" s="827"/>
      <c r="S276" s="832">
        <v>1537</v>
      </c>
    </row>
    <row r="277" spans="1:19" ht="14.45" customHeight="1" x14ac:dyDescent="0.2">
      <c r="A277" s="821" t="s">
        <v>5935</v>
      </c>
      <c r="B277" s="822" t="s">
        <v>5936</v>
      </c>
      <c r="C277" s="822" t="s">
        <v>604</v>
      </c>
      <c r="D277" s="822" t="s">
        <v>1986</v>
      </c>
      <c r="E277" s="822" t="s">
        <v>5932</v>
      </c>
      <c r="F277" s="822" t="s">
        <v>5933</v>
      </c>
      <c r="G277" s="822" t="s">
        <v>5934</v>
      </c>
      <c r="H277" s="831">
        <v>4</v>
      </c>
      <c r="I277" s="831">
        <v>1008</v>
      </c>
      <c r="J277" s="822">
        <v>0.66141732283464572</v>
      </c>
      <c r="K277" s="822">
        <v>252</v>
      </c>
      <c r="L277" s="831">
        <v>6</v>
      </c>
      <c r="M277" s="831">
        <v>1524</v>
      </c>
      <c r="N277" s="822">
        <v>1</v>
      </c>
      <c r="O277" s="822">
        <v>254</v>
      </c>
      <c r="P277" s="831">
        <v>11</v>
      </c>
      <c r="Q277" s="831">
        <v>2805</v>
      </c>
      <c r="R277" s="827">
        <v>1.8405511811023623</v>
      </c>
      <c r="S277" s="832">
        <v>255</v>
      </c>
    </row>
    <row r="278" spans="1:19" ht="14.45" customHeight="1" x14ac:dyDescent="0.2">
      <c r="A278" s="821" t="s">
        <v>5935</v>
      </c>
      <c r="B278" s="822" t="s">
        <v>5936</v>
      </c>
      <c r="C278" s="822" t="s">
        <v>604</v>
      </c>
      <c r="D278" s="822" t="s">
        <v>1986</v>
      </c>
      <c r="E278" s="822" t="s">
        <v>5932</v>
      </c>
      <c r="F278" s="822" t="s">
        <v>6040</v>
      </c>
      <c r="G278" s="822" t="s">
        <v>6041</v>
      </c>
      <c r="H278" s="831"/>
      <c r="I278" s="831"/>
      <c r="J278" s="822"/>
      <c r="K278" s="822"/>
      <c r="L278" s="831">
        <v>1</v>
      </c>
      <c r="M278" s="831">
        <v>125</v>
      </c>
      <c r="N278" s="822">
        <v>1</v>
      </c>
      <c r="O278" s="822">
        <v>125</v>
      </c>
      <c r="P278" s="831"/>
      <c r="Q278" s="831"/>
      <c r="R278" s="827"/>
      <c r="S278" s="832"/>
    </row>
    <row r="279" spans="1:19" ht="14.45" customHeight="1" x14ac:dyDescent="0.2">
      <c r="A279" s="821" t="s">
        <v>5935</v>
      </c>
      <c r="B279" s="822" t="s">
        <v>5936</v>
      </c>
      <c r="C279" s="822" t="s">
        <v>604</v>
      </c>
      <c r="D279" s="822" t="s">
        <v>1986</v>
      </c>
      <c r="E279" s="822" t="s">
        <v>5932</v>
      </c>
      <c r="F279" s="822" t="s">
        <v>6044</v>
      </c>
      <c r="G279" s="822" t="s">
        <v>6045</v>
      </c>
      <c r="H279" s="831">
        <v>1</v>
      </c>
      <c r="I279" s="831">
        <v>375</v>
      </c>
      <c r="J279" s="822">
        <v>0.99734042553191493</v>
      </c>
      <c r="K279" s="822">
        <v>375</v>
      </c>
      <c r="L279" s="831">
        <v>1</v>
      </c>
      <c r="M279" s="831">
        <v>376</v>
      </c>
      <c r="N279" s="822">
        <v>1</v>
      </c>
      <c r="O279" s="822">
        <v>376</v>
      </c>
      <c r="P279" s="831"/>
      <c r="Q279" s="831"/>
      <c r="R279" s="827"/>
      <c r="S279" s="832"/>
    </row>
    <row r="280" spans="1:19" ht="14.45" customHeight="1" x14ac:dyDescent="0.2">
      <c r="A280" s="821" t="s">
        <v>5935</v>
      </c>
      <c r="B280" s="822" t="s">
        <v>5936</v>
      </c>
      <c r="C280" s="822" t="s">
        <v>604</v>
      </c>
      <c r="D280" s="822" t="s">
        <v>1987</v>
      </c>
      <c r="E280" s="822" t="s">
        <v>5937</v>
      </c>
      <c r="F280" s="822" t="s">
        <v>5938</v>
      </c>
      <c r="G280" s="822" t="s">
        <v>5939</v>
      </c>
      <c r="H280" s="831">
        <v>6.1</v>
      </c>
      <c r="I280" s="831">
        <v>425.17</v>
      </c>
      <c r="J280" s="822">
        <v>1.6483929748381343</v>
      </c>
      <c r="K280" s="822">
        <v>69.7</v>
      </c>
      <c r="L280" s="831">
        <v>3.7</v>
      </c>
      <c r="M280" s="831">
        <v>257.93</v>
      </c>
      <c r="N280" s="822">
        <v>1</v>
      </c>
      <c r="O280" s="822">
        <v>69.710810810810813</v>
      </c>
      <c r="P280" s="831">
        <v>5.6</v>
      </c>
      <c r="Q280" s="831">
        <v>390.34999999999997</v>
      </c>
      <c r="R280" s="827">
        <v>1.5133951071996277</v>
      </c>
      <c r="S280" s="832">
        <v>69.705357142857139</v>
      </c>
    </row>
    <row r="281" spans="1:19" ht="14.45" customHeight="1" x14ac:dyDescent="0.2">
      <c r="A281" s="821" t="s">
        <v>5935</v>
      </c>
      <c r="B281" s="822" t="s">
        <v>5936</v>
      </c>
      <c r="C281" s="822" t="s">
        <v>604</v>
      </c>
      <c r="D281" s="822" t="s">
        <v>1987</v>
      </c>
      <c r="E281" s="822" t="s">
        <v>5937</v>
      </c>
      <c r="F281" s="822" t="s">
        <v>5941</v>
      </c>
      <c r="G281" s="822" t="s">
        <v>1005</v>
      </c>
      <c r="H281" s="831"/>
      <c r="I281" s="831"/>
      <c r="J281" s="822"/>
      <c r="K281" s="822"/>
      <c r="L281" s="831"/>
      <c r="M281" s="831"/>
      <c r="N281" s="822"/>
      <c r="O281" s="822"/>
      <c r="P281" s="831">
        <v>0.1</v>
      </c>
      <c r="Q281" s="831">
        <v>4.13</v>
      </c>
      <c r="R281" s="827"/>
      <c r="S281" s="832">
        <v>41.3</v>
      </c>
    </row>
    <row r="282" spans="1:19" ht="14.45" customHeight="1" x14ac:dyDescent="0.2">
      <c r="A282" s="821" t="s">
        <v>5935</v>
      </c>
      <c r="B282" s="822" t="s">
        <v>5936</v>
      </c>
      <c r="C282" s="822" t="s">
        <v>604</v>
      </c>
      <c r="D282" s="822" t="s">
        <v>1987</v>
      </c>
      <c r="E282" s="822" t="s">
        <v>5937</v>
      </c>
      <c r="F282" s="822" t="s">
        <v>5942</v>
      </c>
      <c r="G282" s="822" t="s">
        <v>1076</v>
      </c>
      <c r="H282" s="831"/>
      <c r="I282" s="831"/>
      <c r="J282" s="822"/>
      <c r="K282" s="822"/>
      <c r="L282" s="831">
        <v>1</v>
      </c>
      <c r="M282" s="831">
        <v>13.37</v>
      </c>
      <c r="N282" s="822">
        <v>1</v>
      </c>
      <c r="O282" s="822">
        <v>13.37</v>
      </c>
      <c r="P282" s="831"/>
      <c r="Q282" s="831"/>
      <c r="R282" s="827"/>
      <c r="S282" s="832"/>
    </row>
    <row r="283" spans="1:19" ht="14.45" customHeight="1" x14ac:dyDescent="0.2">
      <c r="A283" s="821" t="s">
        <v>5935</v>
      </c>
      <c r="B283" s="822" t="s">
        <v>5936</v>
      </c>
      <c r="C283" s="822" t="s">
        <v>604</v>
      </c>
      <c r="D283" s="822" t="s">
        <v>1987</v>
      </c>
      <c r="E283" s="822" t="s">
        <v>5937</v>
      </c>
      <c r="F283" s="822" t="s">
        <v>5943</v>
      </c>
      <c r="G283" s="822" t="s">
        <v>1317</v>
      </c>
      <c r="H283" s="831"/>
      <c r="I283" s="831"/>
      <c r="J283" s="822"/>
      <c r="K283" s="822"/>
      <c r="L283" s="831">
        <v>4</v>
      </c>
      <c r="M283" s="831">
        <v>272.78000000000003</v>
      </c>
      <c r="N283" s="822">
        <v>1</v>
      </c>
      <c r="O283" s="822">
        <v>68.195000000000007</v>
      </c>
      <c r="P283" s="831">
        <v>2</v>
      </c>
      <c r="Q283" s="831">
        <v>168.06</v>
      </c>
      <c r="R283" s="827">
        <v>0.61610088716181532</v>
      </c>
      <c r="S283" s="832">
        <v>84.03</v>
      </c>
    </row>
    <row r="284" spans="1:19" ht="14.45" customHeight="1" x14ac:dyDescent="0.2">
      <c r="A284" s="821" t="s">
        <v>5935</v>
      </c>
      <c r="B284" s="822" t="s">
        <v>5936</v>
      </c>
      <c r="C284" s="822" t="s">
        <v>604</v>
      </c>
      <c r="D284" s="822" t="s">
        <v>1987</v>
      </c>
      <c r="E284" s="822" t="s">
        <v>5937</v>
      </c>
      <c r="F284" s="822" t="s">
        <v>5944</v>
      </c>
      <c r="G284" s="822" t="s">
        <v>634</v>
      </c>
      <c r="H284" s="831">
        <v>0.1</v>
      </c>
      <c r="I284" s="831">
        <v>4.7</v>
      </c>
      <c r="J284" s="822"/>
      <c r="K284" s="822">
        <v>47</v>
      </c>
      <c r="L284" s="831"/>
      <c r="M284" s="831"/>
      <c r="N284" s="822"/>
      <c r="O284" s="822"/>
      <c r="P284" s="831"/>
      <c r="Q284" s="831"/>
      <c r="R284" s="827"/>
      <c r="S284" s="832"/>
    </row>
    <row r="285" spans="1:19" ht="14.45" customHeight="1" x14ac:dyDescent="0.2">
      <c r="A285" s="821" t="s">
        <v>5935</v>
      </c>
      <c r="B285" s="822" t="s">
        <v>5936</v>
      </c>
      <c r="C285" s="822" t="s">
        <v>604</v>
      </c>
      <c r="D285" s="822" t="s">
        <v>1987</v>
      </c>
      <c r="E285" s="822" t="s">
        <v>5937</v>
      </c>
      <c r="F285" s="822" t="s">
        <v>5945</v>
      </c>
      <c r="G285" s="822" t="s">
        <v>1317</v>
      </c>
      <c r="H285" s="831">
        <v>1</v>
      </c>
      <c r="I285" s="831">
        <v>16.8</v>
      </c>
      <c r="J285" s="822">
        <v>0.16666666666666669</v>
      </c>
      <c r="K285" s="822">
        <v>16.8</v>
      </c>
      <c r="L285" s="831">
        <v>6</v>
      </c>
      <c r="M285" s="831">
        <v>100.8</v>
      </c>
      <c r="N285" s="822">
        <v>1</v>
      </c>
      <c r="O285" s="822">
        <v>16.8</v>
      </c>
      <c r="P285" s="831"/>
      <c r="Q285" s="831"/>
      <c r="R285" s="827"/>
      <c r="S285" s="832"/>
    </row>
    <row r="286" spans="1:19" ht="14.45" customHeight="1" x14ac:dyDescent="0.2">
      <c r="A286" s="821" t="s">
        <v>5935</v>
      </c>
      <c r="B286" s="822" t="s">
        <v>5936</v>
      </c>
      <c r="C286" s="822" t="s">
        <v>604</v>
      </c>
      <c r="D286" s="822" t="s">
        <v>1987</v>
      </c>
      <c r="E286" s="822" t="s">
        <v>5932</v>
      </c>
      <c r="F286" s="822" t="s">
        <v>5953</v>
      </c>
      <c r="G286" s="822" t="s">
        <v>5954</v>
      </c>
      <c r="H286" s="831">
        <v>206</v>
      </c>
      <c r="I286" s="831">
        <v>17098</v>
      </c>
      <c r="J286" s="822">
        <v>1.2642709257616089</v>
      </c>
      <c r="K286" s="822">
        <v>83</v>
      </c>
      <c r="L286" s="831">
        <v>161</v>
      </c>
      <c r="M286" s="831">
        <v>13524</v>
      </c>
      <c r="N286" s="822">
        <v>1</v>
      </c>
      <c r="O286" s="822">
        <v>84</v>
      </c>
      <c r="P286" s="831">
        <v>92</v>
      </c>
      <c r="Q286" s="831">
        <v>7820</v>
      </c>
      <c r="R286" s="827">
        <v>0.57823129251700678</v>
      </c>
      <c r="S286" s="832">
        <v>85</v>
      </c>
    </row>
    <row r="287" spans="1:19" ht="14.45" customHeight="1" x14ac:dyDescent="0.2">
      <c r="A287" s="821" t="s">
        <v>5935</v>
      </c>
      <c r="B287" s="822" t="s">
        <v>5936</v>
      </c>
      <c r="C287" s="822" t="s">
        <v>604</v>
      </c>
      <c r="D287" s="822" t="s">
        <v>1987</v>
      </c>
      <c r="E287" s="822" t="s">
        <v>5932</v>
      </c>
      <c r="F287" s="822" t="s">
        <v>5955</v>
      </c>
      <c r="G287" s="822" t="s">
        <v>5956</v>
      </c>
      <c r="H287" s="831">
        <v>1</v>
      </c>
      <c r="I287" s="831">
        <v>106</v>
      </c>
      <c r="J287" s="822">
        <v>2.1535960991466884E-2</v>
      </c>
      <c r="K287" s="822">
        <v>106</v>
      </c>
      <c r="L287" s="831">
        <v>46</v>
      </c>
      <c r="M287" s="831">
        <v>4922</v>
      </c>
      <c r="N287" s="822">
        <v>1</v>
      </c>
      <c r="O287" s="822">
        <v>107</v>
      </c>
      <c r="P287" s="831">
        <v>74</v>
      </c>
      <c r="Q287" s="831">
        <v>7992</v>
      </c>
      <c r="R287" s="827">
        <v>1.6237301909792767</v>
      </c>
      <c r="S287" s="832">
        <v>108</v>
      </c>
    </row>
    <row r="288" spans="1:19" ht="14.45" customHeight="1" x14ac:dyDescent="0.2">
      <c r="A288" s="821" t="s">
        <v>5935</v>
      </c>
      <c r="B288" s="822" t="s">
        <v>5936</v>
      </c>
      <c r="C288" s="822" t="s">
        <v>604</v>
      </c>
      <c r="D288" s="822" t="s">
        <v>1987</v>
      </c>
      <c r="E288" s="822" t="s">
        <v>5932</v>
      </c>
      <c r="F288" s="822" t="s">
        <v>5957</v>
      </c>
      <c r="G288" s="822" t="s">
        <v>5958</v>
      </c>
      <c r="H288" s="831"/>
      <c r="I288" s="831"/>
      <c r="J288" s="822"/>
      <c r="K288" s="822"/>
      <c r="L288" s="831"/>
      <c r="M288" s="831"/>
      <c r="N288" s="822"/>
      <c r="O288" s="822"/>
      <c r="P288" s="831">
        <v>1</v>
      </c>
      <c r="Q288" s="831">
        <v>38</v>
      </c>
      <c r="R288" s="827"/>
      <c r="S288" s="832">
        <v>38</v>
      </c>
    </row>
    <row r="289" spans="1:19" ht="14.45" customHeight="1" x14ac:dyDescent="0.2">
      <c r="A289" s="821" t="s">
        <v>5935</v>
      </c>
      <c r="B289" s="822" t="s">
        <v>5936</v>
      </c>
      <c r="C289" s="822" t="s">
        <v>604</v>
      </c>
      <c r="D289" s="822" t="s">
        <v>1987</v>
      </c>
      <c r="E289" s="822" t="s">
        <v>5932</v>
      </c>
      <c r="F289" s="822" t="s">
        <v>5961</v>
      </c>
      <c r="G289" s="822" t="s">
        <v>5962</v>
      </c>
      <c r="H289" s="831"/>
      <c r="I289" s="831"/>
      <c r="J289" s="822"/>
      <c r="K289" s="822"/>
      <c r="L289" s="831">
        <v>1</v>
      </c>
      <c r="M289" s="831">
        <v>5</v>
      </c>
      <c r="N289" s="822">
        <v>1</v>
      </c>
      <c r="O289" s="822">
        <v>5</v>
      </c>
      <c r="P289" s="831"/>
      <c r="Q289" s="831"/>
      <c r="R289" s="827"/>
      <c r="S289" s="832"/>
    </row>
    <row r="290" spans="1:19" ht="14.45" customHeight="1" x14ac:dyDescent="0.2">
      <c r="A290" s="821" t="s">
        <v>5935</v>
      </c>
      <c r="B290" s="822" t="s">
        <v>5936</v>
      </c>
      <c r="C290" s="822" t="s">
        <v>604</v>
      </c>
      <c r="D290" s="822" t="s">
        <v>1987</v>
      </c>
      <c r="E290" s="822" t="s">
        <v>5932</v>
      </c>
      <c r="F290" s="822" t="s">
        <v>5963</v>
      </c>
      <c r="G290" s="822" t="s">
        <v>5956</v>
      </c>
      <c r="H290" s="831"/>
      <c r="I290" s="831"/>
      <c r="J290" s="822"/>
      <c r="K290" s="822"/>
      <c r="L290" s="831">
        <v>1</v>
      </c>
      <c r="M290" s="831">
        <v>187</v>
      </c>
      <c r="N290" s="822">
        <v>1</v>
      </c>
      <c r="O290" s="822">
        <v>187</v>
      </c>
      <c r="P290" s="831"/>
      <c r="Q290" s="831"/>
      <c r="R290" s="827"/>
      <c r="S290" s="832"/>
    </row>
    <row r="291" spans="1:19" ht="14.45" customHeight="1" x14ac:dyDescent="0.2">
      <c r="A291" s="821" t="s">
        <v>5935</v>
      </c>
      <c r="B291" s="822" t="s">
        <v>5936</v>
      </c>
      <c r="C291" s="822" t="s">
        <v>604</v>
      </c>
      <c r="D291" s="822" t="s">
        <v>1987</v>
      </c>
      <c r="E291" s="822" t="s">
        <v>5932</v>
      </c>
      <c r="F291" s="822" t="s">
        <v>5964</v>
      </c>
      <c r="G291" s="822" t="s">
        <v>5965</v>
      </c>
      <c r="H291" s="831">
        <v>12</v>
      </c>
      <c r="I291" s="831">
        <v>2892</v>
      </c>
      <c r="J291" s="822">
        <v>1.7072018890200709</v>
      </c>
      <c r="K291" s="822">
        <v>241</v>
      </c>
      <c r="L291" s="831">
        <v>7</v>
      </c>
      <c r="M291" s="831">
        <v>1694</v>
      </c>
      <c r="N291" s="822">
        <v>1</v>
      </c>
      <c r="O291" s="822">
        <v>242</v>
      </c>
      <c r="P291" s="831">
        <v>11</v>
      </c>
      <c r="Q291" s="831">
        <v>2673</v>
      </c>
      <c r="R291" s="827">
        <v>1.5779220779220779</v>
      </c>
      <c r="S291" s="832">
        <v>243</v>
      </c>
    </row>
    <row r="292" spans="1:19" ht="14.45" customHeight="1" x14ac:dyDescent="0.2">
      <c r="A292" s="821" t="s">
        <v>5935</v>
      </c>
      <c r="B292" s="822" t="s">
        <v>5936</v>
      </c>
      <c r="C292" s="822" t="s">
        <v>604</v>
      </c>
      <c r="D292" s="822" t="s">
        <v>1987</v>
      </c>
      <c r="E292" s="822" t="s">
        <v>5932</v>
      </c>
      <c r="F292" s="822" t="s">
        <v>5966</v>
      </c>
      <c r="G292" s="822" t="s">
        <v>5967</v>
      </c>
      <c r="H292" s="831">
        <v>5</v>
      </c>
      <c r="I292" s="831">
        <v>1910</v>
      </c>
      <c r="J292" s="822">
        <v>0.45217803030303028</v>
      </c>
      <c r="K292" s="822">
        <v>382</v>
      </c>
      <c r="L292" s="831">
        <v>11</v>
      </c>
      <c r="M292" s="831">
        <v>4224</v>
      </c>
      <c r="N292" s="822">
        <v>1</v>
      </c>
      <c r="O292" s="822">
        <v>384</v>
      </c>
      <c r="P292" s="831">
        <v>6</v>
      </c>
      <c r="Q292" s="831">
        <v>2310</v>
      </c>
      <c r="R292" s="827">
        <v>0.546875</v>
      </c>
      <c r="S292" s="832">
        <v>385</v>
      </c>
    </row>
    <row r="293" spans="1:19" ht="14.45" customHeight="1" x14ac:dyDescent="0.2">
      <c r="A293" s="821" t="s">
        <v>5935</v>
      </c>
      <c r="B293" s="822" t="s">
        <v>5936</v>
      </c>
      <c r="C293" s="822" t="s">
        <v>604</v>
      </c>
      <c r="D293" s="822" t="s">
        <v>1987</v>
      </c>
      <c r="E293" s="822" t="s">
        <v>5932</v>
      </c>
      <c r="F293" s="822" t="s">
        <v>5970</v>
      </c>
      <c r="G293" s="822" t="s">
        <v>5971</v>
      </c>
      <c r="H293" s="831">
        <v>83</v>
      </c>
      <c r="I293" s="831">
        <v>7553</v>
      </c>
      <c r="J293" s="822">
        <v>1.2388059701492538</v>
      </c>
      <c r="K293" s="822">
        <v>91</v>
      </c>
      <c r="L293" s="831">
        <v>67</v>
      </c>
      <c r="M293" s="831">
        <v>6097</v>
      </c>
      <c r="N293" s="822">
        <v>1</v>
      </c>
      <c r="O293" s="822">
        <v>91</v>
      </c>
      <c r="P293" s="831">
        <v>62</v>
      </c>
      <c r="Q293" s="831">
        <v>5704</v>
      </c>
      <c r="R293" s="827">
        <v>0.93554206987042809</v>
      </c>
      <c r="S293" s="832">
        <v>92</v>
      </c>
    </row>
    <row r="294" spans="1:19" ht="14.45" customHeight="1" x14ac:dyDescent="0.2">
      <c r="A294" s="821" t="s">
        <v>5935</v>
      </c>
      <c r="B294" s="822" t="s">
        <v>5936</v>
      </c>
      <c r="C294" s="822" t="s">
        <v>604</v>
      </c>
      <c r="D294" s="822" t="s">
        <v>1987</v>
      </c>
      <c r="E294" s="822" t="s">
        <v>5932</v>
      </c>
      <c r="F294" s="822" t="s">
        <v>5974</v>
      </c>
      <c r="G294" s="822" t="s">
        <v>5975</v>
      </c>
      <c r="H294" s="831">
        <v>44</v>
      </c>
      <c r="I294" s="831">
        <v>3564</v>
      </c>
      <c r="J294" s="822">
        <v>1.1578947368421053</v>
      </c>
      <c r="K294" s="822">
        <v>81</v>
      </c>
      <c r="L294" s="831">
        <v>38</v>
      </c>
      <c r="M294" s="831">
        <v>3078</v>
      </c>
      <c r="N294" s="822">
        <v>1</v>
      </c>
      <c r="O294" s="822">
        <v>81</v>
      </c>
      <c r="P294" s="831">
        <v>25</v>
      </c>
      <c r="Q294" s="831">
        <v>2050</v>
      </c>
      <c r="R294" s="827">
        <v>0.66601689408706954</v>
      </c>
      <c r="S294" s="832">
        <v>82</v>
      </c>
    </row>
    <row r="295" spans="1:19" ht="14.45" customHeight="1" x14ac:dyDescent="0.2">
      <c r="A295" s="821" t="s">
        <v>5935</v>
      </c>
      <c r="B295" s="822" t="s">
        <v>5936</v>
      </c>
      <c r="C295" s="822" t="s">
        <v>604</v>
      </c>
      <c r="D295" s="822" t="s">
        <v>1987</v>
      </c>
      <c r="E295" s="822" t="s">
        <v>5932</v>
      </c>
      <c r="F295" s="822" t="s">
        <v>5976</v>
      </c>
      <c r="G295" s="822" t="s">
        <v>5977</v>
      </c>
      <c r="H295" s="831">
        <v>1137</v>
      </c>
      <c r="I295" s="831">
        <v>144113</v>
      </c>
      <c r="J295" s="822">
        <v>1.0779962000508654</v>
      </c>
      <c r="K295" s="822">
        <v>126.74846086191732</v>
      </c>
      <c r="L295" s="831">
        <v>1061</v>
      </c>
      <c r="M295" s="831">
        <v>133686</v>
      </c>
      <c r="N295" s="822">
        <v>1</v>
      </c>
      <c r="O295" s="822">
        <v>126</v>
      </c>
      <c r="P295" s="831">
        <v>920</v>
      </c>
      <c r="Q295" s="831">
        <v>116840</v>
      </c>
      <c r="R295" s="827">
        <v>0.87398830094400315</v>
      </c>
      <c r="S295" s="832">
        <v>127</v>
      </c>
    </row>
    <row r="296" spans="1:19" ht="14.45" customHeight="1" x14ac:dyDescent="0.2">
      <c r="A296" s="821" t="s">
        <v>5935</v>
      </c>
      <c r="B296" s="822" t="s">
        <v>5936</v>
      </c>
      <c r="C296" s="822" t="s">
        <v>604</v>
      </c>
      <c r="D296" s="822" t="s">
        <v>1987</v>
      </c>
      <c r="E296" s="822" t="s">
        <v>5932</v>
      </c>
      <c r="F296" s="822" t="s">
        <v>5980</v>
      </c>
      <c r="G296" s="822" t="s">
        <v>5981</v>
      </c>
      <c r="H296" s="831"/>
      <c r="I296" s="831"/>
      <c r="J296" s="822"/>
      <c r="K296" s="822"/>
      <c r="L296" s="831"/>
      <c r="M296" s="831"/>
      <c r="N296" s="822"/>
      <c r="O296" s="822"/>
      <c r="P296" s="831">
        <v>1</v>
      </c>
      <c r="Q296" s="831">
        <v>432</v>
      </c>
      <c r="R296" s="827"/>
      <c r="S296" s="832">
        <v>432</v>
      </c>
    </row>
    <row r="297" spans="1:19" ht="14.45" customHeight="1" x14ac:dyDescent="0.2">
      <c r="A297" s="821" t="s">
        <v>5935</v>
      </c>
      <c r="B297" s="822" t="s">
        <v>5936</v>
      </c>
      <c r="C297" s="822" t="s">
        <v>604</v>
      </c>
      <c r="D297" s="822" t="s">
        <v>1987</v>
      </c>
      <c r="E297" s="822" t="s">
        <v>5932</v>
      </c>
      <c r="F297" s="822" t="s">
        <v>5984</v>
      </c>
      <c r="G297" s="822" t="s">
        <v>5985</v>
      </c>
      <c r="H297" s="831"/>
      <c r="I297" s="831"/>
      <c r="J297" s="822"/>
      <c r="K297" s="822"/>
      <c r="L297" s="831">
        <v>1</v>
      </c>
      <c r="M297" s="831">
        <v>685</v>
      </c>
      <c r="N297" s="822">
        <v>1</v>
      </c>
      <c r="O297" s="822">
        <v>685</v>
      </c>
      <c r="P297" s="831"/>
      <c r="Q297" s="831"/>
      <c r="R297" s="827"/>
      <c r="S297" s="832"/>
    </row>
    <row r="298" spans="1:19" ht="14.45" customHeight="1" x14ac:dyDescent="0.2">
      <c r="A298" s="821" t="s">
        <v>5935</v>
      </c>
      <c r="B298" s="822" t="s">
        <v>5936</v>
      </c>
      <c r="C298" s="822" t="s">
        <v>604</v>
      </c>
      <c r="D298" s="822" t="s">
        <v>1987</v>
      </c>
      <c r="E298" s="822" t="s">
        <v>5932</v>
      </c>
      <c r="F298" s="822" t="s">
        <v>5988</v>
      </c>
      <c r="G298" s="822" t="s">
        <v>5989</v>
      </c>
      <c r="H298" s="831"/>
      <c r="I298" s="831"/>
      <c r="J298" s="822"/>
      <c r="K298" s="822"/>
      <c r="L298" s="831">
        <v>1</v>
      </c>
      <c r="M298" s="831">
        <v>1291</v>
      </c>
      <c r="N298" s="822">
        <v>1</v>
      </c>
      <c r="O298" s="822">
        <v>1291</v>
      </c>
      <c r="P298" s="831">
        <v>1</v>
      </c>
      <c r="Q298" s="831">
        <v>1302</v>
      </c>
      <c r="R298" s="827">
        <v>1.0085205267234703</v>
      </c>
      <c r="S298" s="832">
        <v>1302</v>
      </c>
    </row>
    <row r="299" spans="1:19" ht="14.45" customHeight="1" x14ac:dyDescent="0.2">
      <c r="A299" s="821" t="s">
        <v>5935</v>
      </c>
      <c r="B299" s="822" t="s">
        <v>5936</v>
      </c>
      <c r="C299" s="822" t="s">
        <v>604</v>
      </c>
      <c r="D299" s="822" t="s">
        <v>1987</v>
      </c>
      <c r="E299" s="822" t="s">
        <v>5932</v>
      </c>
      <c r="F299" s="822" t="s">
        <v>5990</v>
      </c>
      <c r="G299" s="822" t="s">
        <v>5991</v>
      </c>
      <c r="H299" s="831"/>
      <c r="I299" s="831"/>
      <c r="J299" s="822"/>
      <c r="K299" s="822"/>
      <c r="L299" s="831">
        <v>1</v>
      </c>
      <c r="M299" s="831">
        <v>983</v>
      </c>
      <c r="N299" s="822">
        <v>1</v>
      </c>
      <c r="O299" s="822">
        <v>983</v>
      </c>
      <c r="P299" s="831"/>
      <c r="Q299" s="831"/>
      <c r="R299" s="827"/>
      <c r="S299" s="832"/>
    </row>
    <row r="300" spans="1:19" ht="14.45" customHeight="1" x14ac:dyDescent="0.2">
      <c r="A300" s="821" t="s">
        <v>5935</v>
      </c>
      <c r="B300" s="822" t="s">
        <v>5936</v>
      </c>
      <c r="C300" s="822" t="s">
        <v>604</v>
      </c>
      <c r="D300" s="822" t="s">
        <v>1987</v>
      </c>
      <c r="E300" s="822" t="s">
        <v>5932</v>
      </c>
      <c r="F300" s="822" t="s">
        <v>5992</v>
      </c>
      <c r="G300" s="822" t="s">
        <v>5993</v>
      </c>
      <c r="H300" s="831">
        <v>1</v>
      </c>
      <c r="I300" s="831">
        <v>1680</v>
      </c>
      <c r="J300" s="822">
        <v>0.12448132780082988</v>
      </c>
      <c r="K300" s="822">
        <v>1680</v>
      </c>
      <c r="L300" s="831">
        <v>8</v>
      </c>
      <c r="M300" s="831">
        <v>13496</v>
      </c>
      <c r="N300" s="822">
        <v>1</v>
      </c>
      <c r="O300" s="822">
        <v>1687</v>
      </c>
      <c r="P300" s="831">
        <v>5</v>
      </c>
      <c r="Q300" s="831">
        <v>8465</v>
      </c>
      <c r="R300" s="827">
        <v>0.62722288085358624</v>
      </c>
      <c r="S300" s="832">
        <v>1693</v>
      </c>
    </row>
    <row r="301" spans="1:19" ht="14.45" customHeight="1" x14ac:dyDescent="0.2">
      <c r="A301" s="821" t="s">
        <v>5935</v>
      </c>
      <c r="B301" s="822" t="s">
        <v>5936</v>
      </c>
      <c r="C301" s="822" t="s">
        <v>604</v>
      </c>
      <c r="D301" s="822" t="s">
        <v>1987</v>
      </c>
      <c r="E301" s="822" t="s">
        <v>5932</v>
      </c>
      <c r="F301" s="822" t="s">
        <v>5996</v>
      </c>
      <c r="G301" s="822" t="s">
        <v>5997</v>
      </c>
      <c r="H301" s="831">
        <v>18</v>
      </c>
      <c r="I301" s="831">
        <v>23634</v>
      </c>
      <c r="J301" s="822">
        <v>2.5558559532821454</v>
      </c>
      <c r="K301" s="822">
        <v>1313</v>
      </c>
      <c r="L301" s="831">
        <v>7</v>
      </c>
      <c r="M301" s="831">
        <v>9247</v>
      </c>
      <c r="N301" s="822">
        <v>1</v>
      </c>
      <c r="O301" s="822">
        <v>1321</v>
      </c>
      <c r="P301" s="831">
        <v>14</v>
      </c>
      <c r="Q301" s="831">
        <v>18592</v>
      </c>
      <c r="R301" s="827">
        <v>2.0105980317940952</v>
      </c>
      <c r="S301" s="832">
        <v>1328</v>
      </c>
    </row>
    <row r="302" spans="1:19" ht="14.45" customHeight="1" x14ac:dyDescent="0.2">
      <c r="A302" s="821" t="s">
        <v>5935</v>
      </c>
      <c r="B302" s="822" t="s">
        <v>5936</v>
      </c>
      <c r="C302" s="822" t="s">
        <v>604</v>
      </c>
      <c r="D302" s="822" t="s">
        <v>1987</v>
      </c>
      <c r="E302" s="822" t="s">
        <v>5932</v>
      </c>
      <c r="F302" s="822" t="s">
        <v>5998</v>
      </c>
      <c r="G302" s="822" t="s">
        <v>5999</v>
      </c>
      <c r="H302" s="831">
        <v>2</v>
      </c>
      <c r="I302" s="831">
        <v>1949</v>
      </c>
      <c r="J302" s="822">
        <v>0.33078750848608285</v>
      </c>
      <c r="K302" s="822">
        <v>974.5</v>
      </c>
      <c r="L302" s="831">
        <v>6</v>
      </c>
      <c r="M302" s="831">
        <v>5892</v>
      </c>
      <c r="N302" s="822">
        <v>1</v>
      </c>
      <c r="O302" s="822">
        <v>982</v>
      </c>
      <c r="P302" s="831">
        <v>4</v>
      </c>
      <c r="Q302" s="831">
        <v>3956</v>
      </c>
      <c r="R302" s="827">
        <v>0.67141887304820091</v>
      </c>
      <c r="S302" s="832">
        <v>989</v>
      </c>
    </row>
    <row r="303" spans="1:19" ht="14.45" customHeight="1" x14ac:dyDescent="0.2">
      <c r="A303" s="821" t="s">
        <v>5935</v>
      </c>
      <c r="B303" s="822" t="s">
        <v>5936</v>
      </c>
      <c r="C303" s="822" t="s">
        <v>604</v>
      </c>
      <c r="D303" s="822" t="s">
        <v>1987</v>
      </c>
      <c r="E303" s="822" t="s">
        <v>5932</v>
      </c>
      <c r="F303" s="822" t="s">
        <v>6000</v>
      </c>
      <c r="G303" s="822" t="s">
        <v>6001</v>
      </c>
      <c r="H303" s="831">
        <v>8</v>
      </c>
      <c r="I303" s="831">
        <v>7912</v>
      </c>
      <c r="J303" s="822">
        <v>1.3226345703778</v>
      </c>
      <c r="K303" s="822">
        <v>989</v>
      </c>
      <c r="L303" s="831">
        <v>6</v>
      </c>
      <c r="M303" s="831">
        <v>5982</v>
      </c>
      <c r="N303" s="822">
        <v>1</v>
      </c>
      <c r="O303" s="822">
        <v>997</v>
      </c>
      <c r="P303" s="831">
        <v>8</v>
      </c>
      <c r="Q303" s="831">
        <v>8032</v>
      </c>
      <c r="R303" s="827">
        <v>1.3426947509194249</v>
      </c>
      <c r="S303" s="832">
        <v>1004</v>
      </c>
    </row>
    <row r="304" spans="1:19" ht="14.45" customHeight="1" x14ac:dyDescent="0.2">
      <c r="A304" s="821" t="s">
        <v>5935</v>
      </c>
      <c r="B304" s="822" t="s">
        <v>5936</v>
      </c>
      <c r="C304" s="822" t="s">
        <v>604</v>
      </c>
      <c r="D304" s="822" t="s">
        <v>1987</v>
      </c>
      <c r="E304" s="822" t="s">
        <v>5932</v>
      </c>
      <c r="F304" s="822" t="s">
        <v>6004</v>
      </c>
      <c r="G304" s="822" t="s">
        <v>6005</v>
      </c>
      <c r="H304" s="831">
        <v>23</v>
      </c>
      <c r="I304" s="831">
        <v>3772</v>
      </c>
      <c r="J304" s="822">
        <v>1.1430303030303031</v>
      </c>
      <c r="K304" s="822">
        <v>164</v>
      </c>
      <c r="L304" s="831">
        <v>20</v>
      </c>
      <c r="M304" s="831">
        <v>3300</v>
      </c>
      <c r="N304" s="822">
        <v>1</v>
      </c>
      <c r="O304" s="822">
        <v>165</v>
      </c>
      <c r="P304" s="831">
        <v>8</v>
      </c>
      <c r="Q304" s="831">
        <v>1328</v>
      </c>
      <c r="R304" s="827">
        <v>0.40242424242424241</v>
      </c>
      <c r="S304" s="832">
        <v>166</v>
      </c>
    </row>
    <row r="305" spans="1:19" ht="14.45" customHeight="1" x14ac:dyDescent="0.2">
      <c r="A305" s="821" t="s">
        <v>5935</v>
      </c>
      <c r="B305" s="822" t="s">
        <v>5936</v>
      </c>
      <c r="C305" s="822" t="s">
        <v>604</v>
      </c>
      <c r="D305" s="822" t="s">
        <v>1987</v>
      </c>
      <c r="E305" s="822" t="s">
        <v>5932</v>
      </c>
      <c r="F305" s="822" t="s">
        <v>6006</v>
      </c>
      <c r="G305" s="822" t="s">
        <v>6007</v>
      </c>
      <c r="H305" s="831">
        <v>738</v>
      </c>
      <c r="I305" s="831">
        <v>24599.94000000001</v>
      </c>
      <c r="J305" s="822">
        <v>0.78427180504103089</v>
      </c>
      <c r="K305" s="822">
        <v>33.333252032520335</v>
      </c>
      <c r="L305" s="831">
        <v>941</v>
      </c>
      <c r="M305" s="831">
        <v>31366.600000000013</v>
      </c>
      <c r="N305" s="822">
        <v>1</v>
      </c>
      <c r="O305" s="822">
        <v>33.333262486716272</v>
      </c>
      <c r="P305" s="831">
        <v>844</v>
      </c>
      <c r="Q305" s="831">
        <v>32581.140000000007</v>
      </c>
      <c r="R305" s="827">
        <v>1.0387208049326351</v>
      </c>
      <c r="S305" s="832">
        <v>38.603246445497639</v>
      </c>
    </row>
    <row r="306" spans="1:19" ht="14.45" customHeight="1" x14ac:dyDescent="0.2">
      <c r="A306" s="821" t="s">
        <v>5935</v>
      </c>
      <c r="B306" s="822" t="s">
        <v>5936</v>
      </c>
      <c r="C306" s="822" t="s">
        <v>604</v>
      </c>
      <c r="D306" s="822" t="s">
        <v>1987</v>
      </c>
      <c r="E306" s="822" t="s">
        <v>5932</v>
      </c>
      <c r="F306" s="822" t="s">
        <v>6008</v>
      </c>
      <c r="G306" s="822" t="s">
        <v>6009</v>
      </c>
      <c r="H306" s="831">
        <v>3</v>
      </c>
      <c r="I306" s="831">
        <v>347</v>
      </c>
      <c r="J306" s="822">
        <v>0.99712643678160917</v>
      </c>
      <c r="K306" s="822">
        <v>115.66666666666667</v>
      </c>
      <c r="L306" s="831">
        <v>3</v>
      </c>
      <c r="M306" s="831">
        <v>348</v>
      </c>
      <c r="N306" s="822">
        <v>1</v>
      </c>
      <c r="O306" s="822">
        <v>116</v>
      </c>
      <c r="P306" s="831">
        <v>3</v>
      </c>
      <c r="Q306" s="831">
        <v>351</v>
      </c>
      <c r="R306" s="827">
        <v>1.0086206896551724</v>
      </c>
      <c r="S306" s="832">
        <v>117</v>
      </c>
    </row>
    <row r="307" spans="1:19" ht="14.45" customHeight="1" x14ac:dyDescent="0.2">
      <c r="A307" s="821" t="s">
        <v>5935</v>
      </c>
      <c r="B307" s="822" t="s">
        <v>5936</v>
      </c>
      <c r="C307" s="822" t="s">
        <v>604</v>
      </c>
      <c r="D307" s="822" t="s">
        <v>1987</v>
      </c>
      <c r="E307" s="822" t="s">
        <v>5932</v>
      </c>
      <c r="F307" s="822" t="s">
        <v>6012</v>
      </c>
      <c r="G307" s="822" t="s">
        <v>6013</v>
      </c>
      <c r="H307" s="831">
        <v>32</v>
      </c>
      <c r="I307" s="831">
        <v>2752</v>
      </c>
      <c r="J307" s="822">
        <v>1.5062944718117133</v>
      </c>
      <c r="K307" s="822">
        <v>86</v>
      </c>
      <c r="L307" s="831">
        <v>21</v>
      </c>
      <c r="M307" s="831">
        <v>1827</v>
      </c>
      <c r="N307" s="822">
        <v>1</v>
      </c>
      <c r="O307" s="822">
        <v>87</v>
      </c>
      <c r="P307" s="831">
        <v>30</v>
      </c>
      <c r="Q307" s="831">
        <v>2640</v>
      </c>
      <c r="R307" s="827">
        <v>1.444991789819376</v>
      </c>
      <c r="S307" s="832">
        <v>88</v>
      </c>
    </row>
    <row r="308" spans="1:19" ht="14.45" customHeight="1" x14ac:dyDescent="0.2">
      <c r="A308" s="821" t="s">
        <v>5935</v>
      </c>
      <c r="B308" s="822" t="s">
        <v>5936</v>
      </c>
      <c r="C308" s="822" t="s">
        <v>604</v>
      </c>
      <c r="D308" s="822" t="s">
        <v>1987</v>
      </c>
      <c r="E308" s="822" t="s">
        <v>5932</v>
      </c>
      <c r="F308" s="822" t="s">
        <v>6014</v>
      </c>
      <c r="G308" s="822" t="s">
        <v>6015</v>
      </c>
      <c r="H308" s="831">
        <v>22</v>
      </c>
      <c r="I308" s="831">
        <v>704</v>
      </c>
      <c r="J308" s="822">
        <v>4.2666666666666666</v>
      </c>
      <c r="K308" s="822">
        <v>32</v>
      </c>
      <c r="L308" s="831">
        <v>5</v>
      </c>
      <c r="M308" s="831">
        <v>165</v>
      </c>
      <c r="N308" s="822">
        <v>1</v>
      </c>
      <c r="O308" s="822">
        <v>33</v>
      </c>
      <c r="P308" s="831">
        <v>14</v>
      </c>
      <c r="Q308" s="831">
        <v>462</v>
      </c>
      <c r="R308" s="827">
        <v>2.8</v>
      </c>
      <c r="S308" s="832">
        <v>33</v>
      </c>
    </row>
    <row r="309" spans="1:19" ht="14.45" customHeight="1" x14ac:dyDescent="0.2">
      <c r="A309" s="821" t="s">
        <v>5935</v>
      </c>
      <c r="B309" s="822" t="s">
        <v>5936</v>
      </c>
      <c r="C309" s="822" t="s">
        <v>604</v>
      </c>
      <c r="D309" s="822" t="s">
        <v>1987</v>
      </c>
      <c r="E309" s="822" t="s">
        <v>5932</v>
      </c>
      <c r="F309" s="822" t="s">
        <v>6020</v>
      </c>
      <c r="G309" s="822" t="s">
        <v>6021</v>
      </c>
      <c r="H309" s="831">
        <v>1</v>
      </c>
      <c r="I309" s="831">
        <v>496</v>
      </c>
      <c r="J309" s="822">
        <v>0.11044310843910042</v>
      </c>
      <c r="K309" s="822">
        <v>496</v>
      </c>
      <c r="L309" s="831">
        <v>9</v>
      </c>
      <c r="M309" s="831">
        <v>4491</v>
      </c>
      <c r="N309" s="822">
        <v>1</v>
      </c>
      <c r="O309" s="822">
        <v>499</v>
      </c>
      <c r="P309" s="831">
        <v>6</v>
      </c>
      <c r="Q309" s="831">
        <v>3006</v>
      </c>
      <c r="R309" s="827">
        <v>0.66933867735470942</v>
      </c>
      <c r="S309" s="832">
        <v>501</v>
      </c>
    </row>
    <row r="310" spans="1:19" ht="14.45" customHeight="1" x14ac:dyDescent="0.2">
      <c r="A310" s="821" t="s">
        <v>5935</v>
      </c>
      <c r="B310" s="822" t="s">
        <v>5936</v>
      </c>
      <c r="C310" s="822" t="s">
        <v>604</v>
      </c>
      <c r="D310" s="822" t="s">
        <v>1987</v>
      </c>
      <c r="E310" s="822" t="s">
        <v>5932</v>
      </c>
      <c r="F310" s="822" t="s">
        <v>6024</v>
      </c>
      <c r="G310" s="822" t="s">
        <v>6025</v>
      </c>
      <c r="H310" s="831">
        <v>12</v>
      </c>
      <c r="I310" s="831">
        <v>1896</v>
      </c>
      <c r="J310" s="822">
        <v>0.92307692307692313</v>
      </c>
      <c r="K310" s="822">
        <v>158</v>
      </c>
      <c r="L310" s="831">
        <v>13</v>
      </c>
      <c r="M310" s="831">
        <v>2054</v>
      </c>
      <c r="N310" s="822">
        <v>1</v>
      </c>
      <c r="O310" s="822">
        <v>158</v>
      </c>
      <c r="P310" s="831">
        <v>12</v>
      </c>
      <c r="Q310" s="831">
        <v>1908</v>
      </c>
      <c r="R310" s="827">
        <v>0.92891918208373903</v>
      </c>
      <c r="S310" s="832">
        <v>159</v>
      </c>
    </row>
    <row r="311" spans="1:19" ht="14.45" customHeight="1" x14ac:dyDescent="0.2">
      <c r="A311" s="821" t="s">
        <v>5935</v>
      </c>
      <c r="B311" s="822" t="s">
        <v>5936</v>
      </c>
      <c r="C311" s="822" t="s">
        <v>604</v>
      </c>
      <c r="D311" s="822" t="s">
        <v>1987</v>
      </c>
      <c r="E311" s="822" t="s">
        <v>5932</v>
      </c>
      <c r="F311" s="822" t="s">
        <v>5933</v>
      </c>
      <c r="G311" s="822" t="s">
        <v>5934</v>
      </c>
      <c r="H311" s="831">
        <v>88</v>
      </c>
      <c r="I311" s="831">
        <v>22176</v>
      </c>
      <c r="J311" s="822">
        <v>1.6167979002624673</v>
      </c>
      <c r="K311" s="822">
        <v>252</v>
      </c>
      <c r="L311" s="831">
        <v>54</v>
      </c>
      <c r="M311" s="831">
        <v>13716</v>
      </c>
      <c r="N311" s="822">
        <v>1</v>
      </c>
      <c r="O311" s="822">
        <v>254</v>
      </c>
      <c r="P311" s="831">
        <v>60</v>
      </c>
      <c r="Q311" s="831">
        <v>15300</v>
      </c>
      <c r="R311" s="827">
        <v>1.1154855643044619</v>
      </c>
      <c r="S311" s="832">
        <v>255</v>
      </c>
    </row>
    <row r="312" spans="1:19" ht="14.45" customHeight="1" x14ac:dyDescent="0.2">
      <c r="A312" s="821" t="s">
        <v>5935</v>
      </c>
      <c r="B312" s="822" t="s">
        <v>5936</v>
      </c>
      <c r="C312" s="822" t="s">
        <v>604</v>
      </c>
      <c r="D312" s="822" t="s">
        <v>1987</v>
      </c>
      <c r="E312" s="822" t="s">
        <v>5932</v>
      </c>
      <c r="F312" s="822" t="s">
        <v>6030</v>
      </c>
      <c r="G312" s="822" t="s">
        <v>6031</v>
      </c>
      <c r="H312" s="831"/>
      <c r="I312" s="831"/>
      <c r="J312" s="822"/>
      <c r="K312" s="822"/>
      <c r="L312" s="831"/>
      <c r="M312" s="831"/>
      <c r="N312" s="822"/>
      <c r="O312" s="822"/>
      <c r="P312" s="831">
        <v>1</v>
      </c>
      <c r="Q312" s="831">
        <v>123</v>
      </c>
      <c r="R312" s="827"/>
      <c r="S312" s="832">
        <v>123</v>
      </c>
    </row>
    <row r="313" spans="1:19" ht="14.45" customHeight="1" x14ac:dyDescent="0.2">
      <c r="A313" s="821" t="s">
        <v>5935</v>
      </c>
      <c r="B313" s="822" t="s">
        <v>5936</v>
      </c>
      <c r="C313" s="822" t="s">
        <v>604</v>
      </c>
      <c r="D313" s="822" t="s">
        <v>1987</v>
      </c>
      <c r="E313" s="822" t="s">
        <v>5932</v>
      </c>
      <c r="F313" s="822" t="s">
        <v>6040</v>
      </c>
      <c r="G313" s="822" t="s">
        <v>6041</v>
      </c>
      <c r="H313" s="831">
        <v>1</v>
      </c>
      <c r="I313" s="831">
        <v>124</v>
      </c>
      <c r="J313" s="822"/>
      <c r="K313" s="822">
        <v>124</v>
      </c>
      <c r="L313" s="831"/>
      <c r="M313" s="831"/>
      <c r="N313" s="822"/>
      <c r="O313" s="822"/>
      <c r="P313" s="831">
        <v>1</v>
      </c>
      <c r="Q313" s="831">
        <v>126</v>
      </c>
      <c r="R313" s="827"/>
      <c r="S313" s="832">
        <v>126</v>
      </c>
    </row>
    <row r="314" spans="1:19" ht="14.45" customHeight="1" x14ac:dyDescent="0.2">
      <c r="A314" s="821" t="s">
        <v>5935</v>
      </c>
      <c r="B314" s="822" t="s">
        <v>5936</v>
      </c>
      <c r="C314" s="822" t="s">
        <v>604</v>
      </c>
      <c r="D314" s="822" t="s">
        <v>1987</v>
      </c>
      <c r="E314" s="822" t="s">
        <v>5932</v>
      </c>
      <c r="F314" s="822" t="s">
        <v>6044</v>
      </c>
      <c r="G314" s="822" t="s">
        <v>6045</v>
      </c>
      <c r="H314" s="831">
        <v>1</v>
      </c>
      <c r="I314" s="831">
        <v>375</v>
      </c>
      <c r="J314" s="822"/>
      <c r="K314" s="822">
        <v>375</v>
      </c>
      <c r="L314" s="831"/>
      <c r="M314" s="831"/>
      <c r="N314" s="822"/>
      <c r="O314" s="822"/>
      <c r="P314" s="831"/>
      <c r="Q314" s="831"/>
      <c r="R314" s="827"/>
      <c r="S314" s="832"/>
    </row>
    <row r="315" spans="1:19" ht="14.45" customHeight="1" x14ac:dyDescent="0.2">
      <c r="A315" s="821" t="s">
        <v>5935</v>
      </c>
      <c r="B315" s="822" t="s">
        <v>5936</v>
      </c>
      <c r="C315" s="822" t="s">
        <v>604</v>
      </c>
      <c r="D315" s="822" t="s">
        <v>1987</v>
      </c>
      <c r="E315" s="822" t="s">
        <v>5932</v>
      </c>
      <c r="F315" s="822" t="s">
        <v>6046</v>
      </c>
      <c r="G315" s="822" t="s">
        <v>6047</v>
      </c>
      <c r="H315" s="831">
        <v>5</v>
      </c>
      <c r="I315" s="831">
        <v>4920</v>
      </c>
      <c r="J315" s="822">
        <v>1.6565656565656566</v>
      </c>
      <c r="K315" s="822">
        <v>984</v>
      </c>
      <c r="L315" s="831">
        <v>3</v>
      </c>
      <c r="M315" s="831">
        <v>2970</v>
      </c>
      <c r="N315" s="822">
        <v>1</v>
      </c>
      <c r="O315" s="822">
        <v>990</v>
      </c>
      <c r="P315" s="831">
        <v>3</v>
      </c>
      <c r="Q315" s="831">
        <v>2979</v>
      </c>
      <c r="R315" s="827">
        <v>1.0030303030303029</v>
      </c>
      <c r="S315" s="832">
        <v>993</v>
      </c>
    </row>
    <row r="316" spans="1:19" ht="14.45" customHeight="1" x14ac:dyDescent="0.2">
      <c r="A316" s="821" t="s">
        <v>5935</v>
      </c>
      <c r="B316" s="822" t="s">
        <v>5936</v>
      </c>
      <c r="C316" s="822" t="s">
        <v>604</v>
      </c>
      <c r="D316" s="822" t="s">
        <v>1987</v>
      </c>
      <c r="E316" s="822" t="s">
        <v>5932</v>
      </c>
      <c r="F316" s="822" t="s">
        <v>6050</v>
      </c>
      <c r="G316" s="822" t="s">
        <v>6051</v>
      </c>
      <c r="H316" s="831">
        <v>4</v>
      </c>
      <c r="I316" s="831">
        <v>1412</v>
      </c>
      <c r="J316" s="822">
        <v>3.9774647887323944</v>
      </c>
      <c r="K316" s="822">
        <v>353</v>
      </c>
      <c r="L316" s="831">
        <v>1</v>
      </c>
      <c r="M316" s="831">
        <v>355</v>
      </c>
      <c r="N316" s="822">
        <v>1</v>
      </c>
      <c r="O316" s="822">
        <v>355</v>
      </c>
      <c r="P316" s="831">
        <v>5</v>
      </c>
      <c r="Q316" s="831">
        <v>1780</v>
      </c>
      <c r="R316" s="827">
        <v>5.0140845070422539</v>
      </c>
      <c r="S316" s="832">
        <v>356</v>
      </c>
    </row>
    <row r="317" spans="1:19" ht="14.45" customHeight="1" x14ac:dyDescent="0.2">
      <c r="A317" s="821" t="s">
        <v>5935</v>
      </c>
      <c r="B317" s="822" t="s">
        <v>5936</v>
      </c>
      <c r="C317" s="822" t="s">
        <v>604</v>
      </c>
      <c r="D317" s="822" t="s">
        <v>1987</v>
      </c>
      <c r="E317" s="822" t="s">
        <v>5932</v>
      </c>
      <c r="F317" s="822" t="s">
        <v>6056</v>
      </c>
      <c r="G317" s="822" t="s">
        <v>6057</v>
      </c>
      <c r="H317" s="831">
        <v>37</v>
      </c>
      <c r="I317" s="831">
        <v>5365</v>
      </c>
      <c r="J317" s="822">
        <v>0.88095238095238093</v>
      </c>
      <c r="K317" s="822">
        <v>145</v>
      </c>
      <c r="L317" s="831">
        <v>42</v>
      </c>
      <c r="M317" s="831">
        <v>6090</v>
      </c>
      <c r="N317" s="822">
        <v>1</v>
      </c>
      <c r="O317" s="822">
        <v>145</v>
      </c>
      <c r="P317" s="831">
        <v>34</v>
      </c>
      <c r="Q317" s="831">
        <v>4964</v>
      </c>
      <c r="R317" s="827">
        <v>0.81510673234811171</v>
      </c>
      <c r="S317" s="832">
        <v>146</v>
      </c>
    </row>
    <row r="318" spans="1:19" ht="14.45" customHeight="1" x14ac:dyDescent="0.2">
      <c r="A318" s="821" t="s">
        <v>5935</v>
      </c>
      <c r="B318" s="822" t="s">
        <v>5936</v>
      </c>
      <c r="C318" s="822" t="s">
        <v>604</v>
      </c>
      <c r="D318" s="822" t="s">
        <v>1987</v>
      </c>
      <c r="E318" s="822" t="s">
        <v>5932</v>
      </c>
      <c r="F318" s="822" t="s">
        <v>6066</v>
      </c>
      <c r="G318" s="822" t="s">
        <v>6067</v>
      </c>
      <c r="H318" s="831"/>
      <c r="I318" s="831"/>
      <c r="J318" s="822"/>
      <c r="K318" s="822"/>
      <c r="L318" s="831">
        <v>1</v>
      </c>
      <c r="M318" s="831">
        <v>752</v>
      </c>
      <c r="N318" s="822">
        <v>1</v>
      </c>
      <c r="O318" s="822">
        <v>752</v>
      </c>
      <c r="P318" s="831"/>
      <c r="Q318" s="831"/>
      <c r="R318" s="827"/>
      <c r="S318" s="832"/>
    </row>
    <row r="319" spans="1:19" ht="14.45" customHeight="1" x14ac:dyDescent="0.2">
      <c r="A319" s="821" t="s">
        <v>5935</v>
      </c>
      <c r="B319" s="822" t="s">
        <v>5936</v>
      </c>
      <c r="C319" s="822" t="s">
        <v>604</v>
      </c>
      <c r="D319" s="822" t="s">
        <v>1987</v>
      </c>
      <c r="E319" s="822" t="s">
        <v>5932</v>
      </c>
      <c r="F319" s="822" t="s">
        <v>6068</v>
      </c>
      <c r="G319" s="822" t="s">
        <v>6069</v>
      </c>
      <c r="H319" s="831">
        <v>3</v>
      </c>
      <c r="I319" s="831">
        <v>2847</v>
      </c>
      <c r="J319" s="822">
        <v>2.9842767295597485</v>
      </c>
      <c r="K319" s="822">
        <v>949</v>
      </c>
      <c r="L319" s="831">
        <v>1</v>
      </c>
      <c r="M319" s="831">
        <v>954</v>
      </c>
      <c r="N319" s="822">
        <v>1</v>
      </c>
      <c r="O319" s="822">
        <v>954</v>
      </c>
      <c r="P319" s="831">
        <v>2</v>
      </c>
      <c r="Q319" s="831">
        <v>1914</v>
      </c>
      <c r="R319" s="827">
        <v>2.0062893081761008</v>
      </c>
      <c r="S319" s="832">
        <v>957</v>
      </c>
    </row>
    <row r="320" spans="1:19" ht="14.45" customHeight="1" x14ac:dyDescent="0.2">
      <c r="A320" s="821" t="s">
        <v>5935</v>
      </c>
      <c r="B320" s="822" t="s">
        <v>5936</v>
      </c>
      <c r="C320" s="822" t="s">
        <v>604</v>
      </c>
      <c r="D320" s="822" t="s">
        <v>1987</v>
      </c>
      <c r="E320" s="822" t="s">
        <v>5932</v>
      </c>
      <c r="F320" s="822" t="s">
        <v>6070</v>
      </c>
      <c r="G320" s="822" t="s">
        <v>6071</v>
      </c>
      <c r="H320" s="831">
        <v>8</v>
      </c>
      <c r="I320" s="831">
        <v>1320</v>
      </c>
      <c r="J320" s="822">
        <v>1</v>
      </c>
      <c r="K320" s="822">
        <v>165</v>
      </c>
      <c r="L320" s="831">
        <v>8</v>
      </c>
      <c r="M320" s="831">
        <v>1320</v>
      </c>
      <c r="N320" s="822">
        <v>1</v>
      </c>
      <c r="O320" s="822">
        <v>165</v>
      </c>
      <c r="P320" s="831">
        <v>10</v>
      </c>
      <c r="Q320" s="831">
        <v>1660</v>
      </c>
      <c r="R320" s="827">
        <v>1.2575757575757576</v>
      </c>
      <c r="S320" s="832">
        <v>166</v>
      </c>
    </row>
    <row r="321" spans="1:19" ht="14.45" customHeight="1" x14ac:dyDescent="0.2">
      <c r="A321" s="821" t="s">
        <v>5935</v>
      </c>
      <c r="B321" s="822" t="s">
        <v>5936</v>
      </c>
      <c r="C321" s="822" t="s">
        <v>604</v>
      </c>
      <c r="D321" s="822" t="s">
        <v>1987</v>
      </c>
      <c r="E321" s="822" t="s">
        <v>5932</v>
      </c>
      <c r="F321" s="822" t="s">
        <v>6074</v>
      </c>
      <c r="G321" s="822" t="s">
        <v>6075</v>
      </c>
      <c r="H321" s="831">
        <v>1</v>
      </c>
      <c r="I321" s="831">
        <v>87</v>
      </c>
      <c r="J321" s="822"/>
      <c r="K321" s="822">
        <v>87</v>
      </c>
      <c r="L321" s="831"/>
      <c r="M321" s="831"/>
      <c r="N321" s="822"/>
      <c r="O321" s="822"/>
      <c r="P321" s="831"/>
      <c r="Q321" s="831"/>
      <c r="R321" s="827"/>
      <c r="S321" s="832"/>
    </row>
    <row r="322" spans="1:19" ht="14.45" customHeight="1" x14ac:dyDescent="0.2">
      <c r="A322" s="821" t="s">
        <v>5935</v>
      </c>
      <c r="B322" s="822" t="s">
        <v>5936</v>
      </c>
      <c r="C322" s="822" t="s">
        <v>604</v>
      </c>
      <c r="D322" s="822" t="s">
        <v>1987</v>
      </c>
      <c r="E322" s="822" t="s">
        <v>5932</v>
      </c>
      <c r="F322" s="822" t="s">
        <v>6078</v>
      </c>
      <c r="G322" s="822" t="s">
        <v>6079</v>
      </c>
      <c r="H322" s="831">
        <v>5</v>
      </c>
      <c r="I322" s="831">
        <v>2500</v>
      </c>
      <c r="J322" s="822">
        <v>1.656726308813784</v>
      </c>
      <c r="K322" s="822">
        <v>500</v>
      </c>
      <c r="L322" s="831">
        <v>3</v>
      </c>
      <c r="M322" s="831">
        <v>1509</v>
      </c>
      <c r="N322" s="822">
        <v>1</v>
      </c>
      <c r="O322" s="822">
        <v>503</v>
      </c>
      <c r="P322" s="831">
        <v>5</v>
      </c>
      <c r="Q322" s="831">
        <v>2525</v>
      </c>
      <c r="R322" s="827">
        <v>1.6732935719019217</v>
      </c>
      <c r="S322" s="832">
        <v>505</v>
      </c>
    </row>
    <row r="323" spans="1:19" ht="14.45" customHeight="1" x14ac:dyDescent="0.2">
      <c r="A323" s="821" t="s">
        <v>5935</v>
      </c>
      <c r="B323" s="822" t="s">
        <v>5936</v>
      </c>
      <c r="C323" s="822" t="s">
        <v>604</v>
      </c>
      <c r="D323" s="822" t="s">
        <v>1987</v>
      </c>
      <c r="E323" s="822" t="s">
        <v>5932</v>
      </c>
      <c r="F323" s="822" t="s">
        <v>6080</v>
      </c>
      <c r="G323" s="822" t="s">
        <v>6081</v>
      </c>
      <c r="H323" s="831">
        <v>2</v>
      </c>
      <c r="I323" s="831">
        <v>664</v>
      </c>
      <c r="J323" s="822"/>
      <c r="K323" s="822">
        <v>332</v>
      </c>
      <c r="L323" s="831"/>
      <c r="M323" s="831"/>
      <c r="N323" s="822"/>
      <c r="O323" s="822"/>
      <c r="P323" s="831"/>
      <c r="Q323" s="831"/>
      <c r="R323" s="827"/>
      <c r="S323" s="832"/>
    </row>
    <row r="324" spans="1:19" ht="14.45" customHeight="1" x14ac:dyDescent="0.2">
      <c r="A324" s="821" t="s">
        <v>5935</v>
      </c>
      <c r="B324" s="822" t="s">
        <v>5936</v>
      </c>
      <c r="C324" s="822" t="s">
        <v>604</v>
      </c>
      <c r="D324" s="822" t="s">
        <v>1987</v>
      </c>
      <c r="E324" s="822" t="s">
        <v>5932</v>
      </c>
      <c r="F324" s="822" t="s">
        <v>6094</v>
      </c>
      <c r="G324" s="822" t="s">
        <v>6095</v>
      </c>
      <c r="H324" s="831">
        <v>1</v>
      </c>
      <c r="I324" s="831">
        <v>844</v>
      </c>
      <c r="J324" s="822"/>
      <c r="K324" s="822">
        <v>844</v>
      </c>
      <c r="L324" s="831"/>
      <c r="M324" s="831"/>
      <c r="N324" s="822"/>
      <c r="O324" s="822"/>
      <c r="P324" s="831"/>
      <c r="Q324" s="831"/>
      <c r="R324" s="827"/>
      <c r="S324" s="832"/>
    </row>
    <row r="325" spans="1:19" ht="14.45" customHeight="1" x14ac:dyDescent="0.2">
      <c r="A325" s="821" t="s">
        <v>5935</v>
      </c>
      <c r="B325" s="822" t="s">
        <v>5936</v>
      </c>
      <c r="C325" s="822" t="s">
        <v>604</v>
      </c>
      <c r="D325" s="822" t="s">
        <v>1987</v>
      </c>
      <c r="E325" s="822" t="s">
        <v>5932</v>
      </c>
      <c r="F325" s="822" t="s">
        <v>6098</v>
      </c>
      <c r="G325" s="822" t="s">
        <v>6099</v>
      </c>
      <c r="H325" s="831"/>
      <c r="I325" s="831"/>
      <c r="J325" s="822"/>
      <c r="K325" s="822"/>
      <c r="L325" s="831">
        <v>2</v>
      </c>
      <c r="M325" s="831">
        <v>360</v>
      </c>
      <c r="N325" s="822">
        <v>1</v>
      </c>
      <c r="O325" s="822">
        <v>180</v>
      </c>
      <c r="P325" s="831">
        <v>1</v>
      </c>
      <c r="Q325" s="831">
        <v>181</v>
      </c>
      <c r="R325" s="827">
        <v>0.50277777777777777</v>
      </c>
      <c r="S325" s="832">
        <v>181</v>
      </c>
    </row>
    <row r="326" spans="1:19" ht="14.45" customHeight="1" x14ac:dyDescent="0.2">
      <c r="A326" s="821" t="s">
        <v>5935</v>
      </c>
      <c r="B326" s="822" t="s">
        <v>5936</v>
      </c>
      <c r="C326" s="822" t="s">
        <v>604</v>
      </c>
      <c r="D326" s="822" t="s">
        <v>1987</v>
      </c>
      <c r="E326" s="822" t="s">
        <v>5932</v>
      </c>
      <c r="F326" s="822" t="s">
        <v>6100</v>
      </c>
      <c r="G326" s="822" t="s">
        <v>6101</v>
      </c>
      <c r="H326" s="831">
        <v>1</v>
      </c>
      <c r="I326" s="831">
        <v>81</v>
      </c>
      <c r="J326" s="822"/>
      <c r="K326" s="822">
        <v>81</v>
      </c>
      <c r="L326" s="831"/>
      <c r="M326" s="831"/>
      <c r="N326" s="822"/>
      <c r="O326" s="822"/>
      <c r="P326" s="831"/>
      <c r="Q326" s="831"/>
      <c r="R326" s="827"/>
      <c r="S326" s="832"/>
    </row>
    <row r="327" spans="1:19" ht="14.45" customHeight="1" x14ac:dyDescent="0.2">
      <c r="A327" s="821" t="s">
        <v>5935</v>
      </c>
      <c r="B327" s="822" t="s">
        <v>5936</v>
      </c>
      <c r="C327" s="822" t="s">
        <v>604</v>
      </c>
      <c r="D327" s="822" t="s">
        <v>1987</v>
      </c>
      <c r="E327" s="822" t="s">
        <v>5932</v>
      </c>
      <c r="F327" s="822" t="s">
        <v>6106</v>
      </c>
      <c r="G327" s="822" t="s">
        <v>6107</v>
      </c>
      <c r="H327" s="831"/>
      <c r="I327" s="831"/>
      <c r="J327" s="822"/>
      <c r="K327" s="822"/>
      <c r="L327" s="831">
        <v>1</v>
      </c>
      <c r="M327" s="831">
        <v>87</v>
      </c>
      <c r="N327" s="822">
        <v>1</v>
      </c>
      <c r="O327" s="822">
        <v>87</v>
      </c>
      <c r="P327" s="831"/>
      <c r="Q327" s="831"/>
      <c r="R327" s="827"/>
      <c r="S327" s="832"/>
    </row>
    <row r="328" spans="1:19" ht="14.45" customHeight="1" x14ac:dyDescent="0.2">
      <c r="A328" s="821" t="s">
        <v>5935</v>
      </c>
      <c r="B328" s="822" t="s">
        <v>5936</v>
      </c>
      <c r="C328" s="822" t="s">
        <v>604</v>
      </c>
      <c r="D328" s="822" t="s">
        <v>1989</v>
      </c>
      <c r="E328" s="822" t="s">
        <v>5937</v>
      </c>
      <c r="F328" s="822" t="s">
        <v>5938</v>
      </c>
      <c r="G328" s="822" t="s">
        <v>5939</v>
      </c>
      <c r="H328" s="831">
        <v>0.7</v>
      </c>
      <c r="I328" s="831">
        <v>48.79</v>
      </c>
      <c r="J328" s="822">
        <v>0.31818181818181818</v>
      </c>
      <c r="K328" s="822">
        <v>69.7</v>
      </c>
      <c r="L328" s="831">
        <v>2.2000000000000002</v>
      </c>
      <c r="M328" s="831">
        <v>153.34</v>
      </c>
      <c r="N328" s="822">
        <v>1</v>
      </c>
      <c r="O328" s="822">
        <v>69.7</v>
      </c>
      <c r="P328" s="831">
        <v>3.9</v>
      </c>
      <c r="Q328" s="831">
        <v>271.83000000000004</v>
      </c>
      <c r="R328" s="827">
        <v>1.7727272727272729</v>
      </c>
      <c r="S328" s="832">
        <v>69.700000000000017</v>
      </c>
    </row>
    <row r="329" spans="1:19" ht="14.45" customHeight="1" x14ac:dyDescent="0.2">
      <c r="A329" s="821" t="s">
        <v>5935</v>
      </c>
      <c r="B329" s="822" t="s">
        <v>5936</v>
      </c>
      <c r="C329" s="822" t="s">
        <v>604</v>
      </c>
      <c r="D329" s="822" t="s">
        <v>1989</v>
      </c>
      <c r="E329" s="822" t="s">
        <v>5937</v>
      </c>
      <c r="F329" s="822" t="s">
        <v>5945</v>
      </c>
      <c r="G329" s="822" t="s">
        <v>1317</v>
      </c>
      <c r="H329" s="831">
        <v>5</v>
      </c>
      <c r="I329" s="831">
        <v>84</v>
      </c>
      <c r="J329" s="822">
        <v>5</v>
      </c>
      <c r="K329" s="822">
        <v>16.8</v>
      </c>
      <c r="L329" s="831">
        <v>1</v>
      </c>
      <c r="M329" s="831">
        <v>16.8</v>
      </c>
      <c r="N329" s="822">
        <v>1</v>
      </c>
      <c r="O329" s="822">
        <v>16.8</v>
      </c>
      <c r="P329" s="831">
        <v>1</v>
      </c>
      <c r="Q329" s="831">
        <v>16.8</v>
      </c>
      <c r="R329" s="827">
        <v>1</v>
      </c>
      <c r="S329" s="832">
        <v>16.8</v>
      </c>
    </row>
    <row r="330" spans="1:19" ht="14.45" customHeight="1" x14ac:dyDescent="0.2">
      <c r="A330" s="821" t="s">
        <v>5935</v>
      </c>
      <c r="B330" s="822" t="s">
        <v>5936</v>
      </c>
      <c r="C330" s="822" t="s">
        <v>604</v>
      </c>
      <c r="D330" s="822" t="s">
        <v>1989</v>
      </c>
      <c r="E330" s="822" t="s">
        <v>5932</v>
      </c>
      <c r="F330" s="822" t="s">
        <v>5953</v>
      </c>
      <c r="G330" s="822" t="s">
        <v>5954</v>
      </c>
      <c r="H330" s="831"/>
      <c r="I330" s="831"/>
      <c r="J330" s="822"/>
      <c r="K330" s="822"/>
      <c r="L330" s="831"/>
      <c r="M330" s="831"/>
      <c r="N330" s="822"/>
      <c r="O330" s="822"/>
      <c r="P330" s="831">
        <v>1</v>
      </c>
      <c r="Q330" s="831">
        <v>85</v>
      </c>
      <c r="R330" s="827"/>
      <c r="S330" s="832">
        <v>85</v>
      </c>
    </row>
    <row r="331" spans="1:19" ht="14.45" customHeight="1" x14ac:dyDescent="0.2">
      <c r="A331" s="821" t="s">
        <v>5935</v>
      </c>
      <c r="B331" s="822" t="s">
        <v>5936</v>
      </c>
      <c r="C331" s="822" t="s">
        <v>604</v>
      </c>
      <c r="D331" s="822" t="s">
        <v>1989</v>
      </c>
      <c r="E331" s="822" t="s">
        <v>5932</v>
      </c>
      <c r="F331" s="822" t="s">
        <v>5964</v>
      </c>
      <c r="G331" s="822" t="s">
        <v>5965</v>
      </c>
      <c r="H331" s="831">
        <v>3</v>
      </c>
      <c r="I331" s="831">
        <v>723</v>
      </c>
      <c r="J331" s="822">
        <v>0.59752066115702485</v>
      </c>
      <c r="K331" s="822">
        <v>241</v>
      </c>
      <c r="L331" s="831">
        <v>5</v>
      </c>
      <c r="M331" s="831">
        <v>1210</v>
      </c>
      <c r="N331" s="822">
        <v>1</v>
      </c>
      <c r="O331" s="822">
        <v>242</v>
      </c>
      <c r="P331" s="831">
        <v>11</v>
      </c>
      <c r="Q331" s="831">
        <v>2673</v>
      </c>
      <c r="R331" s="827">
        <v>2.209090909090909</v>
      </c>
      <c r="S331" s="832">
        <v>243</v>
      </c>
    </row>
    <row r="332" spans="1:19" ht="14.45" customHeight="1" x14ac:dyDescent="0.2">
      <c r="A332" s="821" t="s">
        <v>5935</v>
      </c>
      <c r="B332" s="822" t="s">
        <v>5936</v>
      </c>
      <c r="C332" s="822" t="s">
        <v>604</v>
      </c>
      <c r="D332" s="822" t="s">
        <v>1989</v>
      </c>
      <c r="E332" s="822" t="s">
        <v>5932</v>
      </c>
      <c r="F332" s="822" t="s">
        <v>5966</v>
      </c>
      <c r="G332" s="822" t="s">
        <v>5967</v>
      </c>
      <c r="H332" s="831">
        <v>9</v>
      </c>
      <c r="I332" s="831">
        <v>3438</v>
      </c>
      <c r="J332" s="822">
        <v>1.4921875</v>
      </c>
      <c r="K332" s="822">
        <v>382</v>
      </c>
      <c r="L332" s="831">
        <v>6</v>
      </c>
      <c r="M332" s="831">
        <v>2304</v>
      </c>
      <c r="N332" s="822">
        <v>1</v>
      </c>
      <c r="O332" s="822">
        <v>384</v>
      </c>
      <c r="P332" s="831">
        <v>23</v>
      </c>
      <c r="Q332" s="831">
        <v>8855</v>
      </c>
      <c r="R332" s="827">
        <v>3.8433159722222223</v>
      </c>
      <c r="S332" s="832">
        <v>385</v>
      </c>
    </row>
    <row r="333" spans="1:19" ht="14.45" customHeight="1" x14ac:dyDescent="0.2">
      <c r="A333" s="821" t="s">
        <v>5935</v>
      </c>
      <c r="B333" s="822" t="s">
        <v>5936</v>
      </c>
      <c r="C333" s="822" t="s">
        <v>604</v>
      </c>
      <c r="D333" s="822" t="s">
        <v>1989</v>
      </c>
      <c r="E333" s="822" t="s">
        <v>5932</v>
      </c>
      <c r="F333" s="822" t="s">
        <v>5970</v>
      </c>
      <c r="G333" s="822" t="s">
        <v>5971</v>
      </c>
      <c r="H333" s="831">
        <v>3</v>
      </c>
      <c r="I333" s="831">
        <v>273</v>
      </c>
      <c r="J333" s="822"/>
      <c r="K333" s="822">
        <v>91</v>
      </c>
      <c r="L333" s="831"/>
      <c r="M333" s="831"/>
      <c r="N333" s="822"/>
      <c r="O333" s="822"/>
      <c r="P333" s="831">
        <v>1</v>
      </c>
      <c r="Q333" s="831">
        <v>92</v>
      </c>
      <c r="R333" s="827"/>
      <c r="S333" s="832">
        <v>92</v>
      </c>
    </row>
    <row r="334" spans="1:19" ht="14.45" customHeight="1" x14ac:dyDescent="0.2">
      <c r="A334" s="821" t="s">
        <v>5935</v>
      </c>
      <c r="B334" s="822" t="s">
        <v>5936</v>
      </c>
      <c r="C334" s="822" t="s">
        <v>604</v>
      </c>
      <c r="D334" s="822" t="s">
        <v>1989</v>
      </c>
      <c r="E334" s="822" t="s">
        <v>5932</v>
      </c>
      <c r="F334" s="822" t="s">
        <v>5974</v>
      </c>
      <c r="G334" s="822" t="s">
        <v>5975</v>
      </c>
      <c r="H334" s="831">
        <v>12</v>
      </c>
      <c r="I334" s="831">
        <v>972</v>
      </c>
      <c r="J334" s="822">
        <v>0.31578947368421051</v>
      </c>
      <c r="K334" s="822">
        <v>81</v>
      </c>
      <c r="L334" s="831">
        <v>38</v>
      </c>
      <c r="M334" s="831">
        <v>3078</v>
      </c>
      <c r="N334" s="822">
        <v>1</v>
      </c>
      <c r="O334" s="822">
        <v>81</v>
      </c>
      <c r="P334" s="831">
        <v>41</v>
      </c>
      <c r="Q334" s="831">
        <v>3362</v>
      </c>
      <c r="R334" s="827">
        <v>1.0922677063027941</v>
      </c>
      <c r="S334" s="832">
        <v>82</v>
      </c>
    </row>
    <row r="335" spans="1:19" ht="14.45" customHeight="1" x14ac:dyDescent="0.2">
      <c r="A335" s="821" t="s">
        <v>5935</v>
      </c>
      <c r="B335" s="822" t="s">
        <v>5936</v>
      </c>
      <c r="C335" s="822" t="s">
        <v>604</v>
      </c>
      <c r="D335" s="822" t="s">
        <v>1989</v>
      </c>
      <c r="E335" s="822" t="s">
        <v>5932</v>
      </c>
      <c r="F335" s="822" t="s">
        <v>5976</v>
      </c>
      <c r="G335" s="822" t="s">
        <v>5977</v>
      </c>
      <c r="H335" s="831">
        <v>940</v>
      </c>
      <c r="I335" s="831">
        <v>119103</v>
      </c>
      <c r="J335" s="822">
        <v>0.8884040458288579</v>
      </c>
      <c r="K335" s="822">
        <v>126.70531914893617</v>
      </c>
      <c r="L335" s="831">
        <v>1064</v>
      </c>
      <c r="M335" s="831">
        <v>134064</v>
      </c>
      <c r="N335" s="822">
        <v>1</v>
      </c>
      <c r="O335" s="822">
        <v>126</v>
      </c>
      <c r="P335" s="831">
        <v>824</v>
      </c>
      <c r="Q335" s="831">
        <v>104648</v>
      </c>
      <c r="R335" s="827">
        <v>0.78058240840195725</v>
      </c>
      <c r="S335" s="832">
        <v>127</v>
      </c>
    </row>
    <row r="336" spans="1:19" ht="14.45" customHeight="1" x14ac:dyDescent="0.2">
      <c r="A336" s="821" t="s">
        <v>5935</v>
      </c>
      <c r="B336" s="822" t="s">
        <v>5936</v>
      </c>
      <c r="C336" s="822" t="s">
        <v>604</v>
      </c>
      <c r="D336" s="822" t="s">
        <v>1989</v>
      </c>
      <c r="E336" s="822" t="s">
        <v>5932</v>
      </c>
      <c r="F336" s="822" t="s">
        <v>5992</v>
      </c>
      <c r="G336" s="822" t="s">
        <v>5993</v>
      </c>
      <c r="H336" s="831">
        <v>1</v>
      </c>
      <c r="I336" s="831">
        <v>1680</v>
      </c>
      <c r="J336" s="822">
        <v>0.49792531120331951</v>
      </c>
      <c r="K336" s="822">
        <v>1680</v>
      </c>
      <c r="L336" s="831">
        <v>2</v>
      </c>
      <c r="M336" s="831">
        <v>3374</v>
      </c>
      <c r="N336" s="822">
        <v>1</v>
      </c>
      <c r="O336" s="822">
        <v>1687</v>
      </c>
      <c r="P336" s="831">
        <v>3</v>
      </c>
      <c r="Q336" s="831">
        <v>5079</v>
      </c>
      <c r="R336" s="827">
        <v>1.505334914048607</v>
      </c>
      <c r="S336" s="832">
        <v>1693</v>
      </c>
    </row>
    <row r="337" spans="1:19" ht="14.45" customHeight="1" x14ac:dyDescent="0.2">
      <c r="A337" s="821" t="s">
        <v>5935</v>
      </c>
      <c r="B337" s="822" t="s">
        <v>5936</v>
      </c>
      <c r="C337" s="822" t="s">
        <v>604</v>
      </c>
      <c r="D337" s="822" t="s">
        <v>1989</v>
      </c>
      <c r="E337" s="822" t="s">
        <v>5932</v>
      </c>
      <c r="F337" s="822" t="s">
        <v>5996</v>
      </c>
      <c r="G337" s="822" t="s">
        <v>5997</v>
      </c>
      <c r="H337" s="831">
        <v>7</v>
      </c>
      <c r="I337" s="831">
        <v>9191</v>
      </c>
      <c r="J337" s="822">
        <v>0.57980065606863485</v>
      </c>
      <c r="K337" s="822">
        <v>1313</v>
      </c>
      <c r="L337" s="831">
        <v>12</v>
      </c>
      <c r="M337" s="831">
        <v>15852</v>
      </c>
      <c r="N337" s="822">
        <v>1</v>
      </c>
      <c r="O337" s="822">
        <v>1321</v>
      </c>
      <c r="P337" s="831">
        <v>14</v>
      </c>
      <c r="Q337" s="831">
        <v>18592</v>
      </c>
      <c r="R337" s="827">
        <v>1.172848851879889</v>
      </c>
      <c r="S337" s="832">
        <v>1328</v>
      </c>
    </row>
    <row r="338" spans="1:19" ht="14.45" customHeight="1" x14ac:dyDescent="0.2">
      <c r="A338" s="821" t="s">
        <v>5935</v>
      </c>
      <c r="B338" s="822" t="s">
        <v>5936</v>
      </c>
      <c r="C338" s="822" t="s">
        <v>604</v>
      </c>
      <c r="D338" s="822" t="s">
        <v>1989</v>
      </c>
      <c r="E338" s="822" t="s">
        <v>5932</v>
      </c>
      <c r="F338" s="822" t="s">
        <v>6000</v>
      </c>
      <c r="G338" s="822" t="s">
        <v>6001</v>
      </c>
      <c r="H338" s="831"/>
      <c r="I338" s="831"/>
      <c r="J338" s="822"/>
      <c r="K338" s="822"/>
      <c r="L338" s="831">
        <v>1</v>
      </c>
      <c r="M338" s="831">
        <v>997</v>
      </c>
      <c r="N338" s="822">
        <v>1</v>
      </c>
      <c r="O338" s="822">
        <v>997</v>
      </c>
      <c r="P338" s="831"/>
      <c r="Q338" s="831"/>
      <c r="R338" s="827"/>
      <c r="S338" s="832"/>
    </row>
    <row r="339" spans="1:19" ht="14.45" customHeight="1" x14ac:dyDescent="0.2">
      <c r="A339" s="821" t="s">
        <v>5935</v>
      </c>
      <c r="B339" s="822" t="s">
        <v>5936</v>
      </c>
      <c r="C339" s="822" t="s">
        <v>604</v>
      </c>
      <c r="D339" s="822" t="s">
        <v>1989</v>
      </c>
      <c r="E339" s="822" t="s">
        <v>5932</v>
      </c>
      <c r="F339" s="822" t="s">
        <v>6004</v>
      </c>
      <c r="G339" s="822" t="s">
        <v>6005</v>
      </c>
      <c r="H339" s="831">
        <v>6</v>
      </c>
      <c r="I339" s="831">
        <v>984</v>
      </c>
      <c r="J339" s="822">
        <v>2.9818181818181819</v>
      </c>
      <c r="K339" s="822">
        <v>164</v>
      </c>
      <c r="L339" s="831">
        <v>2</v>
      </c>
      <c r="M339" s="831">
        <v>330</v>
      </c>
      <c r="N339" s="822">
        <v>1</v>
      </c>
      <c r="O339" s="822">
        <v>165</v>
      </c>
      <c r="P339" s="831">
        <v>14</v>
      </c>
      <c r="Q339" s="831">
        <v>2324</v>
      </c>
      <c r="R339" s="827">
        <v>7.042424242424242</v>
      </c>
      <c r="S339" s="832">
        <v>166</v>
      </c>
    </row>
    <row r="340" spans="1:19" ht="14.45" customHeight="1" x14ac:dyDescent="0.2">
      <c r="A340" s="821" t="s">
        <v>5935</v>
      </c>
      <c r="B340" s="822" t="s">
        <v>5936</v>
      </c>
      <c r="C340" s="822" t="s">
        <v>604</v>
      </c>
      <c r="D340" s="822" t="s">
        <v>1989</v>
      </c>
      <c r="E340" s="822" t="s">
        <v>5932</v>
      </c>
      <c r="F340" s="822" t="s">
        <v>6006</v>
      </c>
      <c r="G340" s="822" t="s">
        <v>6007</v>
      </c>
      <c r="H340" s="831">
        <v>550</v>
      </c>
      <c r="I340" s="831">
        <v>18333.310000000001</v>
      </c>
      <c r="J340" s="822">
        <v>0.62146876759535685</v>
      </c>
      <c r="K340" s="822">
        <v>33.333290909090913</v>
      </c>
      <c r="L340" s="831">
        <v>885</v>
      </c>
      <c r="M340" s="831">
        <v>29499.97</v>
      </c>
      <c r="N340" s="822">
        <v>1</v>
      </c>
      <c r="O340" s="822">
        <v>33.333299435028252</v>
      </c>
      <c r="P340" s="831">
        <v>658</v>
      </c>
      <c r="Q340" s="831">
        <v>25942.200000000004</v>
      </c>
      <c r="R340" s="827">
        <v>0.87939750447203857</v>
      </c>
      <c r="S340" s="832">
        <v>39.425835866261401</v>
      </c>
    </row>
    <row r="341" spans="1:19" ht="14.45" customHeight="1" x14ac:dyDescent="0.2">
      <c r="A341" s="821" t="s">
        <v>5935</v>
      </c>
      <c r="B341" s="822" t="s">
        <v>5936</v>
      </c>
      <c r="C341" s="822" t="s">
        <v>604</v>
      </c>
      <c r="D341" s="822" t="s">
        <v>1989</v>
      </c>
      <c r="E341" s="822" t="s">
        <v>5932</v>
      </c>
      <c r="F341" s="822" t="s">
        <v>6012</v>
      </c>
      <c r="G341" s="822" t="s">
        <v>6013</v>
      </c>
      <c r="H341" s="831">
        <v>7</v>
      </c>
      <c r="I341" s="831">
        <v>602</v>
      </c>
      <c r="J341" s="822">
        <v>0.69195402298850572</v>
      </c>
      <c r="K341" s="822">
        <v>86</v>
      </c>
      <c r="L341" s="831">
        <v>10</v>
      </c>
      <c r="M341" s="831">
        <v>870</v>
      </c>
      <c r="N341" s="822">
        <v>1</v>
      </c>
      <c r="O341" s="822">
        <v>87</v>
      </c>
      <c r="P341" s="831">
        <v>15</v>
      </c>
      <c r="Q341" s="831">
        <v>1320</v>
      </c>
      <c r="R341" s="827">
        <v>1.5172413793103448</v>
      </c>
      <c r="S341" s="832">
        <v>88</v>
      </c>
    </row>
    <row r="342" spans="1:19" ht="14.45" customHeight="1" x14ac:dyDescent="0.2">
      <c r="A342" s="821" t="s">
        <v>5935</v>
      </c>
      <c r="B342" s="822" t="s">
        <v>5936</v>
      </c>
      <c r="C342" s="822" t="s">
        <v>604</v>
      </c>
      <c r="D342" s="822" t="s">
        <v>1989</v>
      </c>
      <c r="E342" s="822" t="s">
        <v>5932</v>
      </c>
      <c r="F342" s="822" t="s">
        <v>6014</v>
      </c>
      <c r="G342" s="822" t="s">
        <v>6015</v>
      </c>
      <c r="H342" s="831">
        <v>0</v>
      </c>
      <c r="I342" s="831">
        <v>0</v>
      </c>
      <c r="J342" s="822">
        <v>0</v>
      </c>
      <c r="K342" s="822"/>
      <c r="L342" s="831">
        <v>8</v>
      </c>
      <c r="M342" s="831">
        <v>264</v>
      </c>
      <c r="N342" s="822">
        <v>1</v>
      </c>
      <c r="O342" s="822">
        <v>33</v>
      </c>
      <c r="P342" s="831">
        <v>12</v>
      </c>
      <c r="Q342" s="831">
        <v>396</v>
      </c>
      <c r="R342" s="827">
        <v>1.5</v>
      </c>
      <c r="S342" s="832">
        <v>33</v>
      </c>
    </row>
    <row r="343" spans="1:19" ht="14.45" customHeight="1" x14ac:dyDescent="0.2">
      <c r="A343" s="821" t="s">
        <v>5935</v>
      </c>
      <c r="B343" s="822" t="s">
        <v>5936</v>
      </c>
      <c r="C343" s="822" t="s">
        <v>604</v>
      </c>
      <c r="D343" s="822" t="s">
        <v>1989</v>
      </c>
      <c r="E343" s="822" t="s">
        <v>5932</v>
      </c>
      <c r="F343" s="822" t="s">
        <v>6020</v>
      </c>
      <c r="G343" s="822" t="s">
        <v>6021</v>
      </c>
      <c r="H343" s="831">
        <v>1</v>
      </c>
      <c r="I343" s="831">
        <v>496</v>
      </c>
      <c r="J343" s="822">
        <v>0.4969939879759519</v>
      </c>
      <c r="K343" s="822">
        <v>496</v>
      </c>
      <c r="L343" s="831">
        <v>2</v>
      </c>
      <c r="M343" s="831">
        <v>998</v>
      </c>
      <c r="N343" s="822">
        <v>1</v>
      </c>
      <c r="O343" s="822">
        <v>499</v>
      </c>
      <c r="P343" s="831"/>
      <c r="Q343" s="831"/>
      <c r="R343" s="827"/>
      <c r="S343" s="832"/>
    </row>
    <row r="344" spans="1:19" ht="14.45" customHeight="1" x14ac:dyDescent="0.2">
      <c r="A344" s="821" t="s">
        <v>5935</v>
      </c>
      <c r="B344" s="822" t="s">
        <v>5936</v>
      </c>
      <c r="C344" s="822" t="s">
        <v>604</v>
      </c>
      <c r="D344" s="822" t="s">
        <v>1989</v>
      </c>
      <c r="E344" s="822" t="s">
        <v>5932</v>
      </c>
      <c r="F344" s="822" t="s">
        <v>6024</v>
      </c>
      <c r="G344" s="822" t="s">
        <v>6025</v>
      </c>
      <c r="H344" s="831">
        <v>16</v>
      </c>
      <c r="I344" s="831">
        <v>2528</v>
      </c>
      <c r="J344" s="822">
        <v>0.61538461538461542</v>
      </c>
      <c r="K344" s="822">
        <v>158</v>
      </c>
      <c r="L344" s="831">
        <v>26</v>
      </c>
      <c r="M344" s="831">
        <v>4108</v>
      </c>
      <c r="N344" s="822">
        <v>1</v>
      </c>
      <c r="O344" s="822">
        <v>158</v>
      </c>
      <c r="P344" s="831">
        <v>39</v>
      </c>
      <c r="Q344" s="831">
        <v>6201</v>
      </c>
      <c r="R344" s="827">
        <v>1.509493670886076</v>
      </c>
      <c r="S344" s="832">
        <v>159</v>
      </c>
    </row>
    <row r="345" spans="1:19" ht="14.45" customHeight="1" x14ac:dyDescent="0.2">
      <c r="A345" s="821" t="s">
        <v>5935</v>
      </c>
      <c r="B345" s="822" t="s">
        <v>5936</v>
      </c>
      <c r="C345" s="822" t="s">
        <v>604</v>
      </c>
      <c r="D345" s="822" t="s">
        <v>1989</v>
      </c>
      <c r="E345" s="822" t="s">
        <v>5932</v>
      </c>
      <c r="F345" s="822" t="s">
        <v>5933</v>
      </c>
      <c r="G345" s="822" t="s">
        <v>5934</v>
      </c>
      <c r="H345" s="831">
        <v>12</v>
      </c>
      <c r="I345" s="831">
        <v>3024</v>
      </c>
      <c r="J345" s="822">
        <v>0.18038654259126699</v>
      </c>
      <c r="K345" s="822">
        <v>252</v>
      </c>
      <c r="L345" s="831">
        <v>66</v>
      </c>
      <c r="M345" s="831">
        <v>16764</v>
      </c>
      <c r="N345" s="822">
        <v>1</v>
      </c>
      <c r="O345" s="822">
        <v>254</v>
      </c>
      <c r="P345" s="831">
        <v>42</v>
      </c>
      <c r="Q345" s="831">
        <v>10710</v>
      </c>
      <c r="R345" s="827">
        <v>0.63886900501073729</v>
      </c>
      <c r="S345" s="832">
        <v>255</v>
      </c>
    </row>
    <row r="346" spans="1:19" ht="14.45" customHeight="1" x14ac:dyDescent="0.2">
      <c r="A346" s="821" t="s">
        <v>5935</v>
      </c>
      <c r="B346" s="822" t="s">
        <v>5936</v>
      </c>
      <c r="C346" s="822" t="s">
        <v>604</v>
      </c>
      <c r="D346" s="822" t="s">
        <v>1989</v>
      </c>
      <c r="E346" s="822" t="s">
        <v>5932</v>
      </c>
      <c r="F346" s="822" t="s">
        <v>6032</v>
      </c>
      <c r="G346" s="822" t="s">
        <v>6033</v>
      </c>
      <c r="H346" s="831">
        <v>1</v>
      </c>
      <c r="I346" s="831">
        <v>723</v>
      </c>
      <c r="J346" s="822"/>
      <c r="K346" s="822">
        <v>723</v>
      </c>
      <c r="L346" s="831"/>
      <c r="M346" s="831"/>
      <c r="N346" s="822"/>
      <c r="O346" s="822"/>
      <c r="P346" s="831"/>
      <c r="Q346" s="831"/>
      <c r="R346" s="827"/>
      <c r="S346" s="832"/>
    </row>
    <row r="347" spans="1:19" ht="14.45" customHeight="1" x14ac:dyDescent="0.2">
      <c r="A347" s="821" t="s">
        <v>5935</v>
      </c>
      <c r="B347" s="822" t="s">
        <v>5936</v>
      </c>
      <c r="C347" s="822" t="s">
        <v>604</v>
      </c>
      <c r="D347" s="822" t="s">
        <v>1989</v>
      </c>
      <c r="E347" s="822" t="s">
        <v>5932</v>
      </c>
      <c r="F347" s="822" t="s">
        <v>6044</v>
      </c>
      <c r="G347" s="822" t="s">
        <v>6045</v>
      </c>
      <c r="H347" s="831"/>
      <c r="I347" s="831"/>
      <c r="J347" s="822"/>
      <c r="K347" s="822"/>
      <c r="L347" s="831"/>
      <c r="M347" s="831"/>
      <c r="N347" s="822"/>
      <c r="O347" s="822"/>
      <c r="P347" s="831">
        <v>3</v>
      </c>
      <c r="Q347" s="831">
        <v>1131</v>
      </c>
      <c r="R347" s="827"/>
      <c r="S347" s="832">
        <v>377</v>
      </c>
    </row>
    <row r="348" spans="1:19" ht="14.45" customHeight="1" x14ac:dyDescent="0.2">
      <c r="A348" s="821" t="s">
        <v>5935</v>
      </c>
      <c r="B348" s="822" t="s">
        <v>5936</v>
      </c>
      <c r="C348" s="822" t="s">
        <v>604</v>
      </c>
      <c r="D348" s="822" t="s">
        <v>1989</v>
      </c>
      <c r="E348" s="822" t="s">
        <v>5932</v>
      </c>
      <c r="F348" s="822" t="s">
        <v>6050</v>
      </c>
      <c r="G348" s="822" t="s">
        <v>6051</v>
      </c>
      <c r="H348" s="831"/>
      <c r="I348" s="831"/>
      <c r="J348" s="822"/>
      <c r="K348" s="822"/>
      <c r="L348" s="831">
        <v>9</v>
      </c>
      <c r="M348" s="831">
        <v>3195</v>
      </c>
      <c r="N348" s="822">
        <v>1</v>
      </c>
      <c r="O348" s="822">
        <v>355</v>
      </c>
      <c r="P348" s="831">
        <v>7</v>
      </c>
      <c r="Q348" s="831">
        <v>2492</v>
      </c>
      <c r="R348" s="827">
        <v>0.77996870109546168</v>
      </c>
      <c r="S348" s="832">
        <v>356</v>
      </c>
    </row>
    <row r="349" spans="1:19" ht="14.45" customHeight="1" x14ac:dyDescent="0.2">
      <c r="A349" s="821" t="s">
        <v>5935</v>
      </c>
      <c r="B349" s="822" t="s">
        <v>5936</v>
      </c>
      <c r="C349" s="822" t="s">
        <v>604</v>
      </c>
      <c r="D349" s="822" t="s">
        <v>1989</v>
      </c>
      <c r="E349" s="822" t="s">
        <v>5932</v>
      </c>
      <c r="F349" s="822" t="s">
        <v>6052</v>
      </c>
      <c r="G349" s="822" t="s">
        <v>6053</v>
      </c>
      <c r="H349" s="831"/>
      <c r="I349" s="831"/>
      <c r="J349" s="822"/>
      <c r="K349" s="822"/>
      <c r="L349" s="831"/>
      <c r="M349" s="831"/>
      <c r="N349" s="822"/>
      <c r="O349" s="822"/>
      <c r="P349" s="831">
        <v>4</v>
      </c>
      <c r="Q349" s="831">
        <v>2036</v>
      </c>
      <c r="R349" s="827"/>
      <c r="S349" s="832">
        <v>509</v>
      </c>
    </row>
    <row r="350" spans="1:19" ht="14.45" customHeight="1" x14ac:dyDescent="0.2">
      <c r="A350" s="821" t="s">
        <v>5935</v>
      </c>
      <c r="B350" s="822" t="s">
        <v>5936</v>
      </c>
      <c r="C350" s="822" t="s">
        <v>604</v>
      </c>
      <c r="D350" s="822" t="s">
        <v>1989</v>
      </c>
      <c r="E350" s="822" t="s">
        <v>5932</v>
      </c>
      <c r="F350" s="822" t="s">
        <v>6056</v>
      </c>
      <c r="G350" s="822" t="s">
        <v>6057</v>
      </c>
      <c r="H350" s="831">
        <v>8</v>
      </c>
      <c r="I350" s="831">
        <v>1160</v>
      </c>
      <c r="J350" s="822">
        <v>0.72727272727272729</v>
      </c>
      <c r="K350" s="822">
        <v>145</v>
      </c>
      <c r="L350" s="831">
        <v>11</v>
      </c>
      <c r="M350" s="831">
        <v>1595</v>
      </c>
      <c r="N350" s="822">
        <v>1</v>
      </c>
      <c r="O350" s="822">
        <v>145</v>
      </c>
      <c r="P350" s="831">
        <v>2</v>
      </c>
      <c r="Q350" s="831">
        <v>292</v>
      </c>
      <c r="R350" s="827">
        <v>0.18307210031347962</v>
      </c>
      <c r="S350" s="832">
        <v>146</v>
      </c>
    </row>
    <row r="351" spans="1:19" ht="14.45" customHeight="1" x14ac:dyDescent="0.2">
      <c r="A351" s="821" t="s">
        <v>5935</v>
      </c>
      <c r="B351" s="822" t="s">
        <v>5936</v>
      </c>
      <c r="C351" s="822" t="s">
        <v>604</v>
      </c>
      <c r="D351" s="822" t="s">
        <v>1989</v>
      </c>
      <c r="E351" s="822" t="s">
        <v>5932</v>
      </c>
      <c r="F351" s="822" t="s">
        <v>6064</v>
      </c>
      <c r="G351" s="822" t="s">
        <v>6065</v>
      </c>
      <c r="H351" s="831"/>
      <c r="I351" s="831"/>
      <c r="J351" s="822"/>
      <c r="K351" s="822"/>
      <c r="L351" s="831"/>
      <c r="M351" s="831"/>
      <c r="N351" s="822"/>
      <c r="O351" s="822"/>
      <c r="P351" s="831">
        <v>1</v>
      </c>
      <c r="Q351" s="831">
        <v>123</v>
      </c>
      <c r="R351" s="827"/>
      <c r="S351" s="832">
        <v>123</v>
      </c>
    </row>
    <row r="352" spans="1:19" ht="14.45" customHeight="1" x14ac:dyDescent="0.2">
      <c r="A352" s="821" t="s">
        <v>5935</v>
      </c>
      <c r="B352" s="822" t="s">
        <v>5936</v>
      </c>
      <c r="C352" s="822" t="s">
        <v>604</v>
      </c>
      <c r="D352" s="822" t="s">
        <v>1989</v>
      </c>
      <c r="E352" s="822" t="s">
        <v>5932</v>
      </c>
      <c r="F352" s="822" t="s">
        <v>6068</v>
      </c>
      <c r="G352" s="822" t="s">
        <v>6069</v>
      </c>
      <c r="H352" s="831"/>
      <c r="I352" s="831"/>
      <c r="J352" s="822"/>
      <c r="K352" s="822"/>
      <c r="L352" s="831">
        <v>3</v>
      </c>
      <c r="M352" s="831">
        <v>2862</v>
      </c>
      <c r="N352" s="822">
        <v>1</v>
      </c>
      <c r="O352" s="822">
        <v>954</v>
      </c>
      <c r="P352" s="831"/>
      <c r="Q352" s="831"/>
      <c r="R352" s="827"/>
      <c r="S352" s="832"/>
    </row>
    <row r="353" spans="1:19" ht="14.45" customHeight="1" x14ac:dyDescent="0.2">
      <c r="A353" s="821" t="s">
        <v>5935</v>
      </c>
      <c r="B353" s="822" t="s">
        <v>5936</v>
      </c>
      <c r="C353" s="822" t="s">
        <v>604</v>
      </c>
      <c r="D353" s="822" t="s">
        <v>1989</v>
      </c>
      <c r="E353" s="822" t="s">
        <v>5932</v>
      </c>
      <c r="F353" s="822" t="s">
        <v>6070</v>
      </c>
      <c r="G353" s="822" t="s">
        <v>6071</v>
      </c>
      <c r="H353" s="831">
        <v>1</v>
      </c>
      <c r="I353" s="831">
        <v>165</v>
      </c>
      <c r="J353" s="822"/>
      <c r="K353" s="822">
        <v>165</v>
      </c>
      <c r="L353" s="831"/>
      <c r="M353" s="831"/>
      <c r="N353" s="822"/>
      <c r="O353" s="822"/>
      <c r="P353" s="831"/>
      <c r="Q353" s="831"/>
      <c r="R353" s="827"/>
      <c r="S353" s="832"/>
    </row>
    <row r="354" spans="1:19" ht="14.45" customHeight="1" x14ac:dyDescent="0.2">
      <c r="A354" s="821" t="s">
        <v>5935</v>
      </c>
      <c r="B354" s="822" t="s">
        <v>5936</v>
      </c>
      <c r="C354" s="822" t="s">
        <v>604</v>
      </c>
      <c r="D354" s="822" t="s">
        <v>1989</v>
      </c>
      <c r="E354" s="822" t="s">
        <v>5932</v>
      </c>
      <c r="F354" s="822" t="s">
        <v>6072</v>
      </c>
      <c r="G354" s="822" t="s">
        <v>6073</v>
      </c>
      <c r="H354" s="831"/>
      <c r="I354" s="831"/>
      <c r="J354" s="822"/>
      <c r="K354" s="822"/>
      <c r="L354" s="831">
        <v>1</v>
      </c>
      <c r="M354" s="831">
        <v>1087</v>
      </c>
      <c r="N354" s="822">
        <v>1</v>
      </c>
      <c r="O354" s="822">
        <v>1087</v>
      </c>
      <c r="P354" s="831"/>
      <c r="Q354" s="831"/>
      <c r="R354" s="827"/>
      <c r="S354" s="832"/>
    </row>
    <row r="355" spans="1:19" ht="14.45" customHeight="1" x14ac:dyDescent="0.2">
      <c r="A355" s="821" t="s">
        <v>5935</v>
      </c>
      <c r="B355" s="822" t="s">
        <v>5936</v>
      </c>
      <c r="C355" s="822" t="s">
        <v>604</v>
      </c>
      <c r="D355" s="822" t="s">
        <v>1989</v>
      </c>
      <c r="E355" s="822" t="s">
        <v>5932</v>
      </c>
      <c r="F355" s="822" t="s">
        <v>6074</v>
      </c>
      <c r="G355" s="822" t="s">
        <v>6075</v>
      </c>
      <c r="H355" s="831">
        <v>1</v>
      </c>
      <c r="I355" s="831">
        <v>87</v>
      </c>
      <c r="J355" s="822">
        <v>1</v>
      </c>
      <c r="K355" s="822">
        <v>87</v>
      </c>
      <c r="L355" s="831">
        <v>1</v>
      </c>
      <c r="M355" s="831">
        <v>87</v>
      </c>
      <c r="N355" s="822">
        <v>1</v>
      </c>
      <c r="O355" s="822">
        <v>87</v>
      </c>
      <c r="P355" s="831"/>
      <c r="Q355" s="831"/>
      <c r="R355" s="827"/>
      <c r="S355" s="832"/>
    </row>
    <row r="356" spans="1:19" ht="14.45" customHeight="1" x14ac:dyDescent="0.2">
      <c r="A356" s="821" t="s">
        <v>5935</v>
      </c>
      <c r="B356" s="822" t="s">
        <v>5936</v>
      </c>
      <c r="C356" s="822" t="s">
        <v>604</v>
      </c>
      <c r="D356" s="822" t="s">
        <v>1989</v>
      </c>
      <c r="E356" s="822" t="s">
        <v>5932</v>
      </c>
      <c r="F356" s="822" t="s">
        <v>6076</v>
      </c>
      <c r="G356" s="822" t="s">
        <v>6077</v>
      </c>
      <c r="H356" s="831">
        <v>1</v>
      </c>
      <c r="I356" s="831">
        <v>779</v>
      </c>
      <c r="J356" s="822"/>
      <c r="K356" s="822">
        <v>779</v>
      </c>
      <c r="L356" s="831"/>
      <c r="M356" s="831"/>
      <c r="N356" s="822"/>
      <c r="O356" s="822"/>
      <c r="P356" s="831"/>
      <c r="Q356" s="831"/>
      <c r="R356" s="827"/>
      <c r="S356" s="832"/>
    </row>
    <row r="357" spans="1:19" ht="14.45" customHeight="1" x14ac:dyDescent="0.2">
      <c r="A357" s="821" t="s">
        <v>5935</v>
      </c>
      <c r="B357" s="822" t="s">
        <v>5936</v>
      </c>
      <c r="C357" s="822" t="s">
        <v>604</v>
      </c>
      <c r="D357" s="822" t="s">
        <v>1989</v>
      </c>
      <c r="E357" s="822" t="s">
        <v>5932</v>
      </c>
      <c r="F357" s="822" t="s">
        <v>6102</v>
      </c>
      <c r="G357" s="822" t="s">
        <v>6103</v>
      </c>
      <c r="H357" s="831"/>
      <c r="I357" s="831"/>
      <c r="J357" s="822"/>
      <c r="K357" s="822"/>
      <c r="L357" s="831">
        <v>1</v>
      </c>
      <c r="M357" s="831">
        <v>530</v>
      </c>
      <c r="N357" s="822">
        <v>1</v>
      </c>
      <c r="O357" s="822">
        <v>530</v>
      </c>
      <c r="P357" s="831"/>
      <c r="Q357" s="831"/>
      <c r="R357" s="827"/>
      <c r="S357" s="832"/>
    </row>
    <row r="358" spans="1:19" ht="14.45" customHeight="1" x14ac:dyDescent="0.2">
      <c r="A358" s="821" t="s">
        <v>5935</v>
      </c>
      <c r="B358" s="822" t="s">
        <v>5936</v>
      </c>
      <c r="C358" s="822" t="s">
        <v>604</v>
      </c>
      <c r="D358" s="822" t="s">
        <v>1989</v>
      </c>
      <c r="E358" s="822" t="s">
        <v>5932</v>
      </c>
      <c r="F358" s="822" t="s">
        <v>6106</v>
      </c>
      <c r="G358" s="822" t="s">
        <v>6107</v>
      </c>
      <c r="H358" s="831">
        <v>23</v>
      </c>
      <c r="I358" s="831">
        <v>2001</v>
      </c>
      <c r="J358" s="822">
        <v>0.37096774193548387</v>
      </c>
      <c r="K358" s="822">
        <v>87</v>
      </c>
      <c r="L358" s="831">
        <v>62</v>
      </c>
      <c r="M358" s="831">
        <v>5394</v>
      </c>
      <c r="N358" s="822">
        <v>1</v>
      </c>
      <c r="O358" s="822">
        <v>87</v>
      </c>
      <c r="P358" s="831">
        <v>78</v>
      </c>
      <c r="Q358" s="831">
        <v>6864</v>
      </c>
      <c r="R358" s="827">
        <v>1.2725250278086764</v>
      </c>
      <c r="S358" s="832">
        <v>88</v>
      </c>
    </row>
    <row r="359" spans="1:19" ht="14.45" customHeight="1" x14ac:dyDescent="0.2">
      <c r="A359" s="821" t="s">
        <v>5935</v>
      </c>
      <c r="B359" s="822" t="s">
        <v>5936</v>
      </c>
      <c r="C359" s="822" t="s">
        <v>604</v>
      </c>
      <c r="D359" s="822" t="s">
        <v>1989</v>
      </c>
      <c r="E359" s="822" t="s">
        <v>5932</v>
      </c>
      <c r="F359" s="822" t="s">
        <v>6108</v>
      </c>
      <c r="G359" s="822" t="s">
        <v>6109</v>
      </c>
      <c r="H359" s="831"/>
      <c r="I359" s="831"/>
      <c r="J359" s="822"/>
      <c r="K359" s="822"/>
      <c r="L359" s="831">
        <v>1</v>
      </c>
      <c r="M359" s="831">
        <v>0</v>
      </c>
      <c r="N359" s="822"/>
      <c r="O359" s="822">
        <v>0</v>
      </c>
      <c r="P359" s="831"/>
      <c r="Q359" s="831"/>
      <c r="R359" s="827"/>
      <c r="S359" s="832"/>
    </row>
    <row r="360" spans="1:19" ht="14.45" customHeight="1" x14ac:dyDescent="0.2">
      <c r="A360" s="821" t="s">
        <v>5935</v>
      </c>
      <c r="B360" s="822" t="s">
        <v>5936</v>
      </c>
      <c r="C360" s="822" t="s">
        <v>604</v>
      </c>
      <c r="D360" s="822" t="s">
        <v>1989</v>
      </c>
      <c r="E360" s="822" t="s">
        <v>5932</v>
      </c>
      <c r="F360" s="822" t="s">
        <v>6110</v>
      </c>
      <c r="G360" s="822" t="s">
        <v>6111</v>
      </c>
      <c r="H360" s="831"/>
      <c r="I360" s="831"/>
      <c r="J360" s="822"/>
      <c r="K360" s="822"/>
      <c r="L360" s="831"/>
      <c r="M360" s="831"/>
      <c r="N360" s="822"/>
      <c r="O360" s="822"/>
      <c r="P360" s="831">
        <v>1</v>
      </c>
      <c r="Q360" s="831">
        <v>0</v>
      </c>
      <c r="R360" s="827"/>
      <c r="S360" s="832">
        <v>0</v>
      </c>
    </row>
    <row r="361" spans="1:19" ht="14.45" customHeight="1" x14ac:dyDescent="0.2">
      <c r="A361" s="821" t="s">
        <v>5935</v>
      </c>
      <c r="B361" s="822" t="s">
        <v>5936</v>
      </c>
      <c r="C361" s="822" t="s">
        <v>604</v>
      </c>
      <c r="D361" s="822" t="s">
        <v>5926</v>
      </c>
      <c r="E361" s="822" t="s">
        <v>5932</v>
      </c>
      <c r="F361" s="822" t="s">
        <v>5976</v>
      </c>
      <c r="G361" s="822" t="s">
        <v>5977</v>
      </c>
      <c r="H361" s="831">
        <v>1</v>
      </c>
      <c r="I361" s="831">
        <v>127</v>
      </c>
      <c r="J361" s="822"/>
      <c r="K361" s="822">
        <v>127</v>
      </c>
      <c r="L361" s="831"/>
      <c r="M361" s="831"/>
      <c r="N361" s="822"/>
      <c r="O361" s="822"/>
      <c r="P361" s="831"/>
      <c r="Q361" s="831"/>
      <c r="R361" s="827"/>
      <c r="S361" s="832"/>
    </row>
    <row r="362" spans="1:19" ht="14.45" customHeight="1" x14ac:dyDescent="0.2">
      <c r="A362" s="821" t="s">
        <v>5935</v>
      </c>
      <c r="B362" s="822" t="s">
        <v>5936</v>
      </c>
      <c r="C362" s="822" t="s">
        <v>604</v>
      </c>
      <c r="D362" s="822" t="s">
        <v>5926</v>
      </c>
      <c r="E362" s="822" t="s">
        <v>5932</v>
      </c>
      <c r="F362" s="822" t="s">
        <v>6006</v>
      </c>
      <c r="G362" s="822" t="s">
        <v>6007</v>
      </c>
      <c r="H362" s="831">
        <v>1</v>
      </c>
      <c r="I362" s="831">
        <v>33.33</v>
      </c>
      <c r="J362" s="822"/>
      <c r="K362" s="822">
        <v>33.33</v>
      </c>
      <c r="L362" s="831"/>
      <c r="M362" s="831"/>
      <c r="N362" s="822"/>
      <c r="O362" s="822"/>
      <c r="P362" s="831"/>
      <c r="Q362" s="831"/>
      <c r="R362" s="827"/>
      <c r="S362" s="832"/>
    </row>
    <row r="363" spans="1:19" ht="14.45" customHeight="1" x14ac:dyDescent="0.2">
      <c r="A363" s="821" t="s">
        <v>5935</v>
      </c>
      <c r="B363" s="822" t="s">
        <v>5936</v>
      </c>
      <c r="C363" s="822" t="s">
        <v>604</v>
      </c>
      <c r="D363" s="822" t="s">
        <v>1990</v>
      </c>
      <c r="E363" s="822" t="s">
        <v>5937</v>
      </c>
      <c r="F363" s="822" t="s">
        <v>5938</v>
      </c>
      <c r="G363" s="822" t="s">
        <v>5939</v>
      </c>
      <c r="H363" s="831">
        <v>1</v>
      </c>
      <c r="I363" s="831">
        <v>69.7</v>
      </c>
      <c r="J363" s="822">
        <v>1.6666666666666667</v>
      </c>
      <c r="K363" s="822">
        <v>69.7</v>
      </c>
      <c r="L363" s="831">
        <v>0.6</v>
      </c>
      <c r="M363" s="831">
        <v>41.82</v>
      </c>
      <c r="N363" s="822">
        <v>1</v>
      </c>
      <c r="O363" s="822">
        <v>69.7</v>
      </c>
      <c r="P363" s="831">
        <v>1.7</v>
      </c>
      <c r="Q363" s="831">
        <v>118.49</v>
      </c>
      <c r="R363" s="827">
        <v>2.833333333333333</v>
      </c>
      <c r="S363" s="832">
        <v>69.7</v>
      </c>
    </row>
    <row r="364" spans="1:19" ht="14.45" customHeight="1" x14ac:dyDescent="0.2">
      <c r="A364" s="821" t="s">
        <v>5935</v>
      </c>
      <c r="B364" s="822" t="s">
        <v>5936</v>
      </c>
      <c r="C364" s="822" t="s">
        <v>604</v>
      </c>
      <c r="D364" s="822" t="s">
        <v>1990</v>
      </c>
      <c r="E364" s="822" t="s">
        <v>5932</v>
      </c>
      <c r="F364" s="822" t="s">
        <v>5953</v>
      </c>
      <c r="G364" s="822" t="s">
        <v>5954</v>
      </c>
      <c r="H364" s="831">
        <v>1</v>
      </c>
      <c r="I364" s="831">
        <v>83</v>
      </c>
      <c r="J364" s="822"/>
      <c r="K364" s="822">
        <v>83</v>
      </c>
      <c r="L364" s="831"/>
      <c r="M364" s="831"/>
      <c r="N364" s="822"/>
      <c r="O364" s="822"/>
      <c r="P364" s="831">
        <v>1</v>
      </c>
      <c r="Q364" s="831">
        <v>85</v>
      </c>
      <c r="R364" s="827"/>
      <c r="S364" s="832">
        <v>85</v>
      </c>
    </row>
    <row r="365" spans="1:19" ht="14.45" customHeight="1" x14ac:dyDescent="0.2">
      <c r="A365" s="821" t="s">
        <v>5935</v>
      </c>
      <c r="B365" s="822" t="s">
        <v>5936</v>
      </c>
      <c r="C365" s="822" t="s">
        <v>604</v>
      </c>
      <c r="D365" s="822" t="s">
        <v>1990</v>
      </c>
      <c r="E365" s="822" t="s">
        <v>5932</v>
      </c>
      <c r="F365" s="822" t="s">
        <v>5955</v>
      </c>
      <c r="G365" s="822" t="s">
        <v>5956</v>
      </c>
      <c r="H365" s="831">
        <v>48</v>
      </c>
      <c r="I365" s="831">
        <v>5088</v>
      </c>
      <c r="J365" s="822">
        <v>1.105846555096718</v>
      </c>
      <c r="K365" s="822">
        <v>106</v>
      </c>
      <c r="L365" s="831">
        <v>43</v>
      </c>
      <c r="M365" s="831">
        <v>4601</v>
      </c>
      <c r="N365" s="822">
        <v>1</v>
      </c>
      <c r="O365" s="822">
        <v>107</v>
      </c>
      <c r="P365" s="831">
        <v>133</v>
      </c>
      <c r="Q365" s="831">
        <v>14364</v>
      </c>
      <c r="R365" s="827">
        <v>3.1219300152140841</v>
      </c>
      <c r="S365" s="832">
        <v>108</v>
      </c>
    </row>
    <row r="366" spans="1:19" ht="14.45" customHeight="1" x14ac:dyDescent="0.2">
      <c r="A366" s="821" t="s">
        <v>5935</v>
      </c>
      <c r="B366" s="822" t="s">
        <v>5936</v>
      </c>
      <c r="C366" s="822" t="s">
        <v>604</v>
      </c>
      <c r="D366" s="822" t="s">
        <v>1990</v>
      </c>
      <c r="E366" s="822" t="s">
        <v>5932</v>
      </c>
      <c r="F366" s="822" t="s">
        <v>5966</v>
      </c>
      <c r="G366" s="822" t="s">
        <v>5967</v>
      </c>
      <c r="H366" s="831">
        <v>2</v>
      </c>
      <c r="I366" s="831">
        <v>764</v>
      </c>
      <c r="J366" s="822">
        <v>0.39791666666666664</v>
      </c>
      <c r="K366" s="822">
        <v>382</v>
      </c>
      <c r="L366" s="831">
        <v>5</v>
      </c>
      <c r="M366" s="831">
        <v>1920</v>
      </c>
      <c r="N366" s="822">
        <v>1</v>
      </c>
      <c r="O366" s="822">
        <v>384</v>
      </c>
      <c r="P366" s="831">
        <v>7</v>
      </c>
      <c r="Q366" s="831">
        <v>2695</v>
      </c>
      <c r="R366" s="827">
        <v>1.4036458333333333</v>
      </c>
      <c r="S366" s="832">
        <v>385</v>
      </c>
    </row>
    <row r="367" spans="1:19" ht="14.45" customHeight="1" x14ac:dyDescent="0.2">
      <c r="A367" s="821" t="s">
        <v>5935</v>
      </c>
      <c r="B367" s="822" t="s">
        <v>5936</v>
      </c>
      <c r="C367" s="822" t="s">
        <v>604</v>
      </c>
      <c r="D367" s="822" t="s">
        <v>1990</v>
      </c>
      <c r="E367" s="822" t="s">
        <v>5932</v>
      </c>
      <c r="F367" s="822" t="s">
        <v>5970</v>
      </c>
      <c r="G367" s="822" t="s">
        <v>5971</v>
      </c>
      <c r="H367" s="831">
        <v>51</v>
      </c>
      <c r="I367" s="831">
        <v>4641</v>
      </c>
      <c r="J367" s="822">
        <v>0.61445783132530118</v>
      </c>
      <c r="K367" s="822">
        <v>91</v>
      </c>
      <c r="L367" s="831">
        <v>83</v>
      </c>
      <c r="M367" s="831">
        <v>7553</v>
      </c>
      <c r="N367" s="822">
        <v>1</v>
      </c>
      <c r="O367" s="822">
        <v>91</v>
      </c>
      <c r="P367" s="831">
        <v>125</v>
      </c>
      <c r="Q367" s="831">
        <v>11500</v>
      </c>
      <c r="R367" s="827">
        <v>1.5225738117304382</v>
      </c>
      <c r="S367" s="832">
        <v>92</v>
      </c>
    </row>
    <row r="368" spans="1:19" ht="14.45" customHeight="1" x14ac:dyDescent="0.2">
      <c r="A368" s="821" t="s">
        <v>5935</v>
      </c>
      <c r="B368" s="822" t="s">
        <v>5936</v>
      </c>
      <c r="C368" s="822" t="s">
        <v>604</v>
      </c>
      <c r="D368" s="822" t="s">
        <v>1990</v>
      </c>
      <c r="E368" s="822" t="s">
        <v>5932</v>
      </c>
      <c r="F368" s="822" t="s">
        <v>5974</v>
      </c>
      <c r="G368" s="822" t="s">
        <v>5975</v>
      </c>
      <c r="H368" s="831">
        <v>17</v>
      </c>
      <c r="I368" s="831">
        <v>1377</v>
      </c>
      <c r="J368" s="822">
        <v>1.2142857142857142</v>
      </c>
      <c r="K368" s="822">
        <v>81</v>
      </c>
      <c r="L368" s="831">
        <v>14</v>
      </c>
      <c r="M368" s="831">
        <v>1134</v>
      </c>
      <c r="N368" s="822">
        <v>1</v>
      </c>
      <c r="O368" s="822">
        <v>81</v>
      </c>
      <c r="P368" s="831">
        <v>18</v>
      </c>
      <c r="Q368" s="831">
        <v>1476</v>
      </c>
      <c r="R368" s="827">
        <v>1.3015873015873016</v>
      </c>
      <c r="S368" s="832">
        <v>82</v>
      </c>
    </row>
    <row r="369" spans="1:19" ht="14.45" customHeight="1" x14ac:dyDescent="0.2">
      <c r="A369" s="821" t="s">
        <v>5935</v>
      </c>
      <c r="B369" s="822" t="s">
        <v>5936</v>
      </c>
      <c r="C369" s="822" t="s">
        <v>604</v>
      </c>
      <c r="D369" s="822" t="s">
        <v>1990</v>
      </c>
      <c r="E369" s="822" t="s">
        <v>5932</v>
      </c>
      <c r="F369" s="822" t="s">
        <v>5976</v>
      </c>
      <c r="G369" s="822" t="s">
        <v>5977</v>
      </c>
      <c r="H369" s="831">
        <v>797</v>
      </c>
      <c r="I369" s="831">
        <v>101034</v>
      </c>
      <c r="J369" s="822">
        <v>0.9478216818642351</v>
      </c>
      <c r="K369" s="822">
        <v>126.76787954830615</v>
      </c>
      <c r="L369" s="831">
        <v>846</v>
      </c>
      <c r="M369" s="831">
        <v>106596</v>
      </c>
      <c r="N369" s="822">
        <v>1</v>
      </c>
      <c r="O369" s="822">
        <v>126</v>
      </c>
      <c r="P369" s="831">
        <v>913</v>
      </c>
      <c r="Q369" s="831">
        <v>115951</v>
      </c>
      <c r="R369" s="827">
        <v>1.0877612668392811</v>
      </c>
      <c r="S369" s="832">
        <v>127</v>
      </c>
    </row>
    <row r="370" spans="1:19" ht="14.45" customHeight="1" x14ac:dyDescent="0.2">
      <c r="A370" s="821" t="s">
        <v>5935</v>
      </c>
      <c r="B370" s="822" t="s">
        <v>5936</v>
      </c>
      <c r="C370" s="822" t="s">
        <v>604</v>
      </c>
      <c r="D370" s="822" t="s">
        <v>1990</v>
      </c>
      <c r="E370" s="822" t="s">
        <v>5932</v>
      </c>
      <c r="F370" s="822" t="s">
        <v>5988</v>
      </c>
      <c r="G370" s="822" t="s">
        <v>5989</v>
      </c>
      <c r="H370" s="831"/>
      <c r="I370" s="831"/>
      <c r="J370" s="822"/>
      <c r="K370" s="822"/>
      <c r="L370" s="831">
        <v>1</v>
      </c>
      <c r="M370" s="831">
        <v>1291</v>
      </c>
      <c r="N370" s="822">
        <v>1</v>
      </c>
      <c r="O370" s="822">
        <v>1291</v>
      </c>
      <c r="P370" s="831"/>
      <c r="Q370" s="831"/>
      <c r="R370" s="827"/>
      <c r="S370" s="832"/>
    </row>
    <row r="371" spans="1:19" ht="14.45" customHeight="1" x14ac:dyDescent="0.2">
      <c r="A371" s="821" t="s">
        <v>5935</v>
      </c>
      <c r="B371" s="822" t="s">
        <v>5936</v>
      </c>
      <c r="C371" s="822" t="s">
        <v>604</v>
      </c>
      <c r="D371" s="822" t="s">
        <v>1990</v>
      </c>
      <c r="E371" s="822" t="s">
        <v>5932</v>
      </c>
      <c r="F371" s="822" t="s">
        <v>5996</v>
      </c>
      <c r="G371" s="822" t="s">
        <v>5997</v>
      </c>
      <c r="H371" s="831">
        <v>10</v>
      </c>
      <c r="I371" s="831">
        <v>13130</v>
      </c>
      <c r="J371" s="822">
        <v>0.82828665152662129</v>
      </c>
      <c r="K371" s="822">
        <v>1313</v>
      </c>
      <c r="L371" s="831">
        <v>12</v>
      </c>
      <c r="M371" s="831">
        <v>15852</v>
      </c>
      <c r="N371" s="822">
        <v>1</v>
      </c>
      <c r="O371" s="822">
        <v>1321</v>
      </c>
      <c r="P371" s="831">
        <v>25</v>
      </c>
      <c r="Q371" s="831">
        <v>33200</v>
      </c>
      <c r="R371" s="827">
        <v>2.0943729497855159</v>
      </c>
      <c r="S371" s="832">
        <v>1328</v>
      </c>
    </row>
    <row r="372" spans="1:19" ht="14.45" customHeight="1" x14ac:dyDescent="0.2">
      <c r="A372" s="821" t="s">
        <v>5935</v>
      </c>
      <c r="B372" s="822" t="s">
        <v>5936</v>
      </c>
      <c r="C372" s="822" t="s">
        <v>604</v>
      </c>
      <c r="D372" s="822" t="s">
        <v>1990</v>
      </c>
      <c r="E372" s="822" t="s">
        <v>5932</v>
      </c>
      <c r="F372" s="822" t="s">
        <v>5998</v>
      </c>
      <c r="G372" s="822" t="s">
        <v>5999</v>
      </c>
      <c r="H372" s="831"/>
      <c r="I372" s="831"/>
      <c r="J372" s="822"/>
      <c r="K372" s="822"/>
      <c r="L372" s="831">
        <v>2</v>
      </c>
      <c r="M372" s="831">
        <v>1964</v>
      </c>
      <c r="N372" s="822">
        <v>1</v>
      </c>
      <c r="O372" s="822">
        <v>982</v>
      </c>
      <c r="P372" s="831"/>
      <c r="Q372" s="831"/>
      <c r="R372" s="827"/>
      <c r="S372" s="832"/>
    </row>
    <row r="373" spans="1:19" ht="14.45" customHeight="1" x14ac:dyDescent="0.2">
      <c r="A373" s="821" t="s">
        <v>5935</v>
      </c>
      <c r="B373" s="822" t="s">
        <v>5936</v>
      </c>
      <c r="C373" s="822" t="s">
        <v>604</v>
      </c>
      <c r="D373" s="822" t="s">
        <v>1990</v>
      </c>
      <c r="E373" s="822" t="s">
        <v>5932</v>
      </c>
      <c r="F373" s="822" t="s">
        <v>6004</v>
      </c>
      <c r="G373" s="822" t="s">
        <v>6005</v>
      </c>
      <c r="H373" s="831">
        <v>2</v>
      </c>
      <c r="I373" s="831">
        <v>328</v>
      </c>
      <c r="J373" s="822">
        <v>0.66262626262626267</v>
      </c>
      <c r="K373" s="822">
        <v>164</v>
      </c>
      <c r="L373" s="831">
        <v>3</v>
      </c>
      <c r="M373" s="831">
        <v>495</v>
      </c>
      <c r="N373" s="822">
        <v>1</v>
      </c>
      <c r="O373" s="822">
        <v>165</v>
      </c>
      <c r="P373" s="831">
        <v>7</v>
      </c>
      <c r="Q373" s="831">
        <v>1162</v>
      </c>
      <c r="R373" s="827">
        <v>2.3474747474747475</v>
      </c>
      <c r="S373" s="832">
        <v>166</v>
      </c>
    </row>
    <row r="374" spans="1:19" ht="14.45" customHeight="1" x14ac:dyDescent="0.2">
      <c r="A374" s="821" t="s">
        <v>5935</v>
      </c>
      <c r="B374" s="822" t="s">
        <v>5936</v>
      </c>
      <c r="C374" s="822" t="s">
        <v>604</v>
      </c>
      <c r="D374" s="822" t="s">
        <v>1990</v>
      </c>
      <c r="E374" s="822" t="s">
        <v>5932</v>
      </c>
      <c r="F374" s="822" t="s">
        <v>6006</v>
      </c>
      <c r="G374" s="822" t="s">
        <v>6007</v>
      </c>
      <c r="H374" s="831">
        <v>440</v>
      </c>
      <c r="I374" s="831">
        <v>14666.66</v>
      </c>
      <c r="J374" s="822">
        <v>0.64801244184453888</v>
      </c>
      <c r="K374" s="822">
        <v>33.333318181818179</v>
      </c>
      <c r="L374" s="831">
        <v>679</v>
      </c>
      <c r="M374" s="831">
        <v>22633.299999999996</v>
      </c>
      <c r="N374" s="822">
        <v>1</v>
      </c>
      <c r="O374" s="822">
        <v>33.333284241531658</v>
      </c>
      <c r="P374" s="831">
        <v>774</v>
      </c>
      <c r="Q374" s="831">
        <v>30334.450000000012</v>
      </c>
      <c r="R374" s="827">
        <v>1.3402574966973448</v>
      </c>
      <c r="S374" s="832">
        <v>39.19179586563309</v>
      </c>
    </row>
    <row r="375" spans="1:19" ht="14.45" customHeight="1" x14ac:dyDescent="0.2">
      <c r="A375" s="821" t="s">
        <v>5935</v>
      </c>
      <c r="B375" s="822" t="s">
        <v>5936</v>
      </c>
      <c r="C375" s="822" t="s">
        <v>604</v>
      </c>
      <c r="D375" s="822" t="s">
        <v>1990</v>
      </c>
      <c r="E375" s="822" t="s">
        <v>5932</v>
      </c>
      <c r="F375" s="822" t="s">
        <v>6012</v>
      </c>
      <c r="G375" s="822" t="s">
        <v>6013</v>
      </c>
      <c r="H375" s="831">
        <v>8</v>
      </c>
      <c r="I375" s="831">
        <v>688</v>
      </c>
      <c r="J375" s="822">
        <v>1.5816091954022988</v>
      </c>
      <c r="K375" s="822">
        <v>86</v>
      </c>
      <c r="L375" s="831">
        <v>5</v>
      </c>
      <c r="M375" s="831">
        <v>435</v>
      </c>
      <c r="N375" s="822">
        <v>1</v>
      </c>
      <c r="O375" s="822">
        <v>87</v>
      </c>
      <c r="P375" s="831">
        <v>15</v>
      </c>
      <c r="Q375" s="831">
        <v>1320</v>
      </c>
      <c r="R375" s="827">
        <v>3.0344827586206895</v>
      </c>
      <c r="S375" s="832">
        <v>88</v>
      </c>
    </row>
    <row r="376" spans="1:19" ht="14.45" customHeight="1" x14ac:dyDescent="0.2">
      <c r="A376" s="821" t="s">
        <v>5935</v>
      </c>
      <c r="B376" s="822" t="s">
        <v>5936</v>
      </c>
      <c r="C376" s="822" t="s">
        <v>604</v>
      </c>
      <c r="D376" s="822" t="s">
        <v>1990</v>
      </c>
      <c r="E376" s="822" t="s">
        <v>5932</v>
      </c>
      <c r="F376" s="822" t="s">
        <v>6014</v>
      </c>
      <c r="G376" s="822" t="s">
        <v>6015</v>
      </c>
      <c r="H376" s="831">
        <v>3</v>
      </c>
      <c r="I376" s="831">
        <v>96</v>
      </c>
      <c r="J376" s="822">
        <v>0.58181818181818179</v>
      </c>
      <c r="K376" s="822">
        <v>32</v>
      </c>
      <c r="L376" s="831">
        <v>5</v>
      </c>
      <c r="M376" s="831">
        <v>165</v>
      </c>
      <c r="N376" s="822">
        <v>1</v>
      </c>
      <c r="O376" s="822">
        <v>33</v>
      </c>
      <c r="P376" s="831">
        <v>4</v>
      </c>
      <c r="Q376" s="831">
        <v>132</v>
      </c>
      <c r="R376" s="827">
        <v>0.8</v>
      </c>
      <c r="S376" s="832">
        <v>33</v>
      </c>
    </row>
    <row r="377" spans="1:19" ht="14.45" customHeight="1" x14ac:dyDescent="0.2">
      <c r="A377" s="821" t="s">
        <v>5935</v>
      </c>
      <c r="B377" s="822" t="s">
        <v>5936</v>
      </c>
      <c r="C377" s="822" t="s">
        <v>604</v>
      </c>
      <c r="D377" s="822" t="s">
        <v>1990</v>
      </c>
      <c r="E377" s="822" t="s">
        <v>5932</v>
      </c>
      <c r="F377" s="822" t="s">
        <v>6024</v>
      </c>
      <c r="G377" s="822" t="s">
        <v>6025</v>
      </c>
      <c r="H377" s="831">
        <v>6</v>
      </c>
      <c r="I377" s="831">
        <v>948</v>
      </c>
      <c r="J377" s="822">
        <v>0.75</v>
      </c>
      <c r="K377" s="822">
        <v>158</v>
      </c>
      <c r="L377" s="831">
        <v>8</v>
      </c>
      <c r="M377" s="831">
        <v>1264</v>
      </c>
      <c r="N377" s="822">
        <v>1</v>
      </c>
      <c r="O377" s="822">
        <v>158</v>
      </c>
      <c r="P377" s="831">
        <v>10</v>
      </c>
      <c r="Q377" s="831">
        <v>1590</v>
      </c>
      <c r="R377" s="827">
        <v>1.2579113924050633</v>
      </c>
      <c r="S377" s="832">
        <v>159</v>
      </c>
    </row>
    <row r="378" spans="1:19" ht="14.45" customHeight="1" x14ac:dyDescent="0.2">
      <c r="A378" s="821" t="s">
        <v>5935</v>
      </c>
      <c r="B378" s="822" t="s">
        <v>5936</v>
      </c>
      <c r="C378" s="822" t="s">
        <v>604</v>
      </c>
      <c r="D378" s="822" t="s">
        <v>1990</v>
      </c>
      <c r="E378" s="822" t="s">
        <v>5932</v>
      </c>
      <c r="F378" s="822" t="s">
        <v>5933</v>
      </c>
      <c r="G378" s="822" t="s">
        <v>5934</v>
      </c>
      <c r="H378" s="831">
        <v>2</v>
      </c>
      <c r="I378" s="831">
        <v>504</v>
      </c>
      <c r="J378" s="822">
        <v>0.1984251968503937</v>
      </c>
      <c r="K378" s="822">
        <v>252</v>
      </c>
      <c r="L378" s="831">
        <v>10</v>
      </c>
      <c r="M378" s="831">
        <v>2540</v>
      </c>
      <c r="N378" s="822">
        <v>1</v>
      </c>
      <c r="O378" s="822">
        <v>254</v>
      </c>
      <c r="P378" s="831">
        <v>46</v>
      </c>
      <c r="Q378" s="831">
        <v>11730</v>
      </c>
      <c r="R378" s="827">
        <v>4.6181102362204722</v>
      </c>
      <c r="S378" s="832">
        <v>255</v>
      </c>
    </row>
    <row r="379" spans="1:19" ht="14.45" customHeight="1" x14ac:dyDescent="0.2">
      <c r="A379" s="821" t="s">
        <v>5935</v>
      </c>
      <c r="B379" s="822" t="s">
        <v>5936</v>
      </c>
      <c r="C379" s="822" t="s">
        <v>604</v>
      </c>
      <c r="D379" s="822" t="s">
        <v>1990</v>
      </c>
      <c r="E379" s="822" t="s">
        <v>5932</v>
      </c>
      <c r="F379" s="822" t="s">
        <v>6030</v>
      </c>
      <c r="G379" s="822" t="s">
        <v>6031</v>
      </c>
      <c r="H379" s="831">
        <v>1</v>
      </c>
      <c r="I379" s="831">
        <v>121</v>
      </c>
      <c r="J379" s="822"/>
      <c r="K379" s="822">
        <v>121</v>
      </c>
      <c r="L379" s="831"/>
      <c r="M379" s="831"/>
      <c r="N379" s="822"/>
      <c r="O379" s="822"/>
      <c r="P379" s="831"/>
      <c r="Q379" s="831"/>
      <c r="R379" s="827"/>
      <c r="S379" s="832"/>
    </row>
    <row r="380" spans="1:19" ht="14.45" customHeight="1" x14ac:dyDescent="0.2">
      <c r="A380" s="821" t="s">
        <v>5935</v>
      </c>
      <c r="B380" s="822" t="s">
        <v>5936</v>
      </c>
      <c r="C380" s="822" t="s">
        <v>604</v>
      </c>
      <c r="D380" s="822" t="s">
        <v>1990</v>
      </c>
      <c r="E380" s="822" t="s">
        <v>5932</v>
      </c>
      <c r="F380" s="822" t="s">
        <v>6038</v>
      </c>
      <c r="G380" s="822" t="s">
        <v>6039</v>
      </c>
      <c r="H380" s="831">
        <v>3</v>
      </c>
      <c r="I380" s="831">
        <v>363</v>
      </c>
      <c r="J380" s="822">
        <v>1.4877049180327868</v>
      </c>
      <c r="K380" s="822">
        <v>121</v>
      </c>
      <c r="L380" s="831">
        <v>2</v>
      </c>
      <c r="M380" s="831">
        <v>244</v>
      </c>
      <c r="N380" s="822">
        <v>1</v>
      </c>
      <c r="O380" s="822">
        <v>122</v>
      </c>
      <c r="P380" s="831">
        <v>5</v>
      </c>
      <c r="Q380" s="831">
        <v>615</v>
      </c>
      <c r="R380" s="827">
        <v>2.5204918032786887</v>
      </c>
      <c r="S380" s="832">
        <v>123</v>
      </c>
    </row>
    <row r="381" spans="1:19" ht="14.45" customHeight="1" x14ac:dyDescent="0.2">
      <c r="A381" s="821" t="s">
        <v>5935</v>
      </c>
      <c r="B381" s="822" t="s">
        <v>5936</v>
      </c>
      <c r="C381" s="822" t="s">
        <v>604</v>
      </c>
      <c r="D381" s="822" t="s">
        <v>1990</v>
      </c>
      <c r="E381" s="822" t="s">
        <v>5932</v>
      </c>
      <c r="F381" s="822" t="s">
        <v>6040</v>
      </c>
      <c r="G381" s="822" t="s">
        <v>6041</v>
      </c>
      <c r="H381" s="831"/>
      <c r="I381" s="831"/>
      <c r="J381" s="822"/>
      <c r="K381" s="822"/>
      <c r="L381" s="831">
        <v>1</v>
      </c>
      <c r="M381" s="831">
        <v>125</v>
      </c>
      <c r="N381" s="822">
        <v>1</v>
      </c>
      <c r="O381" s="822">
        <v>125</v>
      </c>
      <c r="P381" s="831">
        <v>5</v>
      </c>
      <c r="Q381" s="831">
        <v>630</v>
      </c>
      <c r="R381" s="827">
        <v>5.04</v>
      </c>
      <c r="S381" s="832">
        <v>126</v>
      </c>
    </row>
    <row r="382" spans="1:19" ht="14.45" customHeight="1" x14ac:dyDescent="0.2">
      <c r="A382" s="821" t="s">
        <v>5935</v>
      </c>
      <c r="B382" s="822" t="s">
        <v>5936</v>
      </c>
      <c r="C382" s="822" t="s">
        <v>604</v>
      </c>
      <c r="D382" s="822" t="s">
        <v>1990</v>
      </c>
      <c r="E382" s="822" t="s">
        <v>5932</v>
      </c>
      <c r="F382" s="822" t="s">
        <v>6044</v>
      </c>
      <c r="G382" s="822" t="s">
        <v>6045</v>
      </c>
      <c r="H382" s="831"/>
      <c r="I382" s="831"/>
      <c r="J382" s="822"/>
      <c r="K382" s="822"/>
      <c r="L382" s="831"/>
      <c r="M382" s="831"/>
      <c r="N382" s="822"/>
      <c r="O382" s="822"/>
      <c r="P382" s="831">
        <v>1</v>
      </c>
      <c r="Q382" s="831">
        <v>377</v>
      </c>
      <c r="R382" s="827"/>
      <c r="S382" s="832">
        <v>377</v>
      </c>
    </row>
    <row r="383" spans="1:19" ht="14.45" customHeight="1" x14ac:dyDescent="0.2">
      <c r="A383" s="821" t="s">
        <v>5935</v>
      </c>
      <c r="B383" s="822" t="s">
        <v>5936</v>
      </c>
      <c r="C383" s="822" t="s">
        <v>604</v>
      </c>
      <c r="D383" s="822" t="s">
        <v>1990</v>
      </c>
      <c r="E383" s="822" t="s">
        <v>5932</v>
      </c>
      <c r="F383" s="822" t="s">
        <v>6046</v>
      </c>
      <c r="G383" s="822" t="s">
        <v>6047</v>
      </c>
      <c r="H383" s="831">
        <v>1</v>
      </c>
      <c r="I383" s="831">
        <v>984</v>
      </c>
      <c r="J383" s="822"/>
      <c r="K383" s="822">
        <v>984</v>
      </c>
      <c r="L383" s="831"/>
      <c r="M383" s="831"/>
      <c r="N383" s="822"/>
      <c r="O383" s="822"/>
      <c r="P383" s="831">
        <v>2</v>
      </c>
      <c r="Q383" s="831">
        <v>1986</v>
      </c>
      <c r="R383" s="827"/>
      <c r="S383" s="832">
        <v>993</v>
      </c>
    </row>
    <row r="384" spans="1:19" ht="14.45" customHeight="1" x14ac:dyDescent="0.2">
      <c r="A384" s="821" t="s">
        <v>5935</v>
      </c>
      <c r="B384" s="822" t="s">
        <v>5936</v>
      </c>
      <c r="C384" s="822" t="s">
        <v>604</v>
      </c>
      <c r="D384" s="822" t="s">
        <v>1990</v>
      </c>
      <c r="E384" s="822" t="s">
        <v>5932</v>
      </c>
      <c r="F384" s="822" t="s">
        <v>6050</v>
      </c>
      <c r="G384" s="822" t="s">
        <v>6051</v>
      </c>
      <c r="H384" s="831">
        <v>4</v>
      </c>
      <c r="I384" s="831">
        <v>1412</v>
      </c>
      <c r="J384" s="822">
        <v>0.3615877080665813</v>
      </c>
      <c r="K384" s="822">
        <v>353</v>
      </c>
      <c r="L384" s="831">
        <v>11</v>
      </c>
      <c r="M384" s="831">
        <v>3905</v>
      </c>
      <c r="N384" s="822">
        <v>1</v>
      </c>
      <c r="O384" s="822">
        <v>355</v>
      </c>
      <c r="P384" s="831">
        <v>4</v>
      </c>
      <c r="Q384" s="831">
        <v>1424</v>
      </c>
      <c r="R384" s="827">
        <v>0.36466069142125479</v>
      </c>
      <c r="S384" s="832">
        <v>356</v>
      </c>
    </row>
    <row r="385" spans="1:19" ht="14.45" customHeight="1" x14ac:dyDescent="0.2">
      <c r="A385" s="821" t="s">
        <v>5935</v>
      </c>
      <c r="B385" s="822" t="s">
        <v>5936</v>
      </c>
      <c r="C385" s="822" t="s">
        <v>604</v>
      </c>
      <c r="D385" s="822" t="s">
        <v>1990</v>
      </c>
      <c r="E385" s="822" t="s">
        <v>5932</v>
      </c>
      <c r="F385" s="822" t="s">
        <v>6054</v>
      </c>
      <c r="G385" s="822" t="s">
        <v>6055</v>
      </c>
      <c r="H385" s="831"/>
      <c r="I385" s="831"/>
      <c r="J385" s="822"/>
      <c r="K385" s="822"/>
      <c r="L385" s="831"/>
      <c r="M385" s="831"/>
      <c r="N385" s="822"/>
      <c r="O385" s="822"/>
      <c r="P385" s="831">
        <v>1</v>
      </c>
      <c r="Q385" s="831">
        <v>135</v>
      </c>
      <c r="R385" s="827"/>
      <c r="S385" s="832">
        <v>135</v>
      </c>
    </row>
    <row r="386" spans="1:19" ht="14.45" customHeight="1" x14ac:dyDescent="0.2">
      <c r="A386" s="821" t="s">
        <v>5935</v>
      </c>
      <c r="B386" s="822" t="s">
        <v>5936</v>
      </c>
      <c r="C386" s="822" t="s">
        <v>604</v>
      </c>
      <c r="D386" s="822" t="s">
        <v>1990</v>
      </c>
      <c r="E386" s="822" t="s">
        <v>5932</v>
      </c>
      <c r="F386" s="822" t="s">
        <v>6056</v>
      </c>
      <c r="G386" s="822" t="s">
        <v>6057</v>
      </c>
      <c r="H386" s="831">
        <v>19</v>
      </c>
      <c r="I386" s="831">
        <v>2755</v>
      </c>
      <c r="J386" s="822">
        <v>0.70370370370370372</v>
      </c>
      <c r="K386" s="822">
        <v>145</v>
      </c>
      <c r="L386" s="831">
        <v>27</v>
      </c>
      <c r="M386" s="831">
        <v>3915</v>
      </c>
      <c r="N386" s="822">
        <v>1</v>
      </c>
      <c r="O386" s="822">
        <v>145</v>
      </c>
      <c r="P386" s="831">
        <v>43</v>
      </c>
      <c r="Q386" s="831">
        <v>6278</v>
      </c>
      <c r="R386" s="827">
        <v>1.6035759897828863</v>
      </c>
      <c r="S386" s="832">
        <v>146</v>
      </c>
    </row>
    <row r="387" spans="1:19" ht="14.45" customHeight="1" x14ac:dyDescent="0.2">
      <c r="A387" s="821" t="s">
        <v>5935</v>
      </c>
      <c r="B387" s="822" t="s">
        <v>5936</v>
      </c>
      <c r="C387" s="822" t="s">
        <v>604</v>
      </c>
      <c r="D387" s="822" t="s">
        <v>1990</v>
      </c>
      <c r="E387" s="822" t="s">
        <v>5932</v>
      </c>
      <c r="F387" s="822" t="s">
        <v>6070</v>
      </c>
      <c r="G387" s="822" t="s">
        <v>6071</v>
      </c>
      <c r="H387" s="831">
        <v>9</v>
      </c>
      <c r="I387" s="831">
        <v>1485</v>
      </c>
      <c r="J387" s="822">
        <v>1.5</v>
      </c>
      <c r="K387" s="822">
        <v>165</v>
      </c>
      <c r="L387" s="831">
        <v>6</v>
      </c>
      <c r="M387" s="831">
        <v>990</v>
      </c>
      <c r="N387" s="822">
        <v>1</v>
      </c>
      <c r="O387" s="822">
        <v>165</v>
      </c>
      <c r="P387" s="831">
        <v>3</v>
      </c>
      <c r="Q387" s="831">
        <v>498</v>
      </c>
      <c r="R387" s="827">
        <v>0.50303030303030305</v>
      </c>
      <c r="S387" s="832">
        <v>166</v>
      </c>
    </row>
    <row r="388" spans="1:19" ht="14.45" customHeight="1" x14ac:dyDescent="0.2">
      <c r="A388" s="821" t="s">
        <v>5935</v>
      </c>
      <c r="B388" s="822" t="s">
        <v>5936</v>
      </c>
      <c r="C388" s="822" t="s">
        <v>604</v>
      </c>
      <c r="D388" s="822" t="s">
        <v>1990</v>
      </c>
      <c r="E388" s="822" t="s">
        <v>5932</v>
      </c>
      <c r="F388" s="822" t="s">
        <v>6104</v>
      </c>
      <c r="G388" s="822" t="s">
        <v>6105</v>
      </c>
      <c r="H388" s="831">
        <v>1</v>
      </c>
      <c r="I388" s="831">
        <v>213</v>
      </c>
      <c r="J388" s="822"/>
      <c r="K388" s="822">
        <v>213</v>
      </c>
      <c r="L388" s="831"/>
      <c r="M388" s="831"/>
      <c r="N388" s="822"/>
      <c r="O388" s="822"/>
      <c r="P388" s="831"/>
      <c r="Q388" s="831"/>
      <c r="R388" s="827"/>
      <c r="S388" s="832"/>
    </row>
    <row r="389" spans="1:19" ht="14.45" customHeight="1" x14ac:dyDescent="0.2">
      <c r="A389" s="821" t="s">
        <v>5935</v>
      </c>
      <c r="B389" s="822" t="s">
        <v>5936</v>
      </c>
      <c r="C389" s="822" t="s">
        <v>604</v>
      </c>
      <c r="D389" s="822" t="s">
        <v>5927</v>
      </c>
      <c r="E389" s="822" t="s">
        <v>5932</v>
      </c>
      <c r="F389" s="822" t="s">
        <v>5953</v>
      </c>
      <c r="G389" s="822" t="s">
        <v>5954</v>
      </c>
      <c r="H389" s="831"/>
      <c r="I389" s="831"/>
      <c r="J389" s="822"/>
      <c r="K389" s="822"/>
      <c r="L389" s="831">
        <v>1</v>
      </c>
      <c r="M389" s="831">
        <v>84</v>
      </c>
      <c r="N389" s="822">
        <v>1</v>
      </c>
      <c r="O389" s="822">
        <v>84</v>
      </c>
      <c r="P389" s="831"/>
      <c r="Q389" s="831"/>
      <c r="R389" s="827"/>
      <c r="S389" s="832"/>
    </row>
    <row r="390" spans="1:19" ht="14.45" customHeight="1" x14ac:dyDescent="0.2">
      <c r="A390" s="821" t="s">
        <v>5935</v>
      </c>
      <c r="B390" s="822" t="s">
        <v>5936</v>
      </c>
      <c r="C390" s="822" t="s">
        <v>604</v>
      </c>
      <c r="D390" s="822" t="s">
        <v>5927</v>
      </c>
      <c r="E390" s="822" t="s">
        <v>5932</v>
      </c>
      <c r="F390" s="822" t="s">
        <v>5976</v>
      </c>
      <c r="G390" s="822" t="s">
        <v>5977</v>
      </c>
      <c r="H390" s="831"/>
      <c r="I390" s="831"/>
      <c r="J390" s="822"/>
      <c r="K390" s="822"/>
      <c r="L390" s="831">
        <v>9</v>
      </c>
      <c r="M390" s="831">
        <v>1134</v>
      </c>
      <c r="N390" s="822">
        <v>1</v>
      </c>
      <c r="O390" s="822">
        <v>126</v>
      </c>
      <c r="P390" s="831"/>
      <c r="Q390" s="831"/>
      <c r="R390" s="827"/>
      <c r="S390" s="832"/>
    </row>
    <row r="391" spans="1:19" ht="14.45" customHeight="1" x14ac:dyDescent="0.2">
      <c r="A391" s="821" t="s">
        <v>5935</v>
      </c>
      <c r="B391" s="822" t="s">
        <v>5936</v>
      </c>
      <c r="C391" s="822" t="s">
        <v>604</v>
      </c>
      <c r="D391" s="822" t="s">
        <v>5927</v>
      </c>
      <c r="E391" s="822" t="s">
        <v>5932</v>
      </c>
      <c r="F391" s="822" t="s">
        <v>6006</v>
      </c>
      <c r="G391" s="822" t="s">
        <v>6007</v>
      </c>
      <c r="H391" s="831"/>
      <c r="I391" s="831"/>
      <c r="J391" s="822"/>
      <c r="K391" s="822"/>
      <c r="L391" s="831">
        <v>6</v>
      </c>
      <c r="M391" s="831">
        <v>200</v>
      </c>
      <c r="N391" s="822">
        <v>1</v>
      </c>
      <c r="O391" s="822">
        <v>33.333333333333336</v>
      </c>
      <c r="P391" s="831"/>
      <c r="Q391" s="831"/>
      <c r="R391" s="827"/>
      <c r="S391" s="832"/>
    </row>
    <row r="392" spans="1:19" ht="14.45" customHeight="1" x14ac:dyDescent="0.2">
      <c r="A392" s="821" t="s">
        <v>5935</v>
      </c>
      <c r="B392" s="822" t="s">
        <v>5936</v>
      </c>
      <c r="C392" s="822" t="s">
        <v>604</v>
      </c>
      <c r="D392" s="822" t="s">
        <v>1991</v>
      </c>
      <c r="E392" s="822" t="s">
        <v>5937</v>
      </c>
      <c r="F392" s="822" t="s">
        <v>5938</v>
      </c>
      <c r="G392" s="822" t="s">
        <v>5939</v>
      </c>
      <c r="H392" s="831"/>
      <c r="I392" s="831"/>
      <c r="J392" s="822"/>
      <c r="K392" s="822"/>
      <c r="L392" s="831">
        <v>0.2</v>
      </c>
      <c r="M392" s="831">
        <v>13.94</v>
      </c>
      <c r="N392" s="822">
        <v>1</v>
      </c>
      <c r="O392" s="822">
        <v>69.699999999999989</v>
      </c>
      <c r="P392" s="831">
        <v>0.1</v>
      </c>
      <c r="Q392" s="831">
        <v>6.97</v>
      </c>
      <c r="R392" s="827">
        <v>0.5</v>
      </c>
      <c r="S392" s="832">
        <v>69.699999999999989</v>
      </c>
    </row>
    <row r="393" spans="1:19" ht="14.45" customHeight="1" x14ac:dyDescent="0.2">
      <c r="A393" s="821" t="s">
        <v>5935</v>
      </c>
      <c r="B393" s="822" t="s">
        <v>5936</v>
      </c>
      <c r="C393" s="822" t="s">
        <v>604</v>
      </c>
      <c r="D393" s="822" t="s">
        <v>1991</v>
      </c>
      <c r="E393" s="822" t="s">
        <v>5932</v>
      </c>
      <c r="F393" s="822" t="s">
        <v>5953</v>
      </c>
      <c r="G393" s="822" t="s">
        <v>5954</v>
      </c>
      <c r="H393" s="831">
        <v>1</v>
      </c>
      <c r="I393" s="831">
        <v>83</v>
      </c>
      <c r="J393" s="822">
        <v>0.32936507936507936</v>
      </c>
      <c r="K393" s="822">
        <v>83</v>
      </c>
      <c r="L393" s="831">
        <v>3</v>
      </c>
      <c r="M393" s="831">
        <v>252</v>
      </c>
      <c r="N393" s="822">
        <v>1</v>
      </c>
      <c r="O393" s="822">
        <v>84</v>
      </c>
      <c r="P393" s="831">
        <v>1</v>
      </c>
      <c r="Q393" s="831">
        <v>85</v>
      </c>
      <c r="R393" s="827">
        <v>0.33730158730158732</v>
      </c>
      <c r="S393" s="832">
        <v>85</v>
      </c>
    </row>
    <row r="394" spans="1:19" ht="14.45" customHeight="1" x14ac:dyDescent="0.2">
      <c r="A394" s="821" t="s">
        <v>5935</v>
      </c>
      <c r="B394" s="822" t="s">
        <v>5936</v>
      </c>
      <c r="C394" s="822" t="s">
        <v>604</v>
      </c>
      <c r="D394" s="822" t="s">
        <v>1991</v>
      </c>
      <c r="E394" s="822" t="s">
        <v>5932</v>
      </c>
      <c r="F394" s="822" t="s">
        <v>5955</v>
      </c>
      <c r="G394" s="822" t="s">
        <v>5956</v>
      </c>
      <c r="H394" s="831"/>
      <c r="I394" s="831"/>
      <c r="J394" s="822"/>
      <c r="K394" s="822"/>
      <c r="L394" s="831">
        <v>1</v>
      </c>
      <c r="M394" s="831">
        <v>107</v>
      </c>
      <c r="N394" s="822">
        <v>1</v>
      </c>
      <c r="O394" s="822">
        <v>107</v>
      </c>
      <c r="P394" s="831"/>
      <c r="Q394" s="831"/>
      <c r="R394" s="827"/>
      <c r="S394" s="832"/>
    </row>
    <row r="395" spans="1:19" ht="14.45" customHeight="1" x14ac:dyDescent="0.2">
      <c r="A395" s="821" t="s">
        <v>5935</v>
      </c>
      <c r="B395" s="822" t="s">
        <v>5936</v>
      </c>
      <c r="C395" s="822" t="s">
        <v>604</v>
      </c>
      <c r="D395" s="822" t="s">
        <v>1991</v>
      </c>
      <c r="E395" s="822" t="s">
        <v>5932</v>
      </c>
      <c r="F395" s="822" t="s">
        <v>5970</v>
      </c>
      <c r="G395" s="822" t="s">
        <v>5971</v>
      </c>
      <c r="H395" s="831">
        <v>1</v>
      </c>
      <c r="I395" s="831">
        <v>91</v>
      </c>
      <c r="J395" s="822"/>
      <c r="K395" s="822">
        <v>91</v>
      </c>
      <c r="L395" s="831"/>
      <c r="M395" s="831"/>
      <c r="N395" s="822"/>
      <c r="O395" s="822"/>
      <c r="P395" s="831"/>
      <c r="Q395" s="831"/>
      <c r="R395" s="827"/>
      <c r="S395" s="832"/>
    </row>
    <row r="396" spans="1:19" ht="14.45" customHeight="1" x14ac:dyDescent="0.2">
      <c r="A396" s="821" t="s">
        <v>5935</v>
      </c>
      <c r="B396" s="822" t="s">
        <v>5936</v>
      </c>
      <c r="C396" s="822" t="s">
        <v>604</v>
      </c>
      <c r="D396" s="822" t="s">
        <v>1991</v>
      </c>
      <c r="E396" s="822" t="s">
        <v>5932</v>
      </c>
      <c r="F396" s="822" t="s">
        <v>5974</v>
      </c>
      <c r="G396" s="822" t="s">
        <v>5975</v>
      </c>
      <c r="H396" s="831">
        <v>1</v>
      </c>
      <c r="I396" s="831">
        <v>81</v>
      </c>
      <c r="J396" s="822">
        <v>1</v>
      </c>
      <c r="K396" s="822">
        <v>81</v>
      </c>
      <c r="L396" s="831">
        <v>1</v>
      </c>
      <c r="M396" s="831">
        <v>81</v>
      </c>
      <c r="N396" s="822">
        <v>1</v>
      </c>
      <c r="O396" s="822">
        <v>81</v>
      </c>
      <c r="P396" s="831"/>
      <c r="Q396" s="831"/>
      <c r="R396" s="827"/>
      <c r="S396" s="832"/>
    </row>
    <row r="397" spans="1:19" ht="14.45" customHeight="1" x14ac:dyDescent="0.2">
      <c r="A397" s="821" t="s">
        <v>5935</v>
      </c>
      <c r="B397" s="822" t="s">
        <v>5936</v>
      </c>
      <c r="C397" s="822" t="s">
        <v>604</v>
      </c>
      <c r="D397" s="822" t="s">
        <v>1991</v>
      </c>
      <c r="E397" s="822" t="s">
        <v>5932</v>
      </c>
      <c r="F397" s="822" t="s">
        <v>5976</v>
      </c>
      <c r="G397" s="822" t="s">
        <v>5977</v>
      </c>
      <c r="H397" s="831">
        <v>979</v>
      </c>
      <c r="I397" s="831">
        <v>124011</v>
      </c>
      <c r="J397" s="822">
        <v>1.1248163265306121</v>
      </c>
      <c r="K397" s="822">
        <v>126.67109295199182</v>
      </c>
      <c r="L397" s="831">
        <v>875</v>
      </c>
      <c r="M397" s="831">
        <v>110250</v>
      </c>
      <c r="N397" s="822">
        <v>1</v>
      </c>
      <c r="O397" s="822">
        <v>126</v>
      </c>
      <c r="P397" s="831">
        <v>649</v>
      </c>
      <c r="Q397" s="831">
        <v>82423</v>
      </c>
      <c r="R397" s="827">
        <v>0.74760090702947846</v>
      </c>
      <c r="S397" s="832">
        <v>127</v>
      </c>
    </row>
    <row r="398" spans="1:19" ht="14.45" customHeight="1" x14ac:dyDescent="0.2">
      <c r="A398" s="821" t="s">
        <v>5935</v>
      </c>
      <c r="B398" s="822" t="s">
        <v>5936</v>
      </c>
      <c r="C398" s="822" t="s">
        <v>604</v>
      </c>
      <c r="D398" s="822" t="s">
        <v>1991</v>
      </c>
      <c r="E398" s="822" t="s">
        <v>5932</v>
      </c>
      <c r="F398" s="822" t="s">
        <v>5996</v>
      </c>
      <c r="G398" s="822" t="s">
        <v>5997</v>
      </c>
      <c r="H398" s="831"/>
      <c r="I398" s="831"/>
      <c r="J398" s="822"/>
      <c r="K398" s="822"/>
      <c r="L398" s="831"/>
      <c r="M398" s="831"/>
      <c r="N398" s="822"/>
      <c r="O398" s="822"/>
      <c r="P398" s="831">
        <v>1</v>
      </c>
      <c r="Q398" s="831">
        <v>1328</v>
      </c>
      <c r="R398" s="827"/>
      <c r="S398" s="832">
        <v>1328</v>
      </c>
    </row>
    <row r="399" spans="1:19" ht="14.45" customHeight="1" x14ac:dyDescent="0.2">
      <c r="A399" s="821" t="s">
        <v>5935</v>
      </c>
      <c r="B399" s="822" t="s">
        <v>5936</v>
      </c>
      <c r="C399" s="822" t="s">
        <v>604</v>
      </c>
      <c r="D399" s="822" t="s">
        <v>1991</v>
      </c>
      <c r="E399" s="822" t="s">
        <v>5932</v>
      </c>
      <c r="F399" s="822" t="s">
        <v>6004</v>
      </c>
      <c r="G399" s="822" t="s">
        <v>6005</v>
      </c>
      <c r="H399" s="831">
        <v>1</v>
      </c>
      <c r="I399" s="831">
        <v>164</v>
      </c>
      <c r="J399" s="822"/>
      <c r="K399" s="822">
        <v>164</v>
      </c>
      <c r="L399" s="831"/>
      <c r="M399" s="831"/>
      <c r="N399" s="822"/>
      <c r="O399" s="822"/>
      <c r="P399" s="831"/>
      <c r="Q399" s="831"/>
      <c r="R399" s="827"/>
      <c r="S399" s="832"/>
    </row>
    <row r="400" spans="1:19" ht="14.45" customHeight="1" x14ac:dyDescent="0.2">
      <c r="A400" s="821" t="s">
        <v>5935</v>
      </c>
      <c r="B400" s="822" t="s">
        <v>5936</v>
      </c>
      <c r="C400" s="822" t="s">
        <v>604</v>
      </c>
      <c r="D400" s="822" t="s">
        <v>1991</v>
      </c>
      <c r="E400" s="822" t="s">
        <v>5932</v>
      </c>
      <c r="F400" s="822" t="s">
        <v>6006</v>
      </c>
      <c r="G400" s="822" t="s">
        <v>6007</v>
      </c>
      <c r="H400" s="831">
        <v>758</v>
      </c>
      <c r="I400" s="831">
        <v>25266.630000000005</v>
      </c>
      <c r="J400" s="822">
        <v>0.76257442279420784</v>
      </c>
      <c r="K400" s="822">
        <v>33.333284960422169</v>
      </c>
      <c r="L400" s="831">
        <v>994</v>
      </c>
      <c r="M400" s="831">
        <v>33133.329999999994</v>
      </c>
      <c r="N400" s="822">
        <v>1</v>
      </c>
      <c r="O400" s="822">
        <v>33.333329979879267</v>
      </c>
      <c r="P400" s="831">
        <v>799</v>
      </c>
      <c r="Q400" s="831">
        <v>31362.230000000003</v>
      </c>
      <c r="R400" s="827">
        <v>0.94654627228835764</v>
      </c>
      <c r="S400" s="832">
        <v>39.251852315394245</v>
      </c>
    </row>
    <row r="401" spans="1:19" ht="14.45" customHeight="1" x14ac:dyDescent="0.2">
      <c r="A401" s="821" t="s">
        <v>5935</v>
      </c>
      <c r="B401" s="822" t="s">
        <v>5936</v>
      </c>
      <c r="C401" s="822" t="s">
        <v>604</v>
      </c>
      <c r="D401" s="822" t="s">
        <v>1991</v>
      </c>
      <c r="E401" s="822" t="s">
        <v>5932</v>
      </c>
      <c r="F401" s="822" t="s">
        <v>6012</v>
      </c>
      <c r="G401" s="822" t="s">
        <v>6013</v>
      </c>
      <c r="H401" s="831">
        <v>2</v>
      </c>
      <c r="I401" s="831">
        <v>172</v>
      </c>
      <c r="J401" s="822">
        <v>0.65900383141762453</v>
      </c>
      <c r="K401" s="822">
        <v>86</v>
      </c>
      <c r="L401" s="831">
        <v>3</v>
      </c>
      <c r="M401" s="831">
        <v>261</v>
      </c>
      <c r="N401" s="822">
        <v>1</v>
      </c>
      <c r="O401" s="822">
        <v>87</v>
      </c>
      <c r="P401" s="831">
        <v>1</v>
      </c>
      <c r="Q401" s="831">
        <v>88</v>
      </c>
      <c r="R401" s="827">
        <v>0.33716475095785442</v>
      </c>
      <c r="S401" s="832">
        <v>88</v>
      </c>
    </row>
    <row r="402" spans="1:19" ht="14.45" customHeight="1" x14ac:dyDescent="0.2">
      <c r="A402" s="821" t="s">
        <v>5935</v>
      </c>
      <c r="B402" s="822" t="s">
        <v>5936</v>
      </c>
      <c r="C402" s="822" t="s">
        <v>604</v>
      </c>
      <c r="D402" s="822" t="s">
        <v>1991</v>
      </c>
      <c r="E402" s="822" t="s">
        <v>5932</v>
      </c>
      <c r="F402" s="822" t="s">
        <v>6014</v>
      </c>
      <c r="G402" s="822" t="s">
        <v>6015</v>
      </c>
      <c r="H402" s="831"/>
      <c r="I402" s="831"/>
      <c r="J402" s="822"/>
      <c r="K402" s="822"/>
      <c r="L402" s="831">
        <v>1</v>
      </c>
      <c r="M402" s="831">
        <v>33</v>
      </c>
      <c r="N402" s="822">
        <v>1</v>
      </c>
      <c r="O402" s="822">
        <v>33</v>
      </c>
      <c r="P402" s="831"/>
      <c r="Q402" s="831"/>
      <c r="R402" s="827"/>
      <c r="S402" s="832"/>
    </row>
    <row r="403" spans="1:19" ht="14.45" customHeight="1" x14ac:dyDescent="0.2">
      <c r="A403" s="821" t="s">
        <v>5935</v>
      </c>
      <c r="B403" s="822" t="s">
        <v>5936</v>
      </c>
      <c r="C403" s="822" t="s">
        <v>604</v>
      </c>
      <c r="D403" s="822" t="s">
        <v>1991</v>
      </c>
      <c r="E403" s="822" t="s">
        <v>5932</v>
      </c>
      <c r="F403" s="822" t="s">
        <v>6020</v>
      </c>
      <c r="G403" s="822" t="s">
        <v>6021</v>
      </c>
      <c r="H403" s="831">
        <v>1</v>
      </c>
      <c r="I403" s="831">
        <v>496</v>
      </c>
      <c r="J403" s="822"/>
      <c r="K403" s="822">
        <v>496</v>
      </c>
      <c r="L403" s="831"/>
      <c r="M403" s="831"/>
      <c r="N403" s="822"/>
      <c r="O403" s="822"/>
      <c r="P403" s="831"/>
      <c r="Q403" s="831"/>
      <c r="R403" s="827"/>
      <c r="S403" s="832"/>
    </row>
    <row r="404" spans="1:19" ht="14.45" customHeight="1" x14ac:dyDescent="0.2">
      <c r="A404" s="821" t="s">
        <v>5935</v>
      </c>
      <c r="B404" s="822" t="s">
        <v>5936</v>
      </c>
      <c r="C404" s="822" t="s">
        <v>604</v>
      </c>
      <c r="D404" s="822" t="s">
        <v>1991</v>
      </c>
      <c r="E404" s="822" t="s">
        <v>5932</v>
      </c>
      <c r="F404" s="822" t="s">
        <v>5933</v>
      </c>
      <c r="G404" s="822" t="s">
        <v>5934</v>
      </c>
      <c r="H404" s="831">
        <v>240</v>
      </c>
      <c r="I404" s="831">
        <v>60480</v>
      </c>
      <c r="J404" s="822">
        <v>0.8098987626546682</v>
      </c>
      <c r="K404" s="822">
        <v>252</v>
      </c>
      <c r="L404" s="831">
        <v>294</v>
      </c>
      <c r="M404" s="831">
        <v>74676</v>
      </c>
      <c r="N404" s="822">
        <v>1</v>
      </c>
      <c r="O404" s="822">
        <v>254</v>
      </c>
      <c r="P404" s="831">
        <v>279</v>
      </c>
      <c r="Q404" s="831">
        <v>71145</v>
      </c>
      <c r="R404" s="827">
        <v>0.95271573196207615</v>
      </c>
      <c r="S404" s="832">
        <v>255</v>
      </c>
    </row>
    <row r="405" spans="1:19" ht="14.45" customHeight="1" x14ac:dyDescent="0.2">
      <c r="A405" s="821" t="s">
        <v>5935</v>
      </c>
      <c r="B405" s="822" t="s">
        <v>5936</v>
      </c>
      <c r="C405" s="822" t="s">
        <v>604</v>
      </c>
      <c r="D405" s="822" t="s">
        <v>1991</v>
      </c>
      <c r="E405" s="822" t="s">
        <v>5932</v>
      </c>
      <c r="F405" s="822" t="s">
        <v>6052</v>
      </c>
      <c r="G405" s="822" t="s">
        <v>6053</v>
      </c>
      <c r="H405" s="831"/>
      <c r="I405" s="831"/>
      <c r="J405" s="822"/>
      <c r="K405" s="822"/>
      <c r="L405" s="831">
        <v>1</v>
      </c>
      <c r="M405" s="831">
        <v>506</v>
      </c>
      <c r="N405" s="822">
        <v>1</v>
      </c>
      <c r="O405" s="822">
        <v>506</v>
      </c>
      <c r="P405" s="831"/>
      <c r="Q405" s="831"/>
      <c r="R405" s="827"/>
      <c r="S405" s="832"/>
    </row>
    <row r="406" spans="1:19" ht="14.45" customHeight="1" x14ac:dyDescent="0.2">
      <c r="A406" s="821" t="s">
        <v>5935</v>
      </c>
      <c r="B406" s="822" t="s">
        <v>5936</v>
      </c>
      <c r="C406" s="822" t="s">
        <v>604</v>
      </c>
      <c r="D406" s="822" t="s">
        <v>1991</v>
      </c>
      <c r="E406" s="822" t="s">
        <v>5932</v>
      </c>
      <c r="F406" s="822" t="s">
        <v>6056</v>
      </c>
      <c r="G406" s="822" t="s">
        <v>6057</v>
      </c>
      <c r="H406" s="831"/>
      <c r="I406" s="831"/>
      <c r="J406" s="822"/>
      <c r="K406" s="822"/>
      <c r="L406" s="831">
        <v>1</v>
      </c>
      <c r="M406" s="831">
        <v>145</v>
      </c>
      <c r="N406" s="822">
        <v>1</v>
      </c>
      <c r="O406" s="822">
        <v>145</v>
      </c>
      <c r="P406" s="831"/>
      <c r="Q406" s="831"/>
      <c r="R406" s="827"/>
      <c r="S406" s="832"/>
    </row>
    <row r="407" spans="1:19" ht="14.45" customHeight="1" x14ac:dyDescent="0.2">
      <c r="A407" s="821" t="s">
        <v>5935</v>
      </c>
      <c r="B407" s="822" t="s">
        <v>5936</v>
      </c>
      <c r="C407" s="822" t="s">
        <v>604</v>
      </c>
      <c r="D407" s="822" t="s">
        <v>1991</v>
      </c>
      <c r="E407" s="822" t="s">
        <v>5932</v>
      </c>
      <c r="F407" s="822" t="s">
        <v>6062</v>
      </c>
      <c r="G407" s="822" t="s">
        <v>6063</v>
      </c>
      <c r="H407" s="831">
        <v>1</v>
      </c>
      <c r="I407" s="831">
        <v>311</v>
      </c>
      <c r="J407" s="822"/>
      <c r="K407" s="822">
        <v>311</v>
      </c>
      <c r="L407" s="831"/>
      <c r="M407" s="831"/>
      <c r="N407" s="822"/>
      <c r="O407" s="822"/>
      <c r="P407" s="831"/>
      <c r="Q407" s="831"/>
      <c r="R407" s="827"/>
      <c r="S407" s="832"/>
    </row>
    <row r="408" spans="1:19" ht="14.45" customHeight="1" x14ac:dyDescent="0.2">
      <c r="A408" s="821" t="s">
        <v>5935</v>
      </c>
      <c r="B408" s="822" t="s">
        <v>5936</v>
      </c>
      <c r="C408" s="822" t="s">
        <v>604</v>
      </c>
      <c r="D408" s="822" t="s">
        <v>1991</v>
      </c>
      <c r="E408" s="822" t="s">
        <v>5932</v>
      </c>
      <c r="F408" s="822" t="s">
        <v>6070</v>
      </c>
      <c r="G408" s="822" t="s">
        <v>6071</v>
      </c>
      <c r="H408" s="831"/>
      <c r="I408" s="831"/>
      <c r="J408" s="822"/>
      <c r="K408" s="822"/>
      <c r="L408" s="831">
        <v>1</v>
      </c>
      <c r="M408" s="831">
        <v>165</v>
      </c>
      <c r="N408" s="822">
        <v>1</v>
      </c>
      <c r="O408" s="822">
        <v>165</v>
      </c>
      <c r="P408" s="831"/>
      <c r="Q408" s="831"/>
      <c r="R408" s="827"/>
      <c r="S408" s="832"/>
    </row>
    <row r="409" spans="1:19" ht="14.45" customHeight="1" x14ac:dyDescent="0.2">
      <c r="A409" s="821" t="s">
        <v>5935</v>
      </c>
      <c r="B409" s="822" t="s">
        <v>5936</v>
      </c>
      <c r="C409" s="822" t="s">
        <v>604</v>
      </c>
      <c r="D409" s="822" t="s">
        <v>1991</v>
      </c>
      <c r="E409" s="822" t="s">
        <v>5932</v>
      </c>
      <c r="F409" s="822" t="s">
        <v>6078</v>
      </c>
      <c r="G409" s="822" t="s">
        <v>6079</v>
      </c>
      <c r="H409" s="831">
        <v>1</v>
      </c>
      <c r="I409" s="831">
        <v>500</v>
      </c>
      <c r="J409" s="822"/>
      <c r="K409" s="822">
        <v>500</v>
      </c>
      <c r="L409" s="831"/>
      <c r="M409" s="831"/>
      <c r="N409" s="822"/>
      <c r="O409" s="822"/>
      <c r="P409" s="831"/>
      <c r="Q409" s="831"/>
      <c r="R409" s="827"/>
      <c r="S409" s="832"/>
    </row>
    <row r="410" spans="1:19" ht="14.45" customHeight="1" x14ac:dyDescent="0.2">
      <c r="A410" s="821" t="s">
        <v>5935</v>
      </c>
      <c r="B410" s="822" t="s">
        <v>5936</v>
      </c>
      <c r="C410" s="822" t="s">
        <v>604</v>
      </c>
      <c r="D410" s="822" t="s">
        <v>1992</v>
      </c>
      <c r="E410" s="822" t="s">
        <v>5937</v>
      </c>
      <c r="F410" s="822" t="s">
        <v>5938</v>
      </c>
      <c r="G410" s="822" t="s">
        <v>5939</v>
      </c>
      <c r="H410" s="831">
        <v>6.7</v>
      </c>
      <c r="I410" s="831">
        <v>466.99</v>
      </c>
      <c r="J410" s="822">
        <v>1.3673469387755102</v>
      </c>
      <c r="K410" s="822">
        <v>69.7</v>
      </c>
      <c r="L410" s="831">
        <v>4.8999999999999995</v>
      </c>
      <c r="M410" s="831">
        <v>341.53000000000003</v>
      </c>
      <c r="N410" s="822">
        <v>1</v>
      </c>
      <c r="O410" s="822">
        <v>69.700000000000017</v>
      </c>
      <c r="P410" s="831">
        <v>4.5999999999999996</v>
      </c>
      <c r="Q410" s="831">
        <v>320.62</v>
      </c>
      <c r="R410" s="827">
        <v>0.93877551020408156</v>
      </c>
      <c r="S410" s="832">
        <v>69.7</v>
      </c>
    </row>
    <row r="411" spans="1:19" ht="14.45" customHeight="1" x14ac:dyDescent="0.2">
      <c r="A411" s="821" t="s">
        <v>5935</v>
      </c>
      <c r="B411" s="822" t="s">
        <v>5936</v>
      </c>
      <c r="C411" s="822" t="s">
        <v>604</v>
      </c>
      <c r="D411" s="822" t="s">
        <v>1992</v>
      </c>
      <c r="E411" s="822" t="s">
        <v>5932</v>
      </c>
      <c r="F411" s="822" t="s">
        <v>5953</v>
      </c>
      <c r="G411" s="822" t="s">
        <v>5954</v>
      </c>
      <c r="H411" s="831">
        <v>193</v>
      </c>
      <c r="I411" s="831">
        <v>16019</v>
      </c>
      <c r="J411" s="822">
        <v>0.7880263675718221</v>
      </c>
      <c r="K411" s="822">
        <v>83</v>
      </c>
      <c r="L411" s="831">
        <v>242</v>
      </c>
      <c r="M411" s="831">
        <v>20328</v>
      </c>
      <c r="N411" s="822">
        <v>1</v>
      </c>
      <c r="O411" s="822">
        <v>84</v>
      </c>
      <c r="P411" s="831">
        <v>145</v>
      </c>
      <c r="Q411" s="831">
        <v>12325</v>
      </c>
      <c r="R411" s="827">
        <v>0.60630657221566309</v>
      </c>
      <c r="S411" s="832">
        <v>85</v>
      </c>
    </row>
    <row r="412" spans="1:19" ht="14.45" customHeight="1" x14ac:dyDescent="0.2">
      <c r="A412" s="821" t="s">
        <v>5935</v>
      </c>
      <c r="B412" s="822" t="s">
        <v>5936</v>
      </c>
      <c r="C412" s="822" t="s">
        <v>604</v>
      </c>
      <c r="D412" s="822" t="s">
        <v>1992</v>
      </c>
      <c r="E412" s="822" t="s">
        <v>5932</v>
      </c>
      <c r="F412" s="822" t="s">
        <v>5955</v>
      </c>
      <c r="G412" s="822" t="s">
        <v>5956</v>
      </c>
      <c r="H412" s="831">
        <v>6</v>
      </c>
      <c r="I412" s="831">
        <v>636</v>
      </c>
      <c r="J412" s="822"/>
      <c r="K412" s="822">
        <v>106</v>
      </c>
      <c r="L412" s="831"/>
      <c r="M412" s="831"/>
      <c r="N412" s="822"/>
      <c r="O412" s="822"/>
      <c r="P412" s="831">
        <v>1</v>
      </c>
      <c r="Q412" s="831">
        <v>108</v>
      </c>
      <c r="R412" s="827"/>
      <c r="S412" s="832">
        <v>108</v>
      </c>
    </row>
    <row r="413" spans="1:19" ht="14.45" customHeight="1" x14ac:dyDescent="0.2">
      <c r="A413" s="821" t="s">
        <v>5935</v>
      </c>
      <c r="B413" s="822" t="s">
        <v>5936</v>
      </c>
      <c r="C413" s="822" t="s">
        <v>604</v>
      </c>
      <c r="D413" s="822" t="s">
        <v>1992</v>
      </c>
      <c r="E413" s="822" t="s">
        <v>5932</v>
      </c>
      <c r="F413" s="822" t="s">
        <v>5957</v>
      </c>
      <c r="G413" s="822" t="s">
        <v>5958</v>
      </c>
      <c r="H413" s="831">
        <v>71</v>
      </c>
      <c r="I413" s="831">
        <v>2627</v>
      </c>
      <c r="J413" s="822">
        <v>1.1919237749546279</v>
      </c>
      <c r="K413" s="822">
        <v>37</v>
      </c>
      <c r="L413" s="831">
        <v>58</v>
      </c>
      <c r="M413" s="831">
        <v>2204</v>
      </c>
      <c r="N413" s="822">
        <v>1</v>
      </c>
      <c r="O413" s="822">
        <v>38</v>
      </c>
      <c r="P413" s="831">
        <v>46</v>
      </c>
      <c r="Q413" s="831">
        <v>1748</v>
      </c>
      <c r="R413" s="827">
        <v>0.7931034482758621</v>
      </c>
      <c r="S413" s="832">
        <v>38</v>
      </c>
    </row>
    <row r="414" spans="1:19" ht="14.45" customHeight="1" x14ac:dyDescent="0.2">
      <c r="A414" s="821" t="s">
        <v>5935</v>
      </c>
      <c r="B414" s="822" t="s">
        <v>5936</v>
      </c>
      <c r="C414" s="822" t="s">
        <v>604</v>
      </c>
      <c r="D414" s="822" t="s">
        <v>1992</v>
      </c>
      <c r="E414" s="822" t="s">
        <v>5932</v>
      </c>
      <c r="F414" s="822" t="s">
        <v>5959</v>
      </c>
      <c r="G414" s="822" t="s">
        <v>5960</v>
      </c>
      <c r="H414" s="831">
        <v>1</v>
      </c>
      <c r="I414" s="831">
        <v>5</v>
      </c>
      <c r="J414" s="822">
        <v>8.3333333333333329E-2</v>
      </c>
      <c r="K414" s="822">
        <v>5</v>
      </c>
      <c r="L414" s="831">
        <v>12</v>
      </c>
      <c r="M414" s="831">
        <v>60</v>
      </c>
      <c r="N414" s="822">
        <v>1</v>
      </c>
      <c r="O414" s="822">
        <v>5</v>
      </c>
      <c r="P414" s="831">
        <v>3</v>
      </c>
      <c r="Q414" s="831">
        <v>15</v>
      </c>
      <c r="R414" s="827">
        <v>0.25</v>
      </c>
      <c r="S414" s="832">
        <v>5</v>
      </c>
    </row>
    <row r="415" spans="1:19" ht="14.45" customHeight="1" x14ac:dyDescent="0.2">
      <c r="A415" s="821" t="s">
        <v>5935</v>
      </c>
      <c r="B415" s="822" t="s">
        <v>5936</v>
      </c>
      <c r="C415" s="822" t="s">
        <v>604</v>
      </c>
      <c r="D415" s="822" t="s">
        <v>1992</v>
      </c>
      <c r="E415" s="822" t="s">
        <v>5932</v>
      </c>
      <c r="F415" s="822" t="s">
        <v>5961</v>
      </c>
      <c r="G415" s="822" t="s">
        <v>5962</v>
      </c>
      <c r="H415" s="831">
        <v>3</v>
      </c>
      <c r="I415" s="831">
        <v>15</v>
      </c>
      <c r="J415" s="822">
        <v>0.375</v>
      </c>
      <c r="K415" s="822">
        <v>5</v>
      </c>
      <c r="L415" s="831">
        <v>8</v>
      </c>
      <c r="M415" s="831">
        <v>40</v>
      </c>
      <c r="N415" s="822">
        <v>1</v>
      </c>
      <c r="O415" s="822">
        <v>5</v>
      </c>
      <c r="P415" s="831">
        <v>5</v>
      </c>
      <c r="Q415" s="831">
        <v>25</v>
      </c>
      <c r="R415" s="827">
        <v>0.625</v>
      </c>
      <c r="S415" s="832">
        <v>5</v>
      </c>
    </row>
    <row r="416" spans="1:19" ht="14.45" customHeight="1" x14ac:dyDescent="0.2">
      <c r="A416" s="821" t="s">
        <v>5935</v>
      </c>
      <c r="B416" s="822" t="s">
        <v>5936</v>
      </c>
      <c r="C416" s="822" t="s">
        <v>604</v>
      </c>
      <c r="D416" s="822" t="s">
        <v>1992</v>
      </c>
      <c r="E416" s="822" t="s">
        <v>5932</v>
      </c>
      <c r="F416" s="822" t="s">
        <v>5964</v>
      </c>
      <c r="G416" s="822" t="s">
        <v>5965</v>
      </c>
      <c r="H416" s="831">
        <v>19</v>
      </c>
      <c r="I416" s="831">
        <v>4579</v>
      </c>
      <c r="J416" s="822">
        <v>1.3515348288075562</v>
      </c>
      <c r="K416" s="822">
        <v>241</v>
      </c>
      <c r="L416" s="831">
        <v>14</v>
      </c>
      <c r="M416" s="831">
        <v>3388</v>
      </c>
      <c r="N416" s="822">
        <v>1</v>
      </c>
      <c r="O416" s="822">
        <v>242</v>
      </c>
      <c r="P416" s="831">
        <v>20</v>
      </c>
      <c r="Q416" s="831">
        <v>4860</v>
      </c>
      <c r="R416" s="827">
        <v>1.4344746162927982</v>
      </c>
      <c r="S416" s="832">
        <v>243</v>
      </c>
    </row>
    <row r="417" spans="1:19" ht="14.45" customHeight="1" x14ac:dyDescent="0.2">
      <c r="A417" s="821" t="s">
        <v>5935</v>
      </c>
      <c r="B417" s="822" t="s">
        <v>5936</v>
      </c>
      <c r="C417" s="822" t="s">
        <v>604</v>
      </c>
      <c r="D417" s="822" t="s">
        <v>1992</v>
      </c>
      <c r="E417" s="822" t="s">
        <v>5932</v>
      </c>
      <c r="F417" s="822" t="s">
        <v>5966</v>
      </c>
      <c r="G417" s="822" t="s">
        <v>5967</v>
      </c>
      <c r="H417" s="831">
        <v>7</v>
      </c>
      <c r="I417" s="831">
        <v>2674</v>
      </c>
      <c r="J417" s="822">
        <v>0.99479166666666663</v>
      </c>
      <c r="K417" s="822">
        <v>382</v>
      </c>
      <c r="L417" s="831">
        <v>7</v>
      </c>
      <c r="M417" s="831">
        <v>2688</v>
      </c>
      <c r="N417" s="822">
        <v>1</v>
      </c>
      <c r="O417" s="822">
        <v>384</v>
      </c>
      <c r="P417" s="831">
        <v>4</v>
      </c>
      <c r="Q417" s="831">
        <v>1540</v>
      </c>
      <c r="R417" s="827">
        <v>0.57291666666666663</v>
      </c>
      <c r="S417" s="832">
        <v>385</v>
      </c>
    </row>
    <row r="418" spans="1:19" ht="14.45" customHeight="1" x14ac:dyDescent="0.2">
      <c r="A418" s="821" t="s">
        <v>5935</v>
      </c>
      <c r="B418" s="822" t="s">
        <v>5936</v>
      </c>
      <c r="C418" s="822" t="s">
        <v>604</v>
      </c>
      <c r="D418" s="822" t="s">
        <v>1992</v>
      </c>
      <c r="E418" s="822" t="s">
        <v>5932</v>
      </c>
      <c r="F418" s="822" t="s">
        <v>5970</v>
      </c>
      <c r="G418" s="822" t="s">
        <v>5971</v>
      </c>
      <c r="H418" s="831">
        <v>92</v>
      </c>
      <c r="I418" s="831">
        <v>8372</v>
      </c>
      <c r="J418" s="822">
        <v>0.90196078431372551</v>
      </c>
      <c r="K418" s="822">
        <v>91</v>
      </c>
      <c r="L418" s="831">
        <v>102</v>
      </c>
      <c r="M418" s="831">
        <v>9282</v>
      </c>
      <c r="N418" s="822">
        <v>1</v>
      </c>
      <c r="O418" s="822">
        <v>91</v>
      </c>
      <c r="P418" s="831">
        <v>60</v>
      </c>
      <c r="Q418" s="831">
        <v>5520</v>
      </c>
      <c r="R418" s="827">
        <v>0.59469941822882999</v>
      </c>
      <c r="S418" s="832">
        <v>92</v>
      </c>
    </row>
    <row r="419" spans="1:19" ht="14.45" customHeight="1" x14ac:dyDescent="0.2">
      <c r="A419" s="821" t="s">
        <v>5935</v>
      </c>
      <c r="B419" s="822" t="s">
        <v>5936</v>
      </c>
      <c r="C419" s="822" t="s">
        <v>604</v>
      </c>
      <c r="D419" s="822" t="s">
        <v>1992</v>
      </c>
      <c r="E419" s="822" t="s">
        <v>5932</v>
      </c>
      <c r="F419" s="822" t="s">
        <v>5974</v>
      </c>
      <c r="G419" s="822" t="s">
        <v>5975</v>
      </c>
      <c r="H419" s="831">
        <v>24</v>
      </c>
      <c r="I419" s="831">
        <v>1944</v>
      </c>
      <c r="J419" s="822">
        <v>0.8571428571428571</v>
      </c>
      <c r="K419" s="822">
        <v>81</v>
      </c>
      <c r="L419" s="831">
        <v>28</v>
      </c>
      <c r="M419" s="831">
        <v>2268</v>
      </c>
      <c r="N419" s="822">
        <v>1</v>
      </c>
      <c r="O419" s="822">
        <v>81</v>
      </c>
      <c r="P419" s="831">
        <v>13</v>
      </c>
      <c r="Q419" s="831">
        <v>1066</v>
      </c>
      <c r="R419" s="827">
        <v>0.47001763668430335</v>
      </c>
      <c r="S419" s="832">
        <v>82</v>
      </c>
    </row>
    <row r="420" spans="1:19" ht="14.45" customHeight="1" x14ac:dyDescent="0.2">
      <c r="A420" s="821" t="s">
        <v>5935</v>
      </c>
      <c r="B420" s="822" t="s">
        <v>5936</v>
      </c>
      <c r="C420" s="822" t="s">
        <v>604</v>
      </c>
      <c r="D420" s="822" t="s">
        <v>1992</v>
      </c>
      <c r="E420" s="822" t="s">
        <v>5932</v>
      </c>
      <c r="F420" s="822" t="s">
        <v>5976</v>
      </c>
      <c r="G420" s="822" t="s">
        <v>5977</v>
      </c>
      <c r="H420" s="831">
        <v>849</v>
      </c>
      <c r="I420" s="831">
        <v>107543</v>
      </c>
      <c r="J420" s="822">
        <v>0.89655028678137927</v>
      </c>
      <c r="K420" s="822">
        <v>126.67020023557126</v>
      </c>
      <c r="L420" s="831">
        <v>952</v>
      </c>
      <c r="M420" s="831">
        <v>119952</v>
      </c>
      <c r="N420" s="822">
        <v>1</v>
      </c>
      <c r="O420" s="822">
        <v>126</v>
      </c>
      <c r="P420" s="831">
        <v>657</v>
      </c>
      <c r="Q420" s="831">
        <v>83439</v>
      </c>
      <c r="R420" s="827">
        <v>0.69560324129651863</v>
      </c>
      <c r="S420" s="832">
        <v>127</v>
      </c>
    </row>
    <row r="421" spans="1:19" ht="14.45" customHeight="1" x14ac:dyDescent="0.2">
      <c r="A421" s="821" t="s">
        <v>5935</v>
      </c>
      <c r="B421" s="822" t="s">
        <v>5936</v>
      </c>
      <c r="C421" s="822" t="s">
        <v>604</v>
      </c>
      <c r="D421" s="822" t="s">
        <v>1992</v>
      </c>
      <c r="E421" s="822" t="s">
        <v>5932</v>
      </c>
      <c r="F421" s="822" t="s">
        <v>5984</v>
      </c>
      <c r="G421" s="822" t="s">
        <v>5985</v>
      </c>
      <c r="H421" s="831"/>
      <c r="I421" s="831"/>
      <c r="J421" s="822"/>
      <c r="K421" s="822"/>
      <c r="L421" s="831"/>
      <c r="M421" s="831"/>
      <c r="N421" s="822"/>
      <c r="O421" s="822"/>
      <c r="P421" s="831">
        <v>4</v>
      </c>
      <c r="Q421" s="831">
        <v>2752</v>
      </c>
      <c r="R421" s="827"/>
      <c r="S421" s="832">
        <v>688</v>
      </c>
    </row>
    <row r="422" spans="1:19" ht="14.45" customHeight="1" x14ac:dyDescent="0.2">
      <c r="A422" s="821" t="s">
        <v>5935</v>
      </c>
      <c r="B422" s="822" t="s">
        <v>5936</v>
      </c>
      <c r="C422" s="822" t="s">
        <v>604</v>
      </c>
      <c r="D422" s="822" t="s">
        <v>1992</v>
      </c>
      <c r="E422" s="822" t="s">
        <v>5932</v>
      </c>
      <c r="F422" s="822" t="s">
        <v>5992</v>
      </c>
      <c r="G422" s="822" t="s">
        <v>5993</v>
      </c>
      <c r="H422" s="831">
        <v>1</v>
      </c>
      <c r="I422" s="831">
        <v>1680</v>
      </c>
      <c r="J422" s="822">
        <v>0.33195020746887965</v>
      </c>
      <c r="K422" s="822">
        <v>1680</v>
      </c>
      <c r="L422" s="831">
        <v>3</v>
      </c>
      <c r="M422" s="831">
        <v>5061</v>
      </c>
      <c r="N422" s="822">
        <v>1</v>
      </c>
      <c r="O422" s="822">
        <v>1687</v>
      </c>
      <c r="P422" s="831">
        <v>1</v>
      </c>
      <c r="Q422" s="831">
        <v>1693</v>
      </c>
      <c r="R422" s="827">
        <v>0.33451886978857931</v>
      </c>
      <c r="S422" s="832">
        <v>1693</v>
      </c>
    </row>
    <row r="423" spans="1:19" ht="14.45" customHeight="1" x14ac:dyDescent="0.2">
      <c r="A423" s="821" t="s">
        <v>5935</v>
      </c>
      <c r="B423" s="822" t="s">
        <v>5936</v>
      </c>
      <c r="C423" s="822" t="s">
        <v>604</v>
      </c>
      <c r="D423" s="822" t="s">
        <v>1992</v>
      </c>
      <c r="E423" s="822" t="s">
        <v>5932</v>
      </c>
      <c r="F423" s="822" t="s">
        <v>5996</v>
      </c>
      <c r="G423" s="822" t="s">
        <v>5997</v>
      </c>
      <c r="H423" s="831">
        <v>17</v>
      </c>
      <c r="I423" s="831">
        <v>22321</v>
      </c>
      <c r="J423" s="822">
        <v>1.8774497434603414</v>
      </c>
      <c r="K423" s="822">
        <v>1313</v>
      </c>
      <c r="L423" s="831">
        <v>9</v>
      </c>
      <c r="M423" s="831">
        <v>11889</v>
      </c>
      <c r="N423" s="822">
        <v>1</v>
      </c>
      <c r="O423" s="822">
        <v>1321</v>
      </c>
      <c r="P423" s="831">
        <v>9</v>
      </c>
      <c r="Q423" s="831">
        <v>11952</v>
      </c>
      <c r="R423" s="827">
        <v>1.0052990158970476</v>
      </c>
      <c r="S423" s="832">
        <v>1328</v>
      </c>
    </row>
    <row r="424" spans="1:19" ht="14.45" customHeight="1" x14ac:dyDescent="0.2">
      <c r="A424" s="821" t="s">
        <v>5935</v>
      </c>
      <c r="B424" s="822" t="s">
        <v>5936</v>
      </c>
      <c r="C424" s="822" t="s">
        <v>604</v>
      </c>
      <c r="D424" s="822" t="s">
        <v>1992</v>
      </c>
      <c r="E424" s="822" t="s">
        <v>5932</v>
      </c>
      <c r="F424" s="822" t="s">
        <v>5998</v>
      </c>
      <c r="G424" s="822" t="s">
        <v>5999</v>
      </c>
      <c r="H424" s="831">
        <v>3</v>
      </c>
      <c r="I424" s="831">
        <v>2925</v>
      </c>
      <c r="J424" s="822">
        <v>0.74465376782077397</v>
      </c>
      <c r="K424" s="822">
        <v>975</v>
      </c>
      <c r="L424" s="831">
        <v>4</v>
      </c>
      <c r="M424" s="831">
        <v>3928</v>
      </c>
      <c r="N424" s="822">
        <v>1</v>
      </c>
      <c r="O424" s="822">
        <v>982</v>
      </c>
      <c r="P424" s="831">
        <v>3</v>
      </c>
      <c r="Q424" s="831">
        <v>2967</v>
      </c>
      <c r="R424" s="827">
        <v>0.75534623217922603</v>
      </c>
      <c r="S424" s="832">
        <v>989</v>
      </c>
    </row>
    <row r="425" spans="1:19" ht="14.45" customHeight="1" x14ac:dyDescent="0.2">
      <c r="A425" s="821" t="s">
        <v>5935</v>
      </c>
      <c r="B425" s="822" t="s">
        <v>5936</v>
      </c>
      <c r="C425" s="822" t="s">
        <v>604</v>
      </c>
      <c r="D425" s="822" t="s">
        <v>1992</v>
      </c>
      <c r="E425" s="822" t="s">
        <v>5932</v>
      </c>
      <c r="F425" s="822" t="s">
        <v>6004</v>
      </c>
      <c r="G425" s="822" t="s">
        <v>6005</v>
      </c>
      <c r="H425" s="831">
        <v>8</v>
      </c>
      <c r="I425" s="831">
        <v>1312</v>
      </c>
      <c r="J425" s="822">
        <v>0.41850079744816587</v>
      </c>
      <c r="K425" s="822">
        <v>164</v>
      </c>
      <c r="L425" s="831">
        <v>19</v>
      </c>
      <c r="M425" s="831">
        <v>3135</v>
      </c>
      <c r="N425" s="822">
        <v>1</v>
      </c>
      <c r="O425" s="822">
        <v>165</v>
      </c>
      <c r="P425" s="831">
        <v>11</v>
      </c>
      <c r="Q425" s="831">
        <v>1826</v>
      </c>
      <c r="R425" s="827">
        <v>0.58245614035087723</v>
      </c>
      <c r="S425" s="832">
        <v>166</v>
      </c>
    </row>
    <row r="426" spans="1:19" ht="14.45" customHeight="1" x14ac:dyDescent="0.2">
      <c r="A426" s="821" t="s">
        <v>5935</v>
      </c>
      <c r="B426" s="822" t="s">
        <v>5936</v>
      </c>
      <c r="C426" s="822" t="s">
        <v>604</v>
      </c>
      <c r="D426" s="822" t="s">
        <v>1992</v>
      </c>
      <c r="E426" s="822" t="s">
        <v>5932</v>
      </c>
      <c r="F426" s="822" t="s">
        <v>6006</v>
      </c>
      <c r="G426" s="822" t="s">
        <v>6007</v>
      </c>
      <c r="H426" s="831">
        <v>518</v>
      </c>
      <c r="I426" s="831">
        <v>17266.649999999998</v>
      </c>
      <c r="J426" s="822">
        <v>0.60514052182555855</v>
      </c>
      <c r="K426" s="822">
        <v>33.333301158301154</v>
      </c>
      <c r="L426" s="831">
        <v>856</v>
      </c>
      <c r="M426" s="831">
        <v>28533.290000000008</v>
      </c>
      <c r="N426" s="822">
        <v>1</v>
      </c>
      <c r="O426" s="822">
        <v>33.333282710280386</v>
      </c>
      <c r="P426" s="831">
        <v>575</v>
      </c>
      <c r="Q426" s="831">
        <v>22692.240000000023</v>
      </c>
      <c r="R426" s="827">
        <v>0.79528999284695234</v>
      </c>
      <c r="S426" s="832">
        <v>39.464765217391346</v>
      </c>
    </row>
    <row r="427" spans="1:19" ht="14.45" customHeight="1" x14ac:dyDescent="0.2">
      <c r="A427" s="821" t="s">
        <v>5935</v>
      </c>
      <c r="B427" s="822" t="s">
        <v>5936</v>
      </c>
      <c r="C427" s="822" t="s">
        <v>604</v>
      </c>
      <c r="D427" s="822" t="s">
        <v>1992</v>
      </c>
      <c r="E427" s="822" t="s">
        <v>5932</v>
      </c>
      <c r="F427" s="822" t="s">
        <v>6008</v>
      </c>
      <c r="G427" s="822" t="s">
        <v>6009</v>
      </c>
      <c r="H427" s="831">
        <v>5</v>
      </c>
      <c r="I427" s="831">
        <v>578</v>
      </c>
      <c r="J427" s="822">
        <v>1.6609195402298851</v>
      </c>
      <c r="K427" s="822">
        <v>115.6</v>
      </c>
      <c r="L427" s="831">
        <v>3</v>
      </c>
      <c r="M427" s="831">
        <v>348</v>
      </c>
      <c r="N427" s="822">
        <v>1</v>
      </c>
      <c r="O427" s="822">
        <v>116</v>
      </c>
      <c r="P427" s="831">
        <v>6</v>
      </c>
      <c r="Q427" s="831">
        <v>702</v>
      </c>
      <c r="R427" s="827">
        <v>2.0172413793103448</v>
      </c>
      <c r="S427" s="832">
        <v>117</v>
      </c>
    </row>
    <row r="428" spans="1:19" ht="14.45" customHeight="1" x14ac:dyDescent="0.2">
      <c r="A428" s="821" t="s">
        <v>5935</v>
      </c>
      <c r="B428" s="822" t="s">
        <v>5936</v>
      </c>
      <c r="C428" s="822" t="s">
        <v>604</v>
      </c>
      <c r="D428" s="822" t="s">
        <v>1992</v>
      </c>
      <c r="E428" s="822" t="s">
        <v>5932</v>
      </c>
      <c r="F428" s="822" t="s">
        <v>6010</v>
      </c>
      <c r="G428" s="822" t="s">
        <v>6011</v>
      </c>
      <c r="H428" s="831">
        <v>1</v>
      </c>
      <c r="I428" s="831">
        <v>37</v>
      </c>
      <c r="J428" s="822"/>
      <c r="K428" s="822">
        <v>37</v>
      </c>
      <c r="L428" s="831"/>
      <c r="M428" s="831"/>
      <c r="N428" s="822"/>
      <c r="O428" s="822"/>
      <c r="P428" s="831"/>
      <c r="Q428" s="831"/>
      <c r="R428" s="827"/>
      <c r="S428" s="832"/>
    </row>
    <row r="429" spans="1:19" ht="14.45" customHeight="1" x14ac:dyDescent="0.2">
      <c r="A429" s="821" t="s">
        <v>5935</v>
      </c>
      <c r="B429" s="822" t="s">
        <v>5936</v>
      </c>
      <c r="C429" s="822" t="s">
        <v>604</v>
      </c>
      <c r="D429" s="822" t="s">
        <v>1992</v>
      </c>
      <c r="E429" s="822" t="s">
        <v>5932</v>
      </c>
      <c r="F429" s="822" t="s">
        <v>6012</v>
      </c>
      <c r="G429" s="822" t="s">
        <v>6013</v>
      </c>
      <c r="H429" s="831">
        <v>29</v>
      </c>
      <c r="I429" s="831">
        <v>2494</v>
      </c>
      <c r="J429" s="822">
        <v>1.2463768115942029</v>
      </c>
      <c r="K429" s="822">
        <v>86</v>
      </c>
      <c r="L429" s="831">
        <v>23</v>
      </c>
      <c r="M429" s="831">
        <v>2001</v>
      </c>
      <c r="N429" s="822">
        <v>1</v>
      </c>
      <c r="O429" s="822">
        <v>87</v>
      </c>
      <c r="P429" s="831">
        <v>25</v>
      </c>
      <c r="Q429" s="831">
        <v>2200</v>
      </c>
      <c r="R429" s="827">
        <v>1.0994502748625687</v>
      </c>
      <c r="S429" s="832">
        <v>88</v>
      </c>
    </row>
    <row r="430" spans="1:19" ht="14.45" customHeight="1" x14ac:dyDescent="0.2">
      <c r="A430" s="821" t="s">
        <v>5935</v>
      </c>
      <c r="B430" s="822" t="s">
        <v>5936</v>
      </c>
      <c r="C430" s="822" t="s">
        <v>604</v>
      </c>
      <c r="D430" s="822" t="s">
        <v>1992</v>
      </c>
      <c r="E430" s="822" t="s">
        <v>5932</v>
      </c>
      <c r="F430" s="822" t="s">
        <v>6014</v>
      </c>
      <c r="G430" s="822" t="s">
        <v>6015</v>
      </c>
      <c r="H430" s="831">
        <v>23</v>
      </c>
      <c r="I430" s="831">
        <v>736</v>
      </c>
      <c r="J430" s="822">
        <v>1.4868686868686869</v>
      </c>
      <c r="K430" s="822">
        <v>32</v>
      </c>
      <c r="L430" s="831">
        <v>15</v>
      </c>
      <c r="M430" s="831">
        <v>495</v>
      </c>
      <c r="N430" s="822">
        <v>1</v>
      </c>
      <c r="O430" s="822">
        <v>33</v>
      </c>
      <c r="P430" s="831">
        <v>11</v>
      </c>
      <c r="Q430" s="831">
        <v>363</v>
      </c>
      <c r="R430" s="827">
        <v>0.73333333333333328</v>
      </c>
      <c r="S430" s="832">
        <v>33</v>
      </c>
    </row>
    <row r="431" spans="1:19" ht="14.45" customHeight="1" x14ac:dyDescent="0.2">
      <c r="A431" s="821" t="s">
        <v>5935</v>
      </c>
      <c r="B431" s="822" t="s">
        <v>5936</v>
      </c>
      <c r="C431" s="822" t="s">
        <v>604</v>
      </c>
      <c r="D431" s="822" t="s">
        <v>1992</v>
      </c>
      <c r="E431" s="822" t="s">
        <v>5932</v>
      </c>
      <c r="F431" s="822" t="s">
        <v>6016</v>
      </c>
      <c r="G431" s="822" t="s">
        <v>6017</v>
      </c>
      <c r="H431" s="831"/>
      <c r="I431" s="831"/>
      <c r="J431" s="822"/>
      <c r="K431" s="822"/>
      <c r="L431" s="831">
        <v>0</v>
      </c>
      <c r="M431" s="831">
        <v>0</v>
      </c>
      <c r="N431" s="822"/>
      <c r="O431" s="822"/>
      <c r="P431" s="831"/>
      <c r="Q431" s="831"/>
      <c r="R431" s="827"/>
      <c r="S431" s="832"/>
    </row>
    <row r="432" spans="1:19" ht="14.45" customHeight="1" x14ac:dyDescent="0.2">
      <c r="A432" s="821" t="s">
        <v>5935</v>
      </c>
      <c r="B432" s="822" t="s">
        <v>5936</v>
      </c>
      <c r="C432" s="822" t="s">
        <v>604</v>
      </c>
      <c r="D432" s="822" t="s">
        <v>1992</v>
      </c>
      <c r="E432" s="822" t="s">
        <v>5932</v>
      </c>
      <c r="F432" s="822" t="s">
        <v>6020</v>
      </c>
      <c r="G432" s="822" t="s">
        <v>6021</v>
      </c>
      <c r="H432" s="831">
        <v>20</v>
      </c>
      <c r="I432" s="831">
        <v>9920</v>
      </c>
      <c r="J432" s="822">
        <v>0.9939879759519038</v>
      </c>
      <c r="K432" s="822">
        <v>496</v>
      </c>
      <c r="L432" s="831">
        <v>20</v>
      </c>
      <c r="M432" s="831">
        <v>9980</v>
      </c>
      <c r="N432" s="822">
        <v>1</v>
      </c>
      <c r="O432" s="822">
        <v>499</v>
      </c>
      <c r="P432" s="831">
        <v>16</v>
      </c>
      <c r="Q432" s="831">
        <v>8016</v>
      </c>
      <c r="R432" s="827">
        <v>0.80320641282565131</v>
      </c>
      <c r="S432" s="832">
        <v>501</v>
      </c>
    </row>
    <row r="433" spans="1:19" ht="14.45" customHeight="1" x14ac:dyDescent="0.2">
      <c r="A433" s="821" t="s">
        <v>5935</v>
      </c>
      <c r="B433" s="822" t="s">
        <v>5936</v>
      </c>
      <c r="C433" s="822" t="s">
        <v>604</v>
      </c>
      <c r="D433" s="822" t="s">
        <v>1992</v>
      </c>
      <c r="E433" s="822" t="s">
        <v>5932</v>
      </c>
      <c r="F433" s="822" t="s">
        <v>6024</v>
      </c>
      <c r="G433" s="822" t="s">
        <v>6025</v>
      </c>
      <c r="H433" s="831">
        <v>3</v>
      </c>
      <c r="I433" s="831">
        <v>474</v>
      </c>
      <c r="J433" s="822">
        <v>1.5</v>
      </c>
      <c r="K433" s="822">
        <v>158</v>
      </c>
      <c r="L433" s="831">
        <v>2</v>
      </c>
      <c r="M433" s="831">
        <v>316</v>
      </c>
      <c r="N433" s="822">
        <v>1</v>
      </c>
      <c r="O433" s="822">
        <v>158</v>
      </c>
      <c r="P433" s="831">
        <v>6</v>
      </c>
      <c r="Q433" s="831">
        <v>954</v>
      </c>
      <c r="R433" s="827">
        <v>3.018987341772152</v>
      </c>
      <c r="S433" s="832">
        <v>159</v>
      </c>
    </row>
    <row r="434" spans="1:19" ht="14.45" customHeight="1" x14ac:dyDescent="0.2">
      <c r="A434" s="821" t="s">
        <v>5935</v>
      </c>
      <c r="B434" s="822" t="s">
        <v>5936</v>
      </c>
      <c r="C434" s="822" t="s">
        <v>604</v>
      </c>
      <c r="D434" s="822" t="s">
        <v>1992</v>
      </c>
      <c r="E434" s="822" t="s">
        <v>5932</v>
      </c>
      <c r="F434" s="822" t="s">
        <v>6028</v>
      </c>
      <c r="G434" s="822" t="s">
        <v>6029</v>
      </c>
      <c r="H434" s="831">
        <v>1</v>
      </c>
      <c r="I434" s="831">
        <v>59</v>
      </c>
      <c r="J434" s="822"/>
      <c r="K434" s="822">
        <v>59</v>
      </c>
      <c r="L434" s="831"/>
      <c r="M434" s="831"/>
      <c r="N434" s="822"/>
      <c r="O434" s="822"/>
      <c r="P434" s="831"/>
      <c r="Q434" s="831"/>
      <c r="R434" s="827"/>
      <c r="S434" s="832"/>
    </row>
    <row r="435" spans="1:19" ht="14.45" customHeight="1" x14ac:dyDescent="0.2">
      <c r="A435" s="821" t="s">
        <v>5935</v>
      </c>
      <c r="B435" s="822" t="s">
        <v>5936</v>
      </c>
      <c r="C435" s="822" t="s">
        <v>604</v>
      </c>
      <c r="D435" s="822" t="s">
        <v>1992</v>
      </c>
      <c r="E435" s="822" t="s">
        <v>5932</v>
      </c>
      <c r="F435" s="822" t="s">
        <v>5933</v>
      </c>
      <c r="G435" s="822" t="s">
        <v>5934</v>
      </c>
      <c r="H435" s="831">
        <v>74</v>
      </c>
      <c r="I435" s="831">
        <v>18648</v>
      </c>
      <c r="J435" s="822">
        <v>0.76476377952755903</v>
      </c>
      <c r="K435" s="822">
        <v>252</v>
      </c>
      <c r="L435" s="831">
        <v>96</v>
      </c>
      <c r="M435" s="831">
        <v>24384</v>
      </c>
      <c r="N435" s="822">
        <v>1</v>
      </c>
      <c r="O435" s="822">
        <v>254</v>
      </c>
      <c r="P435" s="831">
        <v>66</v>
      </c>
      <c r="Q435" s="831">
        <v>16830</v>
      </c>
      <c r="R435" s="827">
        <v>0.69020669291338588</v>
      </c>
      <c r="S435" s="832">
        <v>255</v>
      </c>
    </row>
    <row r="436" spans="1:19" ht="14.45" customHeight="1" x14ac:dyDescent="0.2">
      <c r="A436" s="821" t="s">
        <v>5935</v>
      </c>
      <c r="B436" s="822" t="s">
        <v>5936</v>
      </c>
      <c r="C436" s="822" t="s">
        <v>604</v>
      </c>
      <c r="D436" s="822" t="s">
        <v>1992</v>
      </c>
      <c r="E436" s="822" t="s">
        <v>5932</v>
      </c>
      <c r="F436" s="822" t="s">
        <v>6036</v>
      </c>
      <c r="G436" s="822" t="s">
        <v>6037</v>
      </c>
      <c r="H436" s="831"/>
      <c r="I436" s="831"/>
      <c r="J436" s="822"/>
      <c r="K436" s="822"/>
      <c r="L436" s="831"/>
      <c r="M436" s="831"/>
      <c r="N436" s="822"/>
      <c r="O436" s="822"/>
      <c r="P436" s="831">
        <v>1</v>
      </c>
      <c r="Q436" s="831">
        <v>1072</v>
      </c>
      <c r="R436" s="827"/>
      <c r="S436" s="832">
        <v>1072</v>
      </c>
    </row>
    <row r="437" spans="1:19" ht="14.45" customHeight="1" x14ac:dyDescent="0.2">
      <c r="A437" s="821" t="s">
        <v>5935</v>
      </c>
      <c r="B437" s="822" t="s">
        <v>5936</v>
      </c>
      <c r="C437" s="822" t="s">
        <v>604</v>
      </c>
      <c r="D437" s="822" t="s">
        <v>1992</v>
      </c>
      <c r="E437" s="822" t="s">
        <v>5932</v>
      </c>
      <c r="F437" s="822" t="s">
        <v>6040</v>
      </c>
      <c r="G437" s="822" t="s">
        <v>6041</v>
      </c>
      <c r="H437" s="831">
        <v>1</v>
      </c>
      <c r="I437" s="831">
        <v>124</v>
      </c>
      <c r="J437" s="822">
        <v>0.99199999999999999</v>
      </c>
      <c r="K437" s="822">
        <v>124</v>
      </c>
      <c r="L437" s="831">
        <v>1</v>
      </c>
      <c r="M437" s="831">
        <v>125</v>
      </c>
      <c r="N437" s="822">
        <v>1</v>
      </c>
      <c r="O437" s="822">
        <v>125</v>
      </c>
      <c r="P437" s="831">
        <v>1</v>
      </c>
      <c r="Q437" s="831">
        <v>126</v>
      </c>
      <c r="R437" s="827">
        <v>1.008</v>
      </c>
      <c r="S437" s="832">
        <v>126</v>
      </c>
    </row>
    <row r="438" spans="1:19" ht="14.45" customHeight="1" x14ac:dyDescent="0.2">
      <c r="A438" s="821" t="s">
        <v>5935</v>
      </c>
      <c r="B438" s="822" t="s">
        <v>5936</v>
      </c>
      <c r="C438" s="822" t="s">
        <v>604</v>
      </c>
      <c r="D438" s="822" t="s">
        <v>1992</v>
      </c>
      <c r="E438" s="822" t="s">
        <v>5932</v>
      </c>
      <c r="F438" s="822" t="s">
        <v>6044</v>
      </c>
      <c r="G438" s="822" t="s">
        <v>6045</v>
      </c>
      <c r="H438" s="831">
        <v>4</v>
      </c>
      <c r="I438" s="831">
        <v>1500</v>
      </c>
      <c r="J438" s="822">
        <v>1.9946808510638299</v>
      </c>
      <c r="K438" s="822">
        <v>375</v>
      </c>
      <c r="L438" s="831">
        <v>2</v>
      </c>
      <c r="M438" s="831">
        <v>752</v>
      </c>
      <c r="N438" s="822">
        <v>1</v>
      </c>
      <c r="O438" s="822">
        <v>376</v>
      </c>
      <c r="P438" s="831"/>
      <c r="Q438" s="831"/>
      <c r="R438" s="827"/>
      <c r="S438" s="832"/>
    </row>
    <row r="439" spans="1:19" ht="14.45" customHeight="1" x14ac:dyDescent="0.2">
      <c r="A439" s="821" t="s">
        <v>5935</v>
      </c>
      <c r="B439" s="822" t="s">
        <v>5936</v>
      </c>
      <c r="C439" s="822" t="s">
        <v>604</v>
      </c>
      <c r="D439" s="822" t="s">
        <v>1992</v>
      </c>
      <c r="E439" s="822" t="s">
        <v>5932</v>
      </c>
      <c r="F439" s="822" t="s">
        <v>6046</v>
      </c>
      <c r="G439" s="822" t="s">
        <v>6047</v>
      </c>
      <c r="H439" s="831">
        <v>1</v>
      </c>
      <c r="I439" s="831">
        <v>984</v>
      </c>
      <c r="J439" s="822"/>
      <c r="K439" s="822">
        <v>984</v>
      </c>
      <c r="L439" s="831"/>
      <c r="M439" s="831"/>
      <c r="N439" s="822"/>
      <c r="O439" s="822"/>
      <c r="P439" s="831">
        <v>1</v>
      </c>
      <c r="Q439" s="831">
        <v>993</v>
      </c>
      <c r="R439" s="827"/>
      <c r="S439" s="832">
        <v>993</v>
      </c>
    </row>
    <row r="440" spans="1:19" ht="14.45" customHeight="1" x14ac:dyDescent="0.2">
      <c r="A440" s="821" t="s">
        <v>5935</v>
      </c>
      <c r="B440" s="822" t="s">
        <v>5936</v>
      </c>
      <c r="C440" s="822" t="s">
        <v>604</v>
      </c>
      <c r="D440" s="822" t="s">
        <v>1992</v>
      </c>
      <c r="E440" s="822" t="s">
        <v>5932</v>
      </c>
      <c r="F440" s="822" t="s">
        <v>6050</v>
      </c>
      <c r="G440" s="822" t="s">
        <v>6051</v>
      </c>
      <c r="H440" s="831">
        <v>4</v>
      </c>
      <c r="I440" s="831">
        <v>1412</v>
      </c>
      <c r="J440" s="822">
        <v>0.4971830985915493</v>
      </c>
      <c r="K440" s="822">
        <v>353</v>
      </c>
      <c r="L440" s="831">
        <v>8</v>
      </c>
      <c r="M440" s="831">
        <v>2840</v>
      </c>
      <c r="N440" s="822">
        <v>1</v>
      </c>
      <c r="O440" s="822">
        <v>355</v>
      </c>
      <c r="P440" s="831">
        <v>8</v>
      </c>
      <c r="Q440" s="831">
        <v>2848</v>
      </c>
      <c r="R440" s="827">
        <v>1.0028169014084507</v>
      </c>
      <c r="S440" s="832">
        <v>356</v>
      </c>
    </row>
    <row r="441" spans="1:19" ht="14.45" customHeight="1" x14ac:dyDescent="0.2">
      <c r="A441" s="821" t="s">
        <v>5935</v>
      </c>
      <c r="B441" s="822" t="s">
        <v>5936</v>
      </c>
      <c r="C441" s="822" t="s">
        <v>604</v>
      </c>
      <c r="D441" s="822" t="s">
        <v>1992</v>
      </c>
      <c r="E441" s="822" t="s">
        <v>5932</v>
      </c>
      <c r="F441" s="822" t="s">
        <v>6052</v>
      </c>
      <c r="G441" s="822" t="s">
        <v>6053</v>
      </c>
      <c r="H441" s="831">
        <v>1</v>
      </c>
      <c r="I441" s="831">
        <v>501</v>
      </c>
      <c r="J441" s="822"/>
      <c r="K441" s="822">
        <v>501</v>
      </c>
      <c r="L441" s="831"/>
      <c r="M441" s="831"/>
      <c r="N441" s="822"/>
      <c r="O441" s="822"/>
      <c r="P441" s="831">
        <v>1</v>
      </c>
      <c r="Q441" s="831">
        <v>509</v>
      </c>
      <c r="R441" s="827"/>
      <c r="S441" s="832">
        <v>509</v>
      </c>
    </row>
    <row r="442" spans="1:19" ht="14.45" customHeight="1" x14ac:dyDescent="0.2">
      <c r="A442" s="821" t="s">
        <v>5935</v>
      </c>
      <c r="B442" s="822" t="s">
        <v>5936</v>
      </c>
      <c r="C442" s="822" t="s">
        <v>604</v>
      </c>
      <c r="D442" s="822" t="s">
        <v>1992</v>
      </c>
      <c r="E442" s="822" t="s">
        <v>5932</v>
      </c>
      <c r="F442" s="822" t="s">
        <v>6058</v>
      </c>
      <c r="G442" s="822" t="s">
        <v>6059</v>
      </c>
      <c r="H442" s="831"/>
      <c r="I442" s="831"/>
      <c r="J442" s="822"/>
      <c r="K442" s="822"/>
      <c r="L442" s="831"/>
      <c r="M442" s="831"/>
      <c r="N442" s="822"/>
      <c r="O442" s="822"/>
      <c r="P442" s="831">
        <v>3</v>
      </c>
      <c r="Q442" s="831">
        <v>549</v>
      </c>
      <c r="R442" s="827"/>
      <c r="S442" s="832">
        <v>183</v>
      </c>
    </row>
    <row r="443" spans="1:19" ht="14.45" customHeight="1" x14ac:dyDescent="0.2">
      <c r="A443" s="821" t="s">
        <v>5935</v>
      </c>
      <c r="B443" s="822" t="s">
        <v>5936</v>
      </c>
      <c r="C443" s="822" t="s">
        <v>604</v>
      </c>
      <c r="D443" s="822" t="s">
        <v>1992</v>
      </c>
      <c r="E443" s="822" t="s">
        <v>5932</v>
      </c>
      <c r="F443" s="822" t="s">
        <v>6060</v>
      </c>
      <c r="G443" s="822" t="s">
        <v>6061</v>
      </c>
      <c r="H443" s="831"/>
      <c r="I443" s="831"/>
      <c r="J443" s="822"/>
      <c r="K443" s="822"/>
      <c r="L443" s="831">
        <v>1</v>
      </c>
      <c r="M443" s="831">
        <v>451</v>
      </c>
      <c r="N443" s="822">
        <v>1</v>
      </c>
      <c r="O443" s="822">
        <v>451</v>
      </c>
      <c r="P443" s="831"/>
      <c r="Q443" s="831"/>
      <c r="R443" s="827"/>
      <c r="S443" s="832"/>
    </row>
    <row r="444" spans="1:19" ht="14.45" customHeight="1" x14ac:dyDescent="0.2">
      <c r="A444" s="821" t="s">
        <v>5935</v>
      </c>
      <c r="B444" s="822" t="s">
        <v>5936</v>
      </c>
      <c r="C444" s="822" t="s">
        <v>604</v>
      </c>
      <c r="D444" s="822" t="s">
        <v>1992</v>
      </c>
      <c r="E444" s="822" t="s">
        <v>5932</v>
      </c>
      <c r="F444" s="822" t="s">
        <v>6066</v>
      </c>
      <c r="G444" s="822" t="s">
        <v>6067</v>
      </c>
      <c r="H444" s="831">
        <v>1</v>
      </c>
      <c r="I444" s="831">
        <v>749</v>
      </c>
      <c r="J444" s="822"/>
      <c r="K444" s="822">
        <v>749</v>
      </c>
      <c r="L444" s="831"/>
      <c r="M444" s="831"/>
      <c r="N444" s="822"/>
      <c r="O444" s="822"/>
      <c r="P444" s="831"/>
      <c r="Q444" s="831"/>
      <c r="R444" s="827"/>
      <c r="S444" s="832"/>
    </row>
    <row r="445" spans="1:19" ht="14.45" customHeight="1" x14ac:dyDescent="0.2">
      <c r="A445" s="821" t="s">
        <v>5935</v>
      </c>
      <c r="B445" s="822" t="s">
        <v>5936</v>
      </c>
      <c r="C445" s="822" t="s">
        <v>604</v>
      </c>
      <c r="D445" s="822" t="s">
        <v>1992</v>
      </c>
      <c r="E445" s="822" t="s">
        <v>5932</v>
      </c>
      <c r="F445" s="822" t="s">
        <v>6070</v>
      </c>
      <c r="G445" s="822" t="s">
        <v>6071</v>
      </c>
      <c r="H445" s="831">
        <v>21</v>
      </c>
      <c r="I445" s="831">
        <v>3465</v>
      </c>
      <c r="J445" s="822">
        <v>1.1666666666666667</v>
      </c>
      <c r="K445" s="822">
        <v>165</v>
      </c>
      <c r="L445" s="831">
        <v>18</v>
      </c>
      <c r="M445" s="831">
        <v>2970</v>
      </c>
      <c r="N445" s="822">
        <v>1</v>
      </c>
      <c r="O445" s="822">
        <v>165</v>
      </c>
      <c r="P445" s="831">
        <v>15</v>
      </c>
      <c r="Q445" s="831">
        <v>2490</v>
      </c>
      <c r="R445" s="827">
        <v>0.83838383838383834</v>
      </c>
      <c r="S445" s="832">
        <v>166</v>
      </c>
    </row>
    <row r="446" spans="1:19" ht="14.45" customHeight="1" x14ac:dyDescent="0.2">
      <c r="A446" s="821" t="s">
        <v>5935</v>
      </c>
      <c r="B446" s="822" t="s">
        <v>5936</v>
      </c>
      <c r="C446" s="822" t="s">
        <v>604</v>
      </c>
      <c r="D446" s="822" t="s">
        <v>1992</v>
      </c>
      <c r="E446" s="822" t="s">
        <v>5932</v>
      </c>
      <c r="F446" s="822" t="s">
        <v>6078</v>
      </c>
      <c r="G446" s="822" t="s">
        <v>6079</v>
      </c>
      <c r="H446" s="831">
        <v>2</v>
      </c>
      <c r="I446" s="831">
        <v>1000</v>
      </c>
      <c r="J446" s="822">
        <v>1.9880715705765408</v>
      </c>
      <c r="K446" s="822">
        <v>500</v>
      </c>
      <c r="L446" s="831">
        <v>1</v>
      </c>
      <c r="M446" s="831">
        <v>503</v>
      </c>
      <c r="N446" s="822">
        <v>1</v>
      </c>
      <c r="O446" s="822">
        <v>503</v>
      </c>
      <c r="P446" s="831"/>
      <c r="Q446" s="831"/>
      <c r="R446" s="827"/>
      <c r="S446" s="832"/>
    </row>
    <row r="447" spans="1:19" ht="14.45" customHeight="1" x14ac:dyDescent="0.2">
      <c r="A447" s="821" t="s">
        <v>5935</v>
      </c>
      <c r="B447" s="822" t="s">
        <v>5936</v>
      </c>
      <c r="C447" s="822" t="s">
        <v>604</v>
      </c>
      <c r="D447" s="822" t="s">
        <v>1992</v>
      </c>
      <c r="E447" s="822" t="s">
        <v>5932</v>
      </c>
      <c r="F447" s="822" t="s">
        <v>6094</v>
      </c>
      <c r="G447" s="822" t="s">
        <v>6095</v>
      </c>
      <c r="H447" s="831"/>
      <c r="I447" s="831"/>
      <c r="J447" s="822"/>
      <c r="K447" s="822"/>
      <c r="L447" s="831">
        <v>2</v>
      </c>
      <c r="M447" s="831">
        <v>1698</v>
      </c>
      <c r="N447" s="822">
        <v>1</v>
      </c>
      <c r="O447" s="822">
        <v>849</v>
      </c>
      <c r="P447" s="831">
        <v>2</v>
      </c>
      <c r="Q447" s="831">
        <v>1704</v>
      </c>
      <c r="R447" s="827">
        <v>1.0035335689045937</v>
      </c>
      <c r="S447" s="832">
        <v>852</v>
      </c>
    </row>
    <row r="448" spans="1:19" ht="14.45" customHeight="1" x14ac:dyDescent="0.2">
      <c r="A448" s="821" t="s">
        <v>5935</v>
      </c>
      <c r="B448" s="822" t="s">
        <v>5936</v>
      </c>
      <c r="C448" s="822" t="s">
        <v>604</v>
      </c>
      <c r="D448" s="822" t="s">
        <v>1995</v>
      </c>
      <c r="E448" s="822" t="s">
        <v>5937</v>
      </c>
      <c r="F448" s="822" t="s">
        <v>5938</v>
      </c>
      <c r="G448" s="822" t="s">
        <v>5939</v>
      </c>
      <c r="H448" s="831">
        <v>6.8999999999999986</v>
      </c>
      <c r="I448" s="831">
        <v>480.94000000000011</v>
      </c>
      <c r="J448" s="822">
        <v>1.000020793046805</v>
      </c>
      <c r="K448" s="822">
        <v>69.70144927536235</v>
      </c>
      <c r="L448" s="831">
        <v>6.8999999999999995</v>
      </c>
      <c r="M448" s="831">
        <v>480.93000000000012</v>
      </c>
      <c r="N448" s="822">
        <v>1</v>
      </c>
      <c r="O448" s="822">
        <v>69.700000000000017</v>
      </c>
      <c r="P448" s="831">
        <v>6.8999999999999986</v>
      </c>
      <c r="Q448" s="831">
        <v>480.93000000000012</v>
      </c>
      <c r="R448" s="827">
        <v>1</v>
      </c>
      <c r="S448" s="832">
        <v>69.700000000000031</v>
      </c>
    </row>
    <row r="449" spans="1:19" ht="14.45" customHeight="1" x14ac:dyDescent="0.2">
      <c r="A449" s="821" t="s">
        <v>5935</v>
      </c>
      <c r="B449" s="822" t="s">
        <v>5936</v>
      </c>
      <c r="C449" s="822" t="s">
        <v>604</v>
      </c>
      <c r="D449" s="822" t="s">
        <v>1995</v>
      </c>
      <c r="E449" s="822" t="s">
        <v>5932</v>
      </c>
      <c r="F449" s="822" t="s">
        <v>5953</v>
      </c>
      <c r="G449" s="822" t="s">
        <v>5954</v>
      </c>
      <c r="H449" s="831">
        <v>1</v>
      </c>
      <c r="I449" s="831">
        <v>83</v>
      </c>
      <c r="J449" s="822">
        <v>0.24702380952380953</v>
      </c>
      <c r="K449" s="822">
        <v>83</v>
      </c>
      <c r="L449" s="831">
        <v>4</v>
      </c>
      <c r="M449" s="831">
        <v>336</v>
      </c>
      <c r="N449" s="822">
        <v>1</v>
      </c>
      <c r="O449" s="822">
        <v>84</v>
      </c>
      <c r="P449" s="831">
        <v>1</v>
      </c>
      <c r="Q449" s="831">
        <v>85</v>
      </c>
      <c r="R449" s="827">
        <v>0.25297619047619047</v>
      </c>
      <c r="S449" s="832">
        <v>85</v>
      </c>
    </row>
    <row r="450" spans="1:19" ht="14.45" customHeight="1" x14ac:dyDescent="0.2">
      <c r="A450" s="821" t="s">
        <v>5935</v>
      </c>
      <c r="B450" s="822" t="s">
        <v>5936</v>
      </c>
      <c r="C450" s="822" t="s">
        <v>604</v>
      </c>
      <c r="D450" s="822" t="s">
        <v>1995</v>
      </c>
      <c r="E450" s="822" t="s">
        <v>5932</v>
      </c>
      <c r="F450" s="822" t="s">
        <v>5955</v>
      </c>
      <c r="G450" s="822" t="s">
        <v>5956</v>
      </c>
      <c r="H450" s="831"/>
      <c r="I450" s="831"/>
      <c r="J450" s="822"/>
      <c r="K450" s="822"/>
      <c r="L450" s="831">
        <v>1</v>
      </c>
      <c r="M450" s="831">
        <v>107</v>
      </c>
      <c r="N450" s="822">
        <v>1</v>
      </c>
      <c r="O450" s="822">
        <v>107</v>
      </c>
      <c r="P450" s="831"/>
      <c r="Q450" s="831"/>
      <c r="R450" s="827"/>
      <c r="S450" s="832"/>
    </row>
    <row r="451" spans="1:19" ht="14.45" customHeight="1" x14ac:dyDescent="0.2">
      <c r="A451" s="821" t="s">
        <v>5935</v>
      </c>
      <c r="B451" s="822" t="s">
        <v>5936</v>
      </c>
      <c r="C451" s="822" t="s">
        <v>604</v>
      </c>
      <c r="D451" s="822" t="s">
        <v>1995</v>
      </c>
      <c r="E451" s="822" t="s">
        <v>5932</v>
      </c>
      <c r="F451" s="822" t="s">
        <v>5957</v>
      </c>
      <c r="G451" s="822" t="s">
        <v>5958</v>
      </c>
      <c r="H451" s="831"/>
      <c r="I451" s="831"/>
      <c r="J451" s="822"/>
      <c r="K451" s="822"/>
      <c r="L451" s="831">
        <v>2</v>
      </c>
      <c r="M451" s="831">
        <v>76</v>
      </c>
      <c r="N451" s="822">
        <v>1</v>
      </c>
      <c r="O451" s="822">
        <v>38</v>
      </c>
      <c r="P451" s="831"/>
      <c r="Q451" s="831"/>
      <c r="R451" s="827"/>
      <c r="S451" s="832"/>
    </row>
    <row r="452" spans="1:19" ht="14.45" customHeight="1" x14ac:dyDescent="0.2">
      <c r="A452" s="821" t="s">
        <v>5935</v>
      </c>
      <c r="B452" s="822" t="s">
        <v>5936</v>
      </c>
      <c r="C452" s="822" t="s">
        <v>604</v>
      </c>
      <c r="D452" s="822" t="s">
        <v>1995</v>
      </c>
      <c r="E452" s="822" t="s">
        <v>5932</v>
      </c>
      <c r="F452" s="822" t="s">
        <v>5964</v>
      </c>
      <c r="G452" s="822" t="s">
        <v>5965</v>
      </c>
      <c r="H452" s="831">
        <v>1</v>
      </c>
      <c r="I452" s="831">
        <v>241</v>
      </c>
      <c r="J452" s="822"/>
      <c r="K452" s="822">
        <v>241</v>
      </c>
      <c r="L452" s="831"/>
      <c r="M452" s="831"/>
      <c r="N452" s="822"/>
      <c r="O452" s="822"/>
      <c r="P452" s="831"/>
      <c r="Q452" s="831"/>
      <c r="R452" s="827"/>
      <c r="S452" s="832"/>
    </row>
    <row r="453" spans="1:19" ht="14.45" customHeight="1" x14ac:dyDescent="0.2">
      <c r="A453" s="821" t="s">
        <v>5935</v>
      </c>
      <c r="B453" s="822" t="s">
        <v>5936</v>
      </c>
      <c r="C453" s="822" t="s">
        <v>604</v>
      </c>
      <c r="D453" s="822" t="s">
        <v>1995</v>
      </c>
      <c r="E453" s="822" t="s">
        <v>5932</v>
      </c>
      <c r="F453" s="822" t="s">
        <v>5966</v>
      </c>
      <c r="G453" s="822" t="s">
        <v>5967</v>
      </c>
      <c r="H453" s="831">
        <v>2</v>
      </c>
      <c r="I453" s="831">
        <v>764</v>
      </c>
      <c r="J453" s="822">
        <v>1.9895833333333333</v>
      </c>
      <c r="K453" s="822">
        <v>382</v>
      </c>
      <c r="L453" s="831">
        <v>1</v>
      </c>
      <c r="M453" s="831">
        <v>384</v>
      </c>
      <c r="N453" s="822">
        <v>1</v>
      </c>
      <c r="O453" s="822">
        <v>384</v>
      </c>
      <c r="P453" s="831"/>
      <c r="Q453" s="831"/>
      <c r="R453" s="827"/>
      <c r="S453" s="832"/>
    </row>
    <row r="454" spans="1:19" ht="14.45" customHeight="1" x14ac:dyDescent="0.2">
      <c r="A454" s="821" t="s">
        <v>5935</v>
      </c>
      <c r="B454" s="822" t="s">
        <v>5936</v>
      </c>
      <c r="C454" s="822" t="s">
        <v>604</v>
      </c>
      <c r="D454" s="822" t="s">
        <v>1995</v>
      </c>
      <c r="E454" s="822" t="s">
        <v>5932</v>
      </c>
      <c r="F454" s="822" t="s">
        <v>5970</v>
      </c>
      <c r="G454" s="822" t="s">
        <v>5971</v>
      </c>
      <c r="H454" s="831"/>
      <c r="I454" s="831"/>
      <c r="J454" s="822"/>
      <c r="K454" s="822"/>
      <c r="L454" s="831">
        <v>2</v>
      </c>
      <c r="M454" s="831">
        <v>182</v>
      </c>
      <c r="N454" s="822">
        <v>1</v>
      </c>
      <c r="O454" s="822">
        <v>91</v>
      </c>
      <c r="P454" s="831"/>
      <c r="Q454" s="831"/>
      <c r="R454" s="827"/>
      <c r="S454" s="832"/>
    </row>
    <row r="455" spans="1:19" ht="14.45" customHeight="1" x14ac:dyDescent="0.2">
      <c r="A455" s="821" t="s">
        <v>5935</v>
      </c>
      <c r="B455" s="822" t="s">
        <v>5936</v>
      </c>
      <c r="C455" s="822" t="s">
        <v>604</v>
      </c>
      <c r="D455" s="822" t="s">
        <v>1995</v>
      </c>
      <c r="E455" s="822" t="s">
        <v>5932</v>
      </c>
      <c r="F455" s="822" t="s">
        <v>5972</v>
      </c>
      <c r="G455" s="822" t="s">
        <v>5973</v>
      </c>
      <c r="H455" s="831"/>
      <c r="I455" s="831"/>
      <c r="J455" s="822"/>
      <c r="K455" s="822"/>
      <c r="L455" s="831">
        <v>1</v>
      </c>
      <c r="M455" s="831">
        <v>436</v>
      </c>
      <c r="N455" s="822">
        <v>1</v>
      </c>
      <c r="O455" s="822">
        <v>436</v>
      </c>
      <c r="P455" s="831"/>
      <c r="Q455" s="831"/>
      <c r="R455" s="827"/>
      <c r="S455" s="832"/>
    </row>
    <row r="456" spans="1:19" ht="14.45" customHeight="1" x14ac:dyDescent="0.2">
      <c r="A456" s="821" t="s">
        <v>5935</v>
      </c>
      <c r="B456" s="822" t="s">
        <v>5936</v>
      </c>
      <c r="C456" s="822" t="s">
        <v>604</v>
      </c>
      <c r="D456" s="822" t="s">
        <v>1995</v>
      </c>
      <c r="E456" s="822" t="s">
        <v>5932</v>
      </c>
      <c r="F456" s="822" t="s">
        <v>5974</v>
      </c>
      <c r="G456" s="822" t="s">
        <v>5975</v>
      </c>
      <c r="H456" s="831">
        <v>1</v>
      </c>
      <c r="I456" s="831">
        <v>81</v>
      </c>
      <c r="J456" s="822">
        <v>0.1111111111111111</v>
      </c>
      <c r="K456" s="822">
        <v>81</v>
      </c>
      <c r="L456" s="831">
        <v>9</v>
      </c>
      <c r="M456" s="831">
        <v>729</v>
      </c>
      <c r="N456" s="822">
        <v>1</v>
      </c>
      <c r="O456" s="822">
        <v>81</v>
      </c>
      <c r="P456" s="831">
        <v>2</v>
      </c>
      <c r="Q456" s="831">
        <v>164</v>
      </c>
      <c r="R456" s="827">
        <v>0.22496570644718794</v>
      </c>
      <c r="S456" s="832">
        <v>82</v>
      </c>
    </row>
    <row r="457" spans="1:19" ht="14.45" customHeight="1" x14ac:dyDescent="0.2">
      <c r="A457" s="821" t="s">
        <v>5935</v>
      </c>
      <c r="B457" s="822" t="s">
        <v>5936</v>
      </c>
      <c r="C457" s="822" t="s">
        <v>604</v>
      </c>
      <c r="D457" s="822" t="s">
        <v>1995</v>
      </c>
      <c r="E457" s="822" t="s">
        <v>5932</v>
      </c>
      <c r="F457" s="822" t="s">
        <v>5976</v>
      </c>
      <c r="G457" s="822" t="s">
        <v>5977</v>
      </c>
      <c r="H457" s="831">
        <v>885</v>
      </c>
      <c r="I457" s="831">
        <v>112129</v>
      </c>
      <c r="J457" s="822">
        <v>0.89981061517967487</v>
      </c>
      <c r="K457" s="822">
        <v>126.69943502824859</v>
      </c>
      <c r="L457" s="831">
        <v>989</v>
      </c>
      <c r="M457" s="831">
        <v>124614</v>
      </c>
      <c r="N457" s="822">
        <v>1</v>
      </c>
      <c r="O457" s="822">
        <v>126</v>
      </c>
      <c r="P457" s="831">
        <v>727</v>
      </c>
      <c r="Q457" s="831">
        <v>92329</v>
      </c>
      <c r="R457" s="827">
        <v>0.74091996083907108</v>
      </c>
      <c r="S457" s="832">
        <v>127</v>
      </c>
    </row>
    <row r="458" spans="1:19" ht="14.45" customHeight="1" x14ac:dyDescent="0.2">
      <c r="A458" s="821" t="s">
        <v>5935</v>
      </c>
      <c r="B458" s="822" t="s">
        <v>5936</v>
      </c>
      <c r="C458" s="822" t="s">
        <v>604</v>
      </c>
      <c r="D458" s="822" t="s">
        <v>1995</v>
      </c>
      <c r="E458" s="822" t="s">
        <v>5932</v>
      </c>
      <c r="F458" s="822" t="s">
        <v>5992</v>
      </c>
      <c r="G458" s="822" t="s">
        <v>5993</v>
      </c>
      <c r="H458" s="831">
        <v>61</v>
      </c>
      <c r="I458" s="831">
        <v>102480</v>
      </c>
      <c r="J458" s="822">
        <v>0.93456750718161508</v>
      </c>
      <c r="K458" s="822">
        <v>1680</v>
      </c>
      <c r="L458" s="831">
        <v>65</v>
      </c>
      <c r="M458" s="831">
        <v>109655</v>
      </c>
      <c r="N458" s="822">
        <v>1</v>
      </c>
      <c r="O458" s="822">
        <v>1687</v>
      </c>
      <c r="P458" s="831">
        <v>63</v>
      </c>
      <c r="Q458" s="831">
        <v>106659</v>
      </c>
      <c r="R458" s="827">
        <v>0.97267794446217681</v>
      </c>
      <c r="S458" s="832">
        <v>1693</v>
      </c>
    </row>
    <row r="459" spans="1:19" ht="14.45" customHeight="1" x14ac:dyDescent="0.2">
      <c r="A459" s="821" t="s">
        <v>5935</v>
      </c>
      <c r="B459" s="822" t="s">
        <v>5936</v>
      </c>
      <c r="C459" s="822" t="s">
        <v>604</v>
      </c>
      <c r="D459" s="822" t="s">
        <v>1995</v>
      </c>
      <c r="E459" s="822" t="s">
        <v>5932</v>
      </c>
      <c r="F459" s="822" t="s">
        <v>5996</v>
      </c>
      <c r="G459" s="822" t="s">
        <v>5997</v>
      </c>
      <c r="H459" s="831">
        <v>2</v>
      </c>
      <c r="I459" s="831">
        <v>2626</v>
      </c>
      <c r="J459" s="822">
        <v>0.33131466061064851</v>
      </c>
      <c r="K459" s="822">
        <v>1313</v>
      </c>
      <c r="L459" s="831">
        <v>6</v>
      </c>
      <c r="M459" s="831">
        <v>7926</v>
      </c>
      <c r="N459" s="822">
        <v>1</v>
      </c>
      <c r="O459" s="822">
        <v>1321</v>
      </c>
      <c r="P459" s="831">
        <v>2</v>
      </c>
      <c r="Q459" s="831">
        <v>2656</v>
      </c>
      <c r="R459" s="827">
        <v>0.33509967196568258</v>
      </c>
      <c r="S459" s="832">
        <v>1328</v>
      </c>
    </row>
    <row r="460" spans="1:19" ht="14.45" customHeight="1" x14ac:dyDescent="0.2">
      <c r="A460" s="821" t="s">
        <v>5935</v>
      </c>
      <c r="B460" s="822" t="s">
        <v>5936</v>
      </c>
      <c r="C460" s="822" t="s">
        <v>604</v>
      </c>
      <c r="D460" s="822" t="s">
        <v>1995</v>
      </c>
      <c r="E460" s="822" t="s">
        <v>5932</v>
      </c>
      <c r="F460" s="822" t="s">
        <v>5998</v>
      </c>
      <c r="G460" s="822" t="s">
        <v>5999</v>
      </c>
      <c r="H460" s="831">
        <v>3</v>
      </c>
      <c r="I460" s="831">
        <v>2923</v>
      </c>
      <c r="J460" s="822">
        <v>0.74414460285132378</v>
      </c>
      <c r="K460" s="822">
        <v>974.33333333333337</v>
      </c>
      <c r="L460" s="831">
        <v>4</v>
      </c>
      <c r="M460" s="831">
        <v>3928</v>
      </c>
      <c r="N460" s="822">
        <v>1</v>
      </c>
      <c r="O460" s="822">
        <v>982</v>
      </c>
      <c r="P460" s="831">
        <v>3</v>
      </c>
      <c r="Q460" s="831">
        <v>2967</v>
      </c>
      <c r="R460" s="827">
        <v>0.75534623217922603</v>
      </c>
      <c r="S460" s="832">
        <v>989</v>
      </c>
    </row>
    <row r="461" spans="1:19" ht="14.45" customHeight="1" x14ac:dyDescent="0.2">
      <c r="A461" s="821" t="s">
        <v>5935</v>
      </c>
      <c r="B461" s="822" t="s">
        <v>5936</v>
      </c>
      <c r="C461" s="822" t="s">
        <v>604</v>
      </c>
      <c r="D461" s="822" t="s">
        <v>1995</v>
      </c>
      <c r="E461" s="822" t="s">
        <v>5932</v>
      </c>
      <c r="F461" s="822" t="s">
        <v>6004</v>
      </c>
      <c r="G461" s="822" t="s">
        <v>6005</v>
      </c>
      <c r="H461" s="831">
        <v>5</v>
      </c>
      <c r="I461" s="831">
        <v>820</v>
      </c>
      <c r="J461" s="822">
        <v>0.41414141414141414</v>
      </c>
      <c r="K461" s="822">
        <v>164</v>
      </c>
      <c r="L461" s="831">
        <v>12</v>
      </c>
      <c r="M461" s="831">
        <v>1980</v>
      </c>
      <c r="N461" s="822">
        <v>1</v>
      </c>
      <c r="O461" s="822">
        <v>165</v>
      </c>
      <c r="P461" s="831">
        <v>7</v>
      </c>
      <c r="Q461" s="831">
        <v>1162</v>
      </c>
      <c r="R461" s="827">
        <v>0.58686868686868687</v>
      </c>
      <c r="S461" s="832">
        <v>166</v>
      </c>
    </row>
    <row r="462" spans="1:19" ht="14.45" customHeight="1" x14ac:dyDescent="0.2">
      <c r="A462" s="821" t="s">
        <v>5935</v>
      </c>
      <c r="B462" s="822" t="s">
        <v>5936</v>
      </c>
      <c r="C462" s="822" t="s">
        <v>604</v>
      </c>
      <c r="D462" s="822" t="s">
        <v>1995</v>
      </c>
      <c r="E462" s="822" t="s">
        <v>5932</v>
      </c>
      <c r="F462" s="822" t="s">
        <v>6006</v>
      </c>
      <c r="G462" s="822" t="s">
        <v>6007</v>
      </c>
      <c r="H462" s="831">
        <v>741</v>
      </c>
      <c r="I462" s="831">
        <v>24699.910000000025</v>
      </c>
      <c r="J462" s="822">
        <v>0.60987612802803359</v>
      </c>
      <c r="K462" s="822">
        <v>33.333211875843489</v>
      </c>
      <c r="L462" s="831">
        <v>1215</v>
      </c>
      <c r="M462" s="831">
        <v>40499.880000000048</v>
      </c>
      <c r="N462" s="822">
        <v>1</v>
      </c>
      <c r="O462" s="822">
        <v>33.333234567901272</v>
      </c>
      <c r="P462" s="831">
        <v>878</v>
      </c>
      <c r="Q462" s="831">
        <v>34258.880000000019</v>
      </c>
      <c r="R462" s="827">
        <v>0.84590077797761321</v>
      </c>
      <c r="S462" s="832">
        <v>39.019225512528493</v>
      </c>
    </row>
    <row r="463" spans="1:19" ht="14.45" customHeight="1" x14ac:dyDescent="0.2">
      <c r="A463" s="821" t="s">
        <v>5935</v>
      </c>
      <c r="B463" s="822" t="s">
        <v>5936</v>
      </c>
      <c r="C463" s="822" t="s">
        <v>604</v>
      </c>
      <c r="D463" s="822" t="s">
        <v>1995</v>
      </c>
      <c r="E463" s="822" t="s">
        <v>5932</v>
      </c>
      <c r="F463" s="822" t="s">
        <v>6012</v>
      </c>
      <c r="G463" s="822" t="s">
        <v>6013</v>
      </c>
      <c r="H463" s="831">
        <v>64</v>
      </c>
      <c r="I463" s="831">
        <v>5504</v>
      </c>
      <c r="J463" s="822">
        <v>0.91687489588539062</v>
      </c>
      <c r="K463" s="822">
        <v>86</v>
      </c>
      <c r="L463" s="831">
        <v>69</v>
      </c>
      <c r="M463" s="831">
        <v>6003</v>
      </c>
      <c r="N463" s="822">
        <v>1</v>
      </c>
      <c r="O463" s="822">
        <v>87</v>
      </c>
      <c r="P463" s="831">
        <v>66</v>
      </c>
      <c r="Q463" s="831">
        <v>5808</v>
      </c>
      <c r="R463" s="827">
        <v>0.96751624187906049</v>
      </c>
      <c r="S463" s="832">
        <v>88</v>
      </c>
    </row>
    <row r="464" spans="1:19" ht="14.45" customHeight="1" x14ac:dyDescent="0.2">
      <c r="A464" s="821" t="s">
        <v>5935</v>
      </c>
      <c r="B464" s="822" t="s">
        <v>5936</v>
      </c>
      <c r="C464" s="822" t="s">
        <v>604</v>
      </c>
      <c r="D464" s="822" t="s">
        <v>1995</v>
      </c>
      <c r="E464" s="822" t="s">
        <v>5932</v>
      </c>
      <c r="F464" s="822" t="s">
        <v>6014</v>
      </c>
      <c r="G464" s="822" t="s">
        <v>6015</v>
      </c>
      <c r="H464" s="831">
        <v>3</v>
      </c>
      <c r="I464" s="831">
        <v>96</v>
      </c>
      <c r="J464" s="822">
        <v>0.96969696969696972</v>
      </c>
      <c r="K464" s="822">
        <v>32</v>
      </c>
      <c r="L464" s="831">
        <v>3</v>
      </c>
      <c r="M464" s="831">
        <v>99</v>
      </c>
      <c r="N464" s="822">
        <v>1</v>
      </c>
      <c r="O464" s="822">
        <v>33</v>
      </c>
      <c r="P464" s="831">
        <v>3</v>
      </c>
      <c r="Q464" s="831">
        <v>99</v>
      </c>
      <c r="R464" s="827">
        <v>1</v>
      </c>
      <c r="S464" s="832">
        <v>33</v>
      </c>
    </row>
    <row r="465" spans="1:19" ht="14.45" customHeight="1" x14ac:dyDescent="0.2">
      <c r="A465" s="821" t="s">
        <v>5935</v>
      </c>
      <c r="B465" s="822" t="s">
        <v>5936</v>
      </c>
      <c r="C465" s="822" t="s">
        <v>604</v>
      </c>
      <c r="D465" s="822" t="s">
        <v>1995</v>
      </c>
      <c r="E465" s="822" t="s">
        <v>5932</v>
      </c>
      <c r="F465" s="822" t="s">
        <v>6024</v>
      </c>
      <c r="G465" s="822" t="s">
        <v>6025</v>
      </c>
      <c r="H465" s="831"/>
      <c r="I465" s="831"/>
      <c r="J465" s="822"/>
      <c r="K465" s="822"/>
      <c r="L465" s="831">
        <v>5</v>
      </c>
      <c r="M465" s="831">
        <v>790</v>
      </c>
      <c r="N465" s="822">
        <v>1</v>
      </c>
      <c r="O465" s="822">
        <v>158</v>
      </c>
      <c r="P465" s="831">
        <v>1</v>
      </c>
      <c r="Q465" s="831">
        <v>159</v>
      </c>
      <c r="R465" s="827">
        <v>0.20126582278481012</v>
      </c>
      <c r="S465" s="832">
        <v>159</v>
      </c>
    </row>
    <row r="466" spans="1:19" ht="14.45" customHeight="1" x14ac:dyDescent="0.2">
      <c r="A466" s="821" t="s">
        <v>5935</v>
      </c>
      <c r="B466" s="822" t="s">
        <v>5936</v>
      </c>
      <c r="C466" s="822" t="s">
        <v>604</v>
      </c>
      <c r="D466" s="822" t="s">
        <v>1995</v>
      </c>
      <c r="E466" s="822" t="s">
        <v>5932</v>
      </c>
      <c r="F466" s="822" t="s">
        <v>5933</v>
      </c>
      <c r="G466" s="822" t="s">
        <v>5934</v>
      </c>
      <c r="H466" s="831">
        <v>316</v>
      </c>
      <c r="I466" s="831">
        <v>79632</v>
      </c>
      <c r="J466" s="822">
        <v>0.82720794465335634</v>
      </c>
      <c r="K466" s="822">
        <v>252</v>
      </c>
      <c r="L466" s="831">
        <v>379</v>
      </c>
      <c r="M466" s="831">
        <v>96266</v>
      </c>
      <c r="N466" s="822">
        <v>1</v>
      </c>
      <c r="O466" s="822">
        <v>254</v>
      </c>
      <c r="P466" s="831">
        <v>290</v>
      </c>
      <c r="Q466" s="831">
        <v>73950</v>
      </c>
      <c r="R466" s="827">
        <v>0.76818399019383787</v>
      </c>
      <c r="S466" s="832">
        <v>255</v>
      </c>
    </row>
    <row r="467" spans="1:19" ht="14.45" customHeight="1" x14ac:dyDescent="0.2">
      <c r="A467" s="821" t="s">
        <v>5935</v>
      </c>
      <c r="B467" s="822" t="s">
        <v>5936</v>
      </c>
      <c r="C467" s="822" t="s">
        <v>604</v>
      </c>
      <c r="D467" s="822" t="s">
        <v>1995</v>
      </c>
      <c r="E467" s="822" t="s">
        <v>5932</v>
      </c>
      <c r="F467" s="822" t="s">
        <v>6030</v>
      </c>
      <c r="G467" s="822" t="s">
        <v>6031</v>
      </c>
      <c r="H467" s="831"/>
      <c r="I467" s="831"/>
      <c r="J467" s="822"/>
      <c r="K467" s="822"/>
      <c r="L467" s="831">
        <v>1</v>
      </c>
      <c r="M467" s="831">
        <v>122</v>
      </c>
      <c r="N467" s="822">
        <v>1</v>
      </c>
      <c r="O467" s="822">
        <v>122</v>
      </c>
      <c r="P467" s="831"/>
      <c r="Q467" s="831"/>
      <c r="R467" s="827"/>
      <c r="S467" s="832"/>
    </row>
    <row r="468" spans="1:19" ht="14.45" customHeight="1" x14ac:dyDescent="0.2">
      <c r="A468" s="821" t="s">
        <v>5935</v>
      </c>
      <c r="B468" s="822" t="s">
        <v>5936</v>
      </c>
      <c r="C468" s="822" t="s">
        <v>604</v>
      </c>
      <c r="D468" s="822" t="s">
        <v>1995</v>
      </c>
      <c r="E468" s="822" t="s">
        <v>5932</v>
      </c>
      <c r="F468" s="822" t="s">
        <v>6034</v>
      </c>
      <c r="G468" s="822" t="s">
        <v>6035</v>
      </c>
      <c r="H468" s="831"/>
      <c r="I468" s="831"/>
      <c r="J468" s="822"/>
      <c r="K468" s="822"/>
      <c r="L468" s="831"/>
      <c r="M468" s="831"/>
      <c r="N468" s="822"/>
      <c r="O468" s="822"/>
      <c r="P468" s="831">
        <v>2</v>
      </c>
      <c r="Q468" s="831">
        <v>758</v>
      </c>
      <c r="R468" s="827"/>
      <c r="S468" s="832">
        <v>379</v>
      </c>
    </row>
    <row r="469" spans="1:19" ht="14.45" customHeight="1" x14ac:dyDescent="0.2">
      <c r="A469" s="821" t="s">
        <v>5935</v>
      </c>
      <c r="B469" s="822" t="s">
        <v>5936</v>
      </c>
      <c r="C469" s="822" t="s">
        <v>604</v>
      </c>
      <c r="D469" s="822" t="s">
        <v>1995</v>
      </c>
      <c r="E469" s="822" t="s">
        <v>5932</v>
      </c>
      <c r="F469" s="822" t="s">
        <v>6046</v>
      </c>
      <c r="G469" s="822" t="s">
        <v>6047</v>
      </c>
      <c r="H469" s="831"/>
      <c r="I469" s="831"/>
      <c r="J469" s="822"/>
      <c r="K469" s="822"/>
      <c r="L469" s="831">
        <v>1</v>
      </c>
      <c r="M469" s="831">
        <v>990</v>
      </c>
      <c r="N469" s="822">
        <v>1</v>
      </c>
      <c r="O469" s="822">
        <v>990</v>
      </c>
      <c r="P469" s="831"/>
      <c r="Q469" s="831"/>
      <c r="R469" s="827"/>
      <c r="S469" s="832"/>
    </row>
    <row r="470" spans="1:19" ht="14.45" customHeight="1" x14ac:dyDescent="0.2">
      <c r="A470" s="821" t="s">
        <v>5935</v>
      </c>
      <c r="B470" s="822" t="s">
        <v>5936</v>
      </c>
      <c r="C470" s="822" t="s">
        <v>604</v>
      </c>
      <c r="D470" s="822" t="s">
        <v>1995</v>
      </c>
      <c r="E470" s="822" t="s">
        <v>5932</v>
      </c>
      <c r="F470" s="822" t="s">
        <v>6050</v>
      </c>
      <c r="G470" s="822" t="s">
        <v>6051</v>
      </c>
      <c r="H470" s="831"/>
      <c r="I470" s="831"/>
      <c r="J470" s="822"/>
      <c r="K470" s="822"/>
      <c r="L470" s="831">
        <v>1</v>
      </c>
      <c r="M470" s="831">
        <v>355</v>
      </c>
      <c r="N470" s="822">
        <v>1</v>
      </c>
      <c r="O470" s="822">
        <v>355</v>
      </c>
      <c r="P470" s="831">
        <v>1</v>
      </c>
      <c r="Q470" s="831">
        <v>356</v>
      </c>
      <c r="R470" s="827">
        <v>1.0028169014084507</v>
      </c>
      <c r="S470" s="832">
        <v>356</v>
      </c>
    </row>
    <row r="471" spans="1:19" ht="14.45" customHeight="1" x14ac:dyDescent="0.2">
      <c r="A471" s="821" t="s">
        <v>5935</v>
      </c>
      <c r="B471" s="822" t="s">
        <v>5936</v>
      </c>
      <c r="C471" s="822" t="s">
        <v>604</v>
      </c>
      <c r="D471" s="822" t="s">
        <v>1995</v>
      </c>
      <c r="E471" s="822" t="s">
        <v>5932</v>
      </c>
      <c r="F471" s="822" t="s">
        <v>6052</v>
      </c>
      <c r="G471" s="822" t="s">
        <v>6053</v>
      </c>
      <c r="H471" s="831">
        <v>1</v>
      </c>
      <c r="I471" s="831">
        <v>501</v>
      </c>
      <c r="J471" s="822">
        <v>0.99011857707509876</v>
      </c>
      <c r="K471" s="822">
        <v>501</v>
      </c>
      <c r="L471" s="831">
        <v>1</v>
      </c>
      <c r="M471" s="831">
        <v>506</v>
      </c>
      <c r="N471" s="822">
        <v>1</v>
      </c>
      <c r="O471" s="822">
        <v>506</v>
      </c>
      <c r="P471" s="831">
        <v>3</v>
      </c>
      <c r="Q471" s="831">
        <v>1527</v>
      </c>
      <c r="R471" s="827">
        <v>3.0177865612648223</v>
      </c>
      <c r="S471" s="832">
        <v>509</v>
      </c>
    </row>
    <row r="472" spans="1:19" ht="14.45" customHeight="1" x14ac:dyDescent="0.2">
      <c r="A472" s="821" t="s">
        <v>5935</v>
      </c>
      <c r="B472" s="822" t="s">
        <v>5936</v>
      </c>
      <c r="C472" s="822" t="s">
        <v>604</v>
      </c>
      <c r="D472" s="822" t="s">
        <v>1995</v>
      </c>
      <c r="E472" s="822" t="s">
        <v>5932</v>
      </c>
      <c r="F472" s="822" t="s">
        <v>6054</v>
      </c>
      <c r="G472" s="822" t="s">
        <v>6055</v>
      </c>
      <c r="H472" s="831"/>
      <c r="I472" s="831"/>
      <c r="J472" s="822"/>
      <c r="K472" s="822"/>
      <c r="L472" s="831"/>
      <c r="M472" s="831"/>
      <c r="N472" s="822"/>
      <c r="O472" s="822"/>
      <c r="P472" s="831">
        <v>1</v>
      </c>
      <c r="Q472" s="831">
        <v>135</v>
      </c>
      <c r="R472" s="827"/>
      <c r="S472" s="832">
        <v>135</v>
      </c>
    </row>
    <row r="473" spans="1:19" ht="14.45" customHeight="1" x14ac:dyDescent="0.2">
      <c r="A473" s="821" t="s">
        <v>5935</v>
      </c>
      <c r="B473" s="822" t="s">
        <v>5936</v>
      </c>
      <c r="C473" s="822" t="s">
        <v>604</v>
      </c>
      <c r="D473" s="822" t="s">
        <v>1995</v>
      </c>
      <c r="E473" s="822" t="s">
        <v>5932</v>
      </c>
      <c r="F473" s="822" t="s">
        <v>6068</v>
      </c>
      <c r="G473" s="822" t="s">
        <v>6069</v>
      </c>
      <c r="H473" s="831"/>
      <c r="I473" s="831"/>
      <c r="J473" s="822"/>
      <c r="K473" s="822"/>
      <c r="L473" s="831">
        <v>1</v>
      </c>
      <c r="M473" s="831">
        <v>954</v>
      </c>
      <c r="N473" s="822">
        <v>1</v>
      </c>
      <c r="O473" s="822">
        <v>954</v>
      </c>
      <c r="P473" s="831"/>
      <c r="Q473" s="831"/>
      <c r="R473" s="827"/>
      <c r="S473" s="832"/>
    </row>
    <row r="474" spans="1:19" ht="14.45" customHeight="1" x14ac:dyDescent="0.2">
      <c r="A474" s="821" t="s">
        <v>5935</v>
      </c>
      <c r="B474" s="822" t="s">
        <v>5936</v>
      </c>
      <c r="C474" s="822" t="s">
        <v>604</v>
      </c>
      <c r="D474" s="822" t="s">
        <v>5928</v>
      </c>
      <c r="E474" s="822" t="s">
        <v>5932</v>
      </c>
      <c r="F474" s="822" t="s">
        <v>5964</v>
      </c>
      <c r="G474" s="822" t="s">
        <v>5965</v>
      </c>
      <c r="H474" s="831"/>
      <c r="I474" s="831"/>
      <c r="J474" s="822"/>
      <c r="K474" s="822"/>
      <c r="L474" s="831">
        <v>0</v>
      </c>
      <c r="M474" s="831">
        <v>0</v>
      </c>
      <c r="N474" s="822"/>
      <c r="O474" s="822"/>
      <c r="P474" s="831"/>
      <c r="Q474" s="831"/>
      <c r="R474" s="827"/>
      <c r="S474" s="832"/>
    </row>
    <row r="475" spans="1:19" ht="14.45" customHeight="1" x14ac:dyDescent="0.2">
      <c r="A475" s="821" t="s">
        <v>5935</v>
      </c>
      <c r="B475" s="822" t="s">
        <v>5936</v>
      </c>
      <c r="C475" s="822" t="s">
        <v>604</v>
      </c>
      <c r="D475" s="822" t="s">
        <v>5928</v>
      </c>
      <c r="E475" s="822" t="s">
        <v>5932</v>
      </c>
      <c r="F475" s="822" t="s">
        <v>5976</v>
      </c>
      <c r="G475" s="822" t="s">
        <v>5977</v>
      </c>
      <c r="H475" s="831"/>
      <c r="I475" s="831"/>
      <c r="J475" s="822"/>
      <c r="K475" s="822"/>
      <c r="L475" s="831">
        <v>0</v>
      </c>
      <c r="M475" s="831">
        <v>0</v>
      </c>
      <c r="N475" s="822"/>
      <c r="O475" s="822"/>
      <c r="P475" s="831"/>
      <c r="Q475" s="831"/>
      <c r="R475" s="827"/>
      <c r="S475" s="832"/>
    </row>
    <row r="476" spans="1:19" ht="14.45" customHeight="1" x14ac:dyDescent="0.2">
      <c r="A476" s="821" t="s">
        <v>5935</v>
      </c>
      <c r="B476" s="822" t="s">
        <v>5936</v>
      </c>
      <c r="C476" s="822" t="s">
        <v>604</v>
      </c>
      <c r="D476" s="822" t="s">
        <v>5928</v>
      </c>
      <c r="E476" s="822" t="s">
        <v>5932</v>
      </c>
      <c r="F476" s="822" t="s">
        <v>6006</v>
      </c>
      <c r="G476" s="822" t="s">
        <v>6007</v>
      </c>
      <c r="H476" s="831"/>
      <c r="I476" s="831"/>
      <c r="J476" s="822"/>
      <c r="K476" s="822"/>
      <c r="L476" s="831">
        <v>0</v>
      </c>
      <c r="M476" s="831">
        <v>0</v>
      </c>
      <c r="N476" s="822"/>
      <c r="O476" s="822"/>
      <c r="P476" s="831"/>
      <c r="Q476" s="831"/>
      <c r="R476" s="827"/>
      <c r="S476" s="832"/>
    </row>
    <row r="477" spans="1:19" ht="14.45" customHeight="1" x14ac:dyDescent="0.2">
      <c r="A477" s="821" t="s">
        <v>5935</v>
      </c>
      <c r="B477" s="822" t="s">
        <v>5936</v>
      </c>
      <c r="C477" s="822" t="s">
        <v>604</v>
      </c>
      <c r="D477" s="822" t="s">
        <v>5928</v>
      </c>
      <c r="E477" s="822" t="s">
        <v>5932</v>
      </c>
      <c r="F477" s="822" t="s">
        <v>6020</v>
      </c>
      <c r="G477" s="822" t="s">
        <v>6021</v>
      </c>
      <c r="H477" s="831"/>
      <c r="I477" s="831"/>
      <c r="J477" s="822"/>
      <c r="K477" s="822"/>
      <c r="L477" s="831">
        <v>0</v>
      </c>
      <c r="M477" s="831">
        <v>0</v>
      </c>
      <c r="N477" s="822"/>
      <c r="O477" s="822"/>
      <c r="P477" s="831"/>
      <c r="Q477" s="831"/>
      <c r="R477" s="827"/>
      <c r="S477" s="832"/>
    </row>
    <row r="478" spans="1:19" ht="14.45" customHeight="1" x14ac:dyDescent="0.2">
      <c r="A478" s="821" t="s">
        <v>5935</v>
      </c>
      <c r="B478" s="822" t="s">
        <v>5936</v>
      </c>
      <c r="C478" s="822" t="s">
        <v>604</v>
      </c>
      <c r="D478" s="822" t="s">
        <v>1996</v>
      </c>
      <c r="E478" s="822" t="s">
        <v>5937</v>
      </c>
      <c r="F478" s="822" t="s">
        <v>5938</v>
      </c>
      <c r="G478" s="822" t="s">
        <v>5939</v>
      </c>
      <c r="H478" s="831">
        <v>4.5999999999999996</v>
      </c>
      <c r="I478" s="831">
        <v>320.62000000000006</v>
      </c>
      <c r="J478" s="822">
        <v>1.2432432432432436</v>
      </c>
      <c r="K478" s="822">
        <v>69.700000000000017</v>
      </c>
      <c r="L478" s="831">
        <v>3.6999999999999997</v>
      </c>
      <c r="M478" s="831">
        <v>257.89</v>
      </c>
      <c r="N478" s="822">
        <v>1</v>
      </c>
      <c r="O478" s="822">
        <v>69.7</v>
      </c>
      <c r="P478" s="831">
        <v>4.1999999999999993</v>
      </c>
      <c r="Q478" s="831">
        <v>292.74000000000007</v>
      </c>
      <c r="R478" s="827">
        <v>1.1351351351351355</v>
      </c>
      <c r="S478" s="832">
        <v>69.700000000000031</v>
      </c>
    </row>
    <row r="479" spans="1:19" ht="14.45" customHeight="1" x14ac:dyDescent="0.2">
      <c r="A479" s="821" t="s">
        <v>5935</v>
      </c>
      <c r="B479" s="822" t="s">
        <v>5936</v>
      </c>
      <c r="C479" s="822" t="s">
        <v>604</v>
      </c>
      <c r="D479" s="822" t="s">
        <v>1996</v>
      </c>
      <c r="E479" s="822" t="s">
        <v>5937</v>
      </c>
      <c r="F479" s="822" t="s">
        <v>5941</v>
      </c>
      <c r="G479" s="822" t="s">
        <v>1005</v>
      </c>
      <c r="H479" s="831"/>
      <c r="I479" s="831"/>
      <c r="J479" s="822"/>
      <c r="K479" s="822"/>
      <c r="L479" s="831"/>
      <c r="M479" s="831"/>
      <c r="N479" s="822"/>
      <c r="O479" s="822"/>
      <c r="P479" s="831">
        <v>0.1</v>
      </c>
      <c r="Q479" s="831">
        <v>4.13</v>
      </c>
      <c r="R479" s="827"/>
      <c r="S479" s="832">
        <v>41.3</v>
      </c>
    </row>
    <row r="480" spans="1:19" ht="14.45" customHeight="1" x14ac:dyDescent="0.2">
      <c r="A480" s="821" t="s">
        <v>5935</v>
      </c>
      <c r="B480" s="822" t="s">
        <v>5936</v>
      </c>
      <c r="C480" s="822" t="s">
        <v>604</v>
      </c>
      <c r="D480" s="822" t="s">
        <v>1996</v>
      </c>
      <c r="E480" s="822" t="s">
        <v>5937</v>
      </c>
      <c r="F480" s="822" t="s">
        <v>5944</v>
      </c>
      <c r="G480" s="822" t="s">
        <v>634</v>
      </c>
      <c r="H480" s="831"/>
      <c r="I480" s="831"/>
      <c r="J480" s="822"/>
      <c r="K480" s="822"/>
      <c r="L480" s="831"/>
      <c r="M480" s="831"/>
      <c r="N480" s="822"/>
      <c r="O480" s="822"/>
      <c r="P480" s="831">
        <v>0.1</v>
      </c>
      <c r="Q480" s="831">
        <v>4.68</v>
      </c>
      <c r="R480" s="827"/>
      <c r="S480" s="832">
        <v>46.8</v>
      </c>
    </row>
    <row r="481" spans="1:19" ht="14.45" customHeight="1" x14ac:dyDescent="0.2">
      <c r="A481" s="821" t="s">
        <v>5935</v>
      </c>
      <c r="B481" s="822" t="s">
        <v>5936</v>
      </c>
      <c r="C481" s="822" t="s">
        <v>604</v>
      </c>
      <c r="D481" s="822" t="s">
        <v>1996</v>
      </c>
      <c r="E481" s="822" t="s">
        <v>5937</v>
      </c>
      <c r="F481" s="822" t="s">
        <v>5947</v>
      </c>
      <c r="G481" s="822" t="s">
        <v>5948</v>
      </c>
      <c r="H481" s="831">
        <v>0</v>
      </c>
      <c r="I481" s="831">
        <v>0</v>
      </c>
      <c r="J481" s="822"/>
      <c r="K481" s="822"/>
      <c r="L481" s="831"/>
      <c r="M481" s="831"/>
      <c r="N481" s="822"/>
      <c r="O481" s="822"/>
      <c r="P481" s="831"/>
      <c r="Q481" s="831"/>
      <c r="R481" s="827"/>
      <c r="S481" s="832"/>
    </row>
    <row r="482" spans="1:19" ht="14.45" customHeight="1" x14ac:dyDescent="0.2">
      <c r="A482" s="821" t="s">
        <v>5935</v>
      </c>
      <c r="B482" s="822" t="s">
        <v>5936</v>
      </c>
      <c r="C482" s="822" t="s">
        <v>604</v>
      </c>
      <c r="D482" s="822" t="s">
        <v>1996</v>
      </c>
      <c r="E482" s="822" t="s">
        <v>5932</v>
      </c>
      <c r="F482" s="822" t="s">
        <v>5953</v>
      </c>
      <c r="G482" s="822" t="s">
        <v>5954</v>
      </c>
      <c r="H482" s="831">
        <v>3</v>
      </c>
      <c r="I482" s="831">
        <v>249</v>
      </c>
      <c r="J482" s="822">
        <v>2.9642857142857144</v>
      </c>
      <c r="K482" s="822">
        <v>83</v>
      </c>
      <c r="L482" s="831">
        <v>1</v>
      </c>
      <c r="M482" s="831">
        <v>84</v>
      </c>
      <c r="N482" s="822">
        <v>1</v>
      </c>
      <c r="O482" s="822">
        <v>84</v>
      </c>
      <c r="P482" s="831">
        <v>2</v>
      </c>
      <c r="Q482" s="831">
        <v>170</v>
      </c>
      <c r="R482" s="827">
        <v>2.0238095238095237</v>
      </c>
      <c r="S482" s="832">
        <v>85</v>
      </c>
    </row>
    <row r="483" spans="1:19" ht="14.45" customHeight="1" x14ac:dyDescent="0.2">
      <c r="A483" s="821" t="s">
        <v>5935</v>
      </c>
      <c r="B483" s="822" t="s">
        <v>5936</v>
      </c>
      <c r="C483" s="822" t="s">
        <v>604</v>
      </c>
      <c r="D483" s="822" t="s">
        <v>1996</v>
      </c>
      <c r="E483" s="822" t="s">
        <v>5932</v>
      </c>
      <c r="F483" s="822" t="s">
        <v>5957</v>
      </c>
      <c r="G483" s="822" t="s">
        <v>5958</v>
      </c>
      <c r="H483" s="831">
        <v>4</v>
      </c>
      <c r="I483" s="831">
        <v>148</v>
      </c>
      <c r="J483" s="822">
        <v>1.9473684210526316</v>
      </c>
      <c r="K483" s="822">
        <v>37</v>
      </c>
      <c r="L483" s="831">
        <v>2</v>
      </c>
      <c r="M483" s="831">
        <v>76</v>
      </c>
      <c r="N483" s="822">
        <v>1</v>
      </c>
      <c r="O483" s="822">
        <v>38</v>
      </c>
      <c r="P483" s="831">
        <v>1</v>
      </c>
      <c r="Q483" s="831">
        <v>38</v>
      </c>
      <c r="R483" s="827">
        <v>0.5</v>
      </c>
      <c r="S483" s="832">
        <v>38</v>
      </c>
    </row>
    <row r="484" spans="1:19" ht="14.45" customHeight="1" x14ac:dyDescent="0.2">
      <c r="A484" s="821" t="s">
        <v>5935</v>
      </c>
      <c r="B484" s="822" t="s">
        <v>5936</v>
      </c>
      <c r="C484" s="822" t="s">
        <v>604</v>
      </c>
      <c r="D484" s="822" t="s">
        <v>1996</v>
      </c>
      <c r="E484" s="822" t="s">
        <v>5932</v>
      </c>
      <c r="F484" s="822" t="s">
        <v>5964</v>
      </c>
      <c r="G484" s="822" t="s">
        <v>5965</v>
      </c>
      <c r="H484" s="831">
        <v>3</v>
      </c>
      <c r="I484" s="831">
        <v>723</v>
      </c>
      <c r="J484" s="822">
        <v>0.74690082644628097</v>
      </c>
      <c r="K484" s="822">
        <v>241</v>
      </c>
      <c r="L484" s="831">
        <v>4</v>
      </c>
      <c r="M484" s="831">
        <v>968</v>
      </c>
      <c r="N484" s="822">
        <v>1</v>
      </c>
      <c r="O484" s="822">
        <v>242</v>
      </c>
      <c r="P484" s="831">
        <v>3</v>
      </c>
      <c r="Q484" s="831">
        <v>729</v>
      </c>
      <c r="R484" s="827">
        <v>0.75309917355371903</v>
      </c>
      <c r="S484" s="832">
        <v>243</v>
      </c>
    </row>
    <row r="485" spans="1:19" ht="14.45" customHeight="1" x14ac:dyDescent="0.2">
      <c r="A485" s="821" t="s">
        <v>5935</v>
      </c>
      <c r="B485" s="822" t="s">
        <v>5936</v>
      </c>
      <c r="C485" s="822" t="s">
        <v>604</v>
      </c>
      <c r="D485" s="822" t="s">
        <v>1996</v>
      </c>
      <c r="E485" s="822" t="s">
        <v>5932</v>
      </c>
      <c r="F485" s="822" t="s">
        <v>5966</v>
      </c>
      <c r="G485" s="822" t="s">
        <v>5967</v>
      </c>
      <c r="H485" s="831">
        <v>6</v>
      </c>
      <c r="I485" s="831">
        <v>2292</v>
      </c>
      <c r="J485" s="822">
        <v>0.99479166666666663</v>
      </c>
      <c r="K485" s="822">
        <v>382</v>
      </c>
      <c r="L485" s="831">
        <v>6</v>
      </c>
      <c r="M485" s="831">
        <v>2304</v>
      </c>
      <c r="N485" s="822">
        <v>1</v>
      </c>
      <c r="O485" s="822">
        <v>384</v>
      </c>
      <c r="P485" s="831">
        <v>14</v>
      </c>
      <c r="Q485" s="831">
        <v>5390</v>
      </c>
      <c r="R485" s="827">
        <v>2.3394097222222223</v>
      </c>
      <c r="S485" s="832">
        <v>385</v>
      </c>
    </row>
    <row r="486" spans="1:19" ht="14.45" customHeight="1" x14ac:dyDescent="0.2">
      <c r="A486" s="821" t="s">
        <v>5935</v>
      </c>
      <c r="B486" s="822" t="s">
        <v>5936</v>
      </c>
      <c r="C486" s="822" t="s">
        <v>604</v>
      </c>
      <c r="D486" s="822" t="s">
        <v>1996</v>
      </c>
      <c r="E486" s="822" t="s">
        <v>5932</v>
      </c>
      <c r="F486" s="822" t="s">
        <v>5968</v>
      </c>
      <c r="G486" s="822" t="s">
        <v>5969</v>
      </c>
      <c r="H486" s="831"/>
      <c r="I486" s="831"/>
      <c r="J486" s="822"/>
      <c r="K486" s="822"/>
      <c r="L486" s="831">
        <v>1</v>
      </c>
      <c r="M486" s="831">
        <v>606</v>
      </c>
      <c r="N486" s="822">
        <v>1</v>
      </c>
      <c r="O486" s="822">
        <v>606</v>
      </c>
      <c r="P486" s="831"/>
      <c r="Q486" s="831"/>
      <c r="R486" s="827"/>
      <c r="S486" s="832"/>
    </row>
    <row r="487" spans="1:19" ht="14.45" customHeight="1" x14ac:dyDescent="0.2">
      <c r="A487" s="821" t="s">
        <v>5935</v>
      </c>
      <c r="B487" s="822" t="s">
        <v>5936</v>
      </c>
      <c r="C487" s="822" t="s">
        <v>604</v>
      </c>
      <c r="D487" s="822" t="s">
        <v>1996</v>
      </c>
      <c r="E487" s="822" t="s">
        <v>5932</v>
      </c>
      <c r="F487" s="822" t="s">
        <v>5970</v>
      </c>
      <c r="G487" s="822" t="s">
        <v>5971</v>
      </c>
      <c r="H487" s="831">
        <v>116</v>
      </c>
      <c r="I487" s="831">
        <v>10556</v>
      </c>
      <c r="J487" s="822">
        <v>1.1262135922330097</v>
      </c>
      <c r="K487" s="822">
        <v>91</v>
      </c>
      <c r="L487" s="831">
        <v>103</v>
      </c>
      <c r="M487" s="831">
        <v>9373</v>
      </c>
      <c r="N487" s="822">
        <v>1</v>
      </c>
      <c r="O487" s="822">
        <v>91</v>
      </c>
      <c r="P487" s="831">
        <v>65</v>
      </c>
      <c r="Q487" s="831">
        <v>5980</v>
      </c>
      <c r="R487" s="827">
        <v>0.63800277392510407</v>
      </c>
      <c r="S487" s="832">
        <v>92</v>
      </c>
    </row>
    <row r="488" spans="1:19" ht="14.45" customHeight="1" x14ac:dyDescent="0.2">
      <c r="A488" s="821" t="s">
        <v>5935</v>
      </c>
      <c r="B488" s="822" t="s">
        <v>5936</v>
      </c>
      <c r="C488" s="822" t="s">
        <v>604</v>
      </c>
      <c r="D488" s="822" t="s">
        <v>1996</v>
      </c>
      <c r="E488" s="822" t="s">
        <v>5932</v>
      </c>
      <c r="F488" s="822" t="s">
        <v>5974</v>
      </c>
      <c r="G488" s="822" t="s">
        <v>5975</v>
      </c>
      <c r="H488" s="831">
        <v>21</v>
      </c>
      <c r="I488" s="831">
        <v>1701</v>
      </c>
      <c r="J488" s="822">
        <v>0.84</v>
      </c>
      <c r="K488" s="822">
        <v>81</v>
      </c>
      <c r="L488" s="831">
        <v>25</v>
      </c>
      <c r="M488" s="831">
        <v>2025</v>
      </c>
      <c r="N488" s="822">
        <v>1</v>
      </c>
      <c r="O488" s="822">
        <v>81</v>
      </c>
      <c r="P488" s="831">
        <v>30</v>
      </c>
      <c r="Q488" s="831">
        <v>2460</v>
      </c>
      <c r="R488" s="827">
        <v>1.2148148148148148</v>
      </c>
      <c r="S488" s="832">
        <v>82</v>
      </c>
    </row>
    <row r="489" spans="1:19" ht="14.45" customHeight="1" x14ac:dyDescent="0.2">
      <c r="A489" s="821" t="s">
        <v>5935</v>
      </c>
      <c r="B489" s="822" t="s">
        <v>5936</v>
      </c>
      <c r="C489" s="822" t="s">
        <v>604</v>
      </c>
      <c r="D489" s="822" t="s">
        <v>1996</v>
      </c>
      <c r="E489" s="822" t="s">
        <v>5932</v>
      </c>
      <c r="F489" s="822" t="s">
        <v>5976</v>
      </c>
      <c r="G489" s="822" t="s">
        <v>5977</v>
      </c>
      <c r="H489" s="831">
        <v>1087</v>
      </c>
      <c r="I489" s="831">
        <v>137777</v>
      </c>
      <c r="J489" s="822">
        <v>1.0564910666359941</v>
      </c>
      <c r="K489" s="822">
        <v>126.74977000919964</v>
      </c>
      <c r="L489" s="831">
        <v>1035</v>
      </c>
      <c r="M489" s="831">
        <v>130410</v>
      </c>
      <c r="N489" s="822">
        <v>1</v>
      </c>
      <c r="O489" s="822">
        <v>126</v>
      </c>
      <c r="P489" s="831">
        <v>912</v>
      </c>
      <c r="Q489" s="831">
        <v>115824</v>
      </c>
      <c r="R489" s="827">
        <v>0.88815274902231423</v>
      </c>
      <c r="S489" s="832">
        <v>127</v>
      </c>
    </row>
    <row r="490" spans="1:19" ht="14.45" customHeight="1" x14ac:dyDescent="0.2">
      <c r="A490" s="821" t="s">
        <v>5935</v>
      </c>
      <c r="B490" s="822" t="s">
        <v>5936</v>
      </c>
      <c r="C490" s="822" t="s">
        <v>604</v>
      </c>
      <c r="D490" s="822" t="s">
        <v>1996</v>
      </c>
      <c r="E490" s="822" t="s">
        <v>5932</v>
      </c>
      <c r="F490" s="822" t="s">
        <v>5992</v>
      </c>
      <c r="G490" s="822" t="s">
        <v>5993</v>
      </c>
      <c r="H490" s="831">
        <v>13</v>
      </c>
      <c r="I490" s="831">
        <v>21840</v>
      </c>
      <c r="J490" s="822">
        <v>0.61647895672791941</v>
      </c>
      <c r="K490" s="822">
        <v>1680</v>
      </c>
      <c r="L490" s="831">
        <v>21</v>
      </c>
      <c r="M490" s="831">
        <v>35427</v>
      </c>
      <c r="N490" s="822">
        <v>1</v>
      </c>
      <c r="O490" s="822">
        <v>1687</v>
      </c>
      <c r="P490" s="831">
        <v>32</v>
      </c>
      <c r="Q490" s="831">
        <v>54176</v>
      </c>
      <c r="R490" s="827">
        <v>1.5292291190335054</v>
      </c>
      <c r="S490" s="832">
        <v>1693</v>
      </c>
    </row>
    <row r="491" spans="1:19" ht="14.45" customHeight="1" x14ac:dyDescent="0.2">
      <c r="A491" s="821" t="s">
        <v>5935</v>
      </c>
      <c r="B491" s="822" t="s">
        <v>5936</v>
      </c>
      <c r="C491" s="822" t="s">
        <v>604</v>
      </c>
      <c r="D491" s="822" t="s">
        <v>1996</v>
      </c>
      <c r="E491" s="822" t="s">
        <v>5932</v>
      </c>
      <c r="F491" s="822" t="s">
        <v>5996</v>
      </c>
      <c r="G491" s="822" t="s">
        <v>5997</v>
      </c>
      <c r="H491" s="831">
        <v>20</v>
      </c>
      <c r="I491" s="831">
        <v>26260</v>
      </c>
      <c r="J491" s="822">
        <v>1.9878879636638911</v>
      </c>
      <c r="K491" s="822">
        <v>1313</v>
      </c>
      <c r="L491" s="831">
        <v>10</v>
      </c>
      <c r="M491" s="831">
        <v>13210</v>
      </c>
      <c r="N491" s="822">
        <v>1</v>
      </c>
      <c r="O491" s="822">
        <v>1321</v>
      </c>
      <c r="P491" s="831">
        <v>8</v>
      </c>
      <c r="Q491" s="831">
        <v>10624</v>
      </c>
      <c r="R491" s="827">
        <v>0.80423921271763821</v>
      </c>
      <c r="S491" s="832">
        <v>1328</v>
      </c>
    </row>
    <row r="492" spans="1:19" ht="14.45" customHeight="1" x14ac:dyDescent="0.2">
      <c r="A492" s="821" t="s">
        <v>5935</v>
      </c>
      <c r="B492" s="822" t="s">
        <v>5936</v>
      </c>
      <c r="C492" s="822" t="s">
        <v>604</v>
      </c>
      <c r="D492" s="822" t="s">
        <v>1996</v>
      </c>
      <c r="E492" s="822" t="s">
        <v>5932</v>
      </c>
      <c r="F492" s="822" t="s">
        <v>5998</v>
      </c>
      <c r="G492" s="822" t="s">
        <v>5999</v>
      </c>
      <c r="H492" s="831"/>
      <c r="I492" s="831"/>
      <c r="J492" s="822"/>
      <c r="K492" s="822"/>
      <c r="L492" s="831">
        <v>3</v>
      </c>
      <c r="M492" s="831">
        <v>2946</v>
      </c>
      <c r="N492" s="822">
        <v>1</v>
      </c>
      <c r="O492" s="822">
        <v>982</v>
      </c>
      <c r="P492" s="831">
        <v>6</v>
      </c>
      <c r="Q492" s="831">
        <v>5934</v>
      </c>
      <c r="R492" s="827">
        <v>2.0142566191446027</v>
      </c>
      <c r="S492" s="832">
        <v>989</v>
      </c>
    </row>
    <row r="493" spans="1:19" ht="14.45" customHeight="1" x14ac:dyDescent="0.2">
      <c r="A493" s="821" t="s">
        <v>5935</v>
      </c>
      <c r="B493" s="822" t="s">
        <v>5936</v>
      </c>
      <c r="C493" s="822" t="s">
        <v>604</v>
      </c>
      <c r="D493" s="822" t="s">
        <v>1996</v>
      </c>
      <c r="E493" s="822" t="s">
        <v>5932</v>
      </c>
      <c r="F493" s="822" t="s">
        <v>6004</v>
      </c>
      <c r="G493" s="822" t="s">
        <v>6005</v>
      </c>
      <c r="H493" s="831">
        <v>16</v>
      </c>
      <c r="I493" s="831">
        <v>2624</v>
      </c>
      <c r="J493" s="822">
        <v>1.135930735930736</v>
      </c>
      <c r="K493" s="822">
        <v>164</v>
      </c>
      <c r="L493" s="831">
        <v>14</v>
      </c>
      <c r="M493" s="831">
        <v>2310</v>
      </c>
      <c r="N493" s="822">
        <v>1</v>
      </c>
      <c r="O493" s="822">
        <v>165</v>
      </c>
      <c r="P493" s="831">
        <v>17</v>
      </c>
      <c r="Q493" s="831">
        <v>2822</v>
      </c>
      <c r="R493" s="827">
        <v>1.2216450216450216</v>
      </c>
      <c r="S493" s="832">
        <v>166</v>
      </c>
    </row>
    <row r="494" spans="1:19" ht="14.45" customHeight="1" x14ac:dyDescent="0.2">
      <c r="A494" s="821" t="s">
        <v>5935</v>
      </c>
      <c r="B494" s="822" t="s">
        <v>5936</v>
      </c>
      <c r="C494" s="822" t="s">
        <v>604</v>
      </c>
      <c r="D494" s="822" t="s">
        <v>1996</v>
      </c>
      <c r="E494" s="822" t="s">
        <v>5932</v>
      </c>
      <c r="F494" s="822" t="s">
        <v>6006</v>
      </c>
      <c r="G494" s="822" t="s">
        <v>6007</v>
      </c>
      <c r="H494" s="831">
        <v>617</v>
      </c>
      <c r="I494" s="831">
        <v>20566.630000000012</v>
      </c>
      <c r="J494" s="822">
        <v>0.72502978855414479</v>
      </c>
      <c r="K494" s="822">
        <v>33.333273905996776</v>
      </c>
      <c r="L494" s="831">
        <v>851</v>
      </c>
      <c r="M494" s="831">
        <v>28366.600000000013</v>
      </c>
      <c r="N494" s="822">
        <v>1</v>
      </c>
      <c r="O494" s="822">
        <v>33.333254994124573</v>
      </c>
      <c r="P494" s="831">
        <v>771</v>
      </c>
      <c r="Q494" s="831">
        <v>30148.880000000012</v>
      </c>
      <c r="R494" s="827">
        <v>1.0628302299182841</v>
      </c>
      <c r="S494" s="832">
        <v>39.103605706874205</v>
      </c>
    </row>
    <row r="495" spans="1:19" ht="14.45" customHeight="1" x14ac:dyDescent="0.2">
      <c r="A495" s="821" t="s">
        <v>5935</v>
      </c>
      <c r="B495" s="822" t="s">
        <v>5936</v>
      </c>
      <c r="C495" s="822" t="s">
        <v>604</v>
      </c>
      <c r="D495" s="822" t="s">
        <v>1996</v>
      </c>
      <c r="E495" s="822" t="s">
        <v>5932</v>
      </c>
      <c r="F495" s="822" t="s">
        <v>6008</v>
      </c>
      <c r="G495" s="822" t="s">
        <v>6009</v>
      </c>
      <c r="H495" s="831">
        <v>25</v>
      </c>
      <c r="I495" s="831">
        <v>2899</v>
      </c>
      <c r="J495" s="822">
        <v>1.1900656814449917</v>
      </c>
      <c r="K495" s="822">
        <v>115.96</v>
      </c>
      <c r="L495" s="831">
        <v>21</v>
      </c>
      <c r="M495" s="831">
        <v>2436</v>
      </c>
      <c r="N495" s="822">
        <v>1</v>
      </c>
      <c r="O495" s="822">
        <v>116</v>
      </c>
      <c r="P495" s="831">
        <v>17</v>
      </c>
      <c r="Q495" s="831">
        <v>1989</v>
      </c>
      <c r="R495" s="827">
        <v>0.81650246305418717</v>
      </c>
      <c r="S495" s="832">
        <v>117</v>
      </c>
    </row>
    <row r="496" spans="1:19" ht="14.45" customHeight="1" x14ac:dyDescent="0.2">
      <c r="A496" s="821" t="s">
        <v>5935</v>
      </c>
      <c r="B496" s="822" t="s">
        <v>5936</v>
      </c>
      <c r="C496" s="822" t="s">
        <v>604</v>
      </c>
      <c r="D496" s="822" t="s">
        <v>1996</v>
      </c>
      <c r="E496" s="822" t="s">
        <v>5932</v>
      </c>
      <c r="F496" s="822" t="s">
        <v>6010</v>
      </c>
      <c r="G496" s="822" t="s">
        <v>6011</v>
      </c>
      <c r="H496" s="831">
        <v>4</v>
      </c>
      <c r="I496" s="831">
        <v>148</v>
      </c>
      <c r="J496" s="822">
        <v>1.9473684210526316</v>
      </c>
      <c r="K496" s="822">
        <v>37</v>
      </c>
      <c r="L496" s="831">
        <v>2</v>
      </c>
      <c r="M496" s="831">
        <v>76</v>
      </c>
      <c r="N496" s="822">
        <v>1</v>
      </c>
      <c r="O496" s="822">
        <v>38</v>
      </c>
      <c r="P496" s="831">
        <v>4</v>
      </c>
      <c r="Q496" s="831">
        <v>152</v>
      </c>
      <c r="R496" s="827">
        <v>2</v>
      </c>
      <c r="S496" s="832">
        <v>38</v>
      </c>
    </row>
    <row r="497" spans="1:19" ht="14.45" customHeight="1" x14ac:dyDescent="0.2">
      <c r="A497" s="821" t="s">
        <v>5935</v>
      </c>
      <c r="B497" s="822" t="s">
        <v>5936</v>
      </c>
      <c r="C497" s="822" t="s">
        <v>604</v>
      </c>
      <c r="D497" s="822" t="s">
        <v>1996</v>
      </c>
      <c r="E497" s="822" t="s">
        <v>5932</v>
      </c>
      <c r="F497" s="822" t="s">
        <v>6012</v>
      </c>
      <c r="G497" s="822" t="s">
        <v>6013</v>
      </c>
      <c r="H497" s="831">
        <v>30</v>
      </c>
      <c r="I497" s="831">
        <v>2580</v>
      </c>
      <c r="J497" s="822">
        <v>0.9885057471264368</v>
      </c>
      <c r="K497" s="822">
        <v>86</v>
      </c>
      <c r="L497" s="831">
        <v>30</v>
      </c>
      <c r="M497" s="831">
        <v>2610</v>
      </c>
      <c r="N497" s="822">
        <v>1</v>
      </c>
      <c r="O497" s="822">
        <v>87</v>
      </c>
      <c r="P497" s="831">
        <v>39</v>
      </c>
      <c r="Q497" s="831">
        <v>3432</v>
      </c>
      <c r="R497" s="827">
        <v>1.3149425287356322</v>
      </c>
      <c r="S497" s="832">
        <v>88</v>
      </c>
    </row>
    <row r="498" spans="1:19" ht="14.45" customHeight="1" x14ac:dyDescent="0.2">
      <c r="A498" s="821" t="s">
        <v>5935</v>
      </c>
      <c r="B498" s="822" t="s">
        <v>5936</v>
      </c>
      <c r="C498" s="822" t="s">
        <v>604</v>
      </c>
      <c r="D498" s="822" t="s">
        <v>1996</v>
      </c>
      <c r="E498" s="822" t="s">
        <v>5932</v>
      </c>
      <c r="F498" s="822" t="s">
        <v>6014</v>
      </c>
      <c r="G498" s="822" t="s">
        <v>6015</v>
      </c>
      <c r="H498" s="831">
        <v>13</v>
      </c>
      <c r="I498" s="831">
        <v>416</v>
      </c>
      <c r="J498" s="822">
        <v>1.2606060606060605</v>
      </c>
      <c r="K498" s="822">
        <v>32</v>
      </c>
      <c r="L498" s="831">
        <v>10</v>
      </c>
      <c r="M498" s="831">
        <v>330</v>
      </c>
      <c r="N498" s="822">
        <v>1</v>
      </c>
      <c r="O498" s="822">
        <v>33</v>
      </c>
      <c r="P498" s="831">
        <v>8</v>
      </c>
      <c r="Q498" s="831">
        <v>264</v>
      </c>
      <c r="R498" s="827">
        <v>0.8</v>
      </c>
      <c r="S498" s="832">
        <v>33</v>
      </c>
    </row>
    <row r="499" spans="1:19" ht="14.45" customHeight="1" x14ac:dyDescent="0.2">
      <c r="A499" s="821" t="s">
        <v>5935</v>
      </c>
      <c r="B499" s="822" t="s">
        <v>5936</v>
      </c>
      <c r="C499" s="822" t="s">
        <v>604</v>
      </c>
      <c r="D499" s="822" t="s">
        <v>1996</v>
      </c>
      <c r="E499" s="822" t="s">
        <v>5932</v>
      </c>
      <c r="F499" s="822" t="s">
        <v>6020</v>
      </c>
      <c r="G499" s="822" t="s">
        <v>6021</v>
      </c>
      <c r="H499" s="831">
        <v>2</v>
      </c>
      <c r="I499" s="831">
        <v>992</v>
      </c>
      <c r="J499" s="822">
        <v>0.6626586506346025</v>
      </c>
      <c r="K499" s="822">
        <v>496</v>
      </c>
      <c r="L499" s="831">
        <v>3</v>
      </c>
      <c r="M499" s="831">
        <v>1497</v>
      </c>
      <c r="N499" s="822">
        <v>1</v>
      </c>
      <c r="O499" s="822">
        <v>499</v>
      </c>
      <c r="P499" s="831">
        <v>3</v>
      </c>
      <c r="Q499" s="831">
        <v>1503</v>
      </c>
      <c r="R499" s="827">
        <v>1.0040080160320641</v>
      </c>
      <c r="S499" s="832">
        <v>501</v>
      </c>
    </row>
    <row r="500" spans="1:19" ht="14.45" customHeight="1" x14ac:dyDescent="0.2">
      <c r="A500" s="821" t="s">
        <v>5935</v>
      </c>
      <c r="B500" s="822" t="s">
        <v>5936</v>
      </c>
      <c r="C500" s="822" t="s">
        <v>604</v>
      </c>
      <c r="D500" s="822" t="s">
        <v>1996</v>
      </c>
      <c r="E500" s="822" t="s">
        <v>5932</v>
      </c>
      <c r="F500" s="822" t="s">
        <v>6024</v>
      </c>
      <c r="G500" s="822" t="s">
        <v>6025</v>
      </c>
      <c r="H500" s="831">
        <v>15</v>
      </c>
      <c r="I500" s="831">
        <v>2370</v>
      </c>
      <c r="J500" s="822">
        <v>1.1538461538461537</v>
      </c>
      <c r="K500" s="822">
        <v>158</v>
      </c>
      <c r="L500" s="831">
        <v>13</v>
      </c>
      <c r="M500" s="831">
        <v>2054</v>
      </c>
      <c r="N500" s="822">
        <v>1</v>
      </c>
      <c r="O500" s="822">
        <v>158</v>
      </c>
      <c r="P500" s="831">
        <v>14</v>
      </c>
      <c r="Q500" s="831">
        <v>2226</v>
      </c>
      <c r="R500" s="827">
        <v>1.0837390457643623</v>
      </c>
      <c r="S500" s="832">
        <v>159</v>
      </c>
    </row>
    <row r="501" spans="1:19" ht="14.45" customHeight="1" x14ac:dyDescent="0.2">
      <c r="A501" s="821" t="s">
        <v>5935</v>
      </c>
      <c r="B501" s="822" t="s">
        <v>5936</v>
      </c>
      <c r="C501" s="822" t="s">
        <v>604</v>
      </c>
      <c r="D501" s="822" t="s">
        <v>1996</v>
      </c>
      <c r="E501" s="822" t="s">
        <v>5932</v>
      </c>
      <c r="F501" s="822" t="s">
        <v>5933</v>
      </c>
      <c r="G501" s="822" t="s">
        <v>5934</v>
      </c>
      <c r="H501" s="831">
        <v>26</v>
      </c>
      <c r="I501" s="831">
        <v>6552</v>
      </c>
      <c r="J501" s="822">
        <v>0.95538057742782156</v>
      </c>
      <c r="K501" s="822">
        <v>252</v>
      </c>
      <c r="L501" s="831">
        <v>27</v>
      </c>
      <c r="M501" s="831">
        <v>6858</v>
      </c>
      <c r="N501" s="822">
        <v>1</v>
      </c>
      <c r="O501" s="822">
        <v>254</v>
      </c>
      <c r="P501" s="831">
        <v>38</v>
      </c>
      <c r="Q501" s="831">
        <v>9690</v>
      </c>
      <c r="R501" s="827">
        <v>1.4129483814523185</v>
      </c>
      <c r="S501" s="832">
        <v>255</v>
      </c>
    </row>
    <row r="502" spans="1:19" ht="14.45" customHeight="1" x14ac:dyDescent="0.2">
      <c r="A502" s="821" t="s">
        <v>5935</v>
      </c>
      <c r="B502" s="822" t="s">
        <v>5936</v>
      </c>
      <c r="C502" s="822" t="s">
        <v>604</v>
      </c>
      <c r="D502" s="822" t="s">
        <v>1996</v>
      </c>
      <c r="E502" s="822" t="s">
        <v>5932</v>
      </c>
      <c r="F502" s="822" t="s">
        <v>6030</v>
      </c>
      <c r="G502" s="822" t="s">
        <v>6031</v>
      </c>
      <c r="H502" s="831">
        <v>1</v>
      </c>
      <c r="I502" s="831">
        <v>121</v>
      </c>
      <c r="J502" s="822">
        <v>0.99180327868852458</v>
      </c>
      <c r="K502" s="822">
        <v>121</v>
      </c>
      <c r="L502" s="831">
        <v>1</v>
      </c>
      <c r="M502" s="831">
        <v>122</v>
      </c>
      <c r="N502" s="822">
        <v>1</v>
      </c>
      <c r="O502" s="822">
        <v>122</v>
      </c>
      <c r="P502" s="831"/>
      <c r="Q502" s="831"/>
      <c r="R502" s="827"/>
      <c r="S502" s="832"/>
    </row>
    <row r="503" spans="1:19" ht="14.45" customHeight="1" x14ac:dyDescent="0.2">
      <c r="A503" s="821" t="s">
        <v>5935</v>
      </c>
      <c r="B503" s="822" t="s">
        <v>5936</v>
      </c>
      <c r="C503" s="822" t="s">
        <v>604</v>
      </c>
      <c r="D503" s="822" t="s">
        <v>1996</v>
      </c>
      <c r="E503" s="822" t="s">
        <v>5932</v>
      </c>
      <c r="F503" s="822" t="s">
        <v>6040</v>
      </c>
      <c r="G503" s="822" t="s">
        <v>6041</v>
      </c>
      <c r="H503" s="831">
        <v>7</v>
      </c>
      <c r="I503" s="831">
        <v>868</v>
      </c>
      <c r="J503" s="822">
        <v>1.3888</v>
      </c>
      <c r="K503" s="822">
        <v>124</v>
      </c>
      <c r="L503" s="831">
        <v>5</v>
      </c>
      <c r="M503" s="831">
        <v>625</v>
      </c>
      <c r="N503" s="822">
        <v>1</v>
      </c>
      <c r="O503" s="822">
        <v>125</v>
      </c>
      <c r="P503" s="831">
        <v>5</v>
      </c>
      <c r="Q503" s="831">
        <v>630</v>
      </c>
      <c r="R503" s="827">
        <v>1.008</v>
      </c>
      <c r="S503" s="832">
        <v>126</v>
      </c>
    </row>
    <row r="504" spans="1:19" ht="14.45" customHeight="1" x14ac:dyDescent="0.2">
      <c r="A504" s="821" t="s">
        <v>5935</v>
      </c>
      <c r="B504" s="822" t="s">
        <v>5936</v>
      </c>
      <c r="C504" s="822" t="s">
        <v>604</v>
      </c>
      <c r="D504" s="822" t="s">
        <v>1996</v>
      </c>
      <c r="E504" s="822" t="s">
        <v>5932</v>
      </c>
      <c r="F504" s="822" t="s">
        <v>6042</v>
      </c>
      <c r="G504" s="822" t="s">
        <v>6043</v>
      </c>
      <c r="H504" s="831">
        <v>1</v>
      </c>
      <c r="I504" s="831">
        <v>59</v>
      </c>
      <c r="J504" s="822">
        <v>0.32240437158469948</v>
      </c>
      <c r="K504" s="822">
        <v>59</v>
      </c>
      <c r="L504" s="831">
        <v>3</v>
      </c>
      <c r="M504" s="831">
        <v>183</v>
      </c>
      <c r="N504" s="822">
        <v>1</v>
      </c>
      <c r="O504" s="822">
        <v>61</v>
      </c>
      <c r="P504" s="831">
        <v>1</v>
      </c>
      <c r="Q504" s="831">
        <v>62</v>
      </c>
      <c r="R504" s="827">
        <v>0.33879781420765026</v>
      </c>
      <c r="S504" s="832">
        <v>62</v>
      </c>
    </row>
    <row r="505" spans="1:19" ht="14.45" customHeight="1" x14ac:dyDescent="0.2">
      <c r="A505" s="821" t="s">
        <v>5935</v>
      </c>
      <c r="B505" s="822" t="s">
        <v>5936</v>
      </c>
      <c r="C505" s="822" t="s">
        <v>604</v>
      </c>
      <c r="D505" s="822" t="s">
        <v>1996</v>
      </c>
      <c r="E505" s="822" t="s">
        <v>5932</v>
      </c>
      <c r="F505" s="822" t="s">
        <v>6044</v>
      </c>
      <c r="G505" s="822" t="s">
        <v>6045</v>
      </c>
      <c r="H505" s="831">
        <v>2</v>
      </c>
      <c r="I505" s="831">
        <v>750</v>
      </c>
      <c r="J505" s="822">
        <v>0.99734042553191493</v>
      </c>
      <c r="K505" s="822">
        <v>375</v>
      </c>
      <c r="L505" s="831">
        <v>2</v>
      </c>
      <c r="M505" s="831">
        <v>752</v>
      </c>
      <c r="N505" s="822">
        <v>1</v>
      </c>
      <c r="O505" s="822">
        <v>376</v>
      </c>
      <c r="P505" s="831"/>
      <c r="Q505" s="831"/>
      <c r="R505" s="827"/>
      <c r="S505" s="832"/>
    </row>
    <row r="506" spans="1:19" ht="14.45" customHeight="1" x14ac:dyDescent="0.2">
      <c r="A506" s="821" t="s">
        <v>5935</v>
      </c>
      <c r="B506" s="822" t="s">
        <v>5936</v>
      </c>
      <c r="C506" s="822" t="s">
        <v>604</v>
      </c>
      <c r="D506" s="822" t="s">
        <v>1996</v>
      </c>
      <c r="E506" s="822" t="s">
        <v>5932</v>
      </c>
      <c r="F506" s="822" t="s">
        <v>6046</v>
      </c>
      <c r="G506" s="822" t="s">
        <v>6047</v>
      </c>
      <c r="H506" s="831"/>
      <c r="I506" s="831"/>
      <c r="J506" s="822"/>
      <c r="K506" s="822"/>
      <c r="L506" s="831">
        <v>1</v>
      </c>
      <c r="M506" s="831">
        <v>990</v>
      </c>
      <c r="N506" s="822">
        <v>1</v>
      </c>
      <c r="O506" s="822">
        <v>990</v>
      </c>
      <c r="P506" s="831">
        <v>1</v>
      </c>
      <c r="Q506" s="831">
        <v>993</v>
      </c>
      <c r="R506" s="827">
        <v>1.0030303030303029</v>
      </c>
      <c r="S506" s="832">
        <v>993</v>
      </c>
    </row>
    <row r="507" spans="1:19" ht="14.45" customHeight="1" x14ac:dyDescent="0.2">
      <c r="A507" s="821" t="s">
        <v>5935</v>
      </c>
      <c r="B507" s="822" t="s">
        <v>5936</v>
      </c>
      <c r="C507" s="822" t="s">
        <v>604</v>
      </c>
      <c r="D507" s="822" t="s">
        <v>1996</v>
      </c>
      <c r="E507" s="822" t="s">
        <v>5932</v>
      </c>
      <c r="F507" s="822" t="s">
        <v>6050</v>
      </c>
      <c r="G507" s="822" t="s">
        <v>6051</v>
      </c>
      <c r="H507" s="831">
        <v>3</v>
      </c>
      <c r="I507" s="831">
        <v>1059</v>
      </c>
      <c r="J507" s="822">
        <v>2.9830985915492958</v>
      </c>
      <c r="K507" s="822">
        <v>353</v>
      </c>
      <c r="L507" s="831">
        <v>1</v>
      </c>
      <c r="M507" s="831">
        <v>355</v>
      </c>
      <c r="N507" s="822">
        <v>1</v>
      </c>
      <c r="O507" s="822">
        <v>355</v>
      </c>
      <c r="P507" s="831">
        <v>1</v>
      </c>
      <c r="Q507" s="831">
        <v>356</v>
      </c>
      <c r="R507" s="827">
        <v>1.0028169014084507</v>
      </c>
      <c r="S507" s="832">
        <v>356</v>
      </c>
    </row>
    <row r="508" spans="1:19" ht="14.45" customHeight="1" x14ac:dyDescent="0.2">
      <c r="A508" s="821" t="s">
        <v>5935</v>
      </c>
      <c r="B508" s="822" t="s">
        <v>5936</v>
      </c>
      <c r="C508" s="822" t="s">
        <v>604</v>
      </c>
      <c r="D508" s="822" t="s">
        <v>1996</v>
      </c>
      <c r="E508" s="822" t="s">
        <v>5932</v>
      </c>
      <c r="F508" s="822" t="s">
        <v>6052</v>
      </c>
      <c r="G508" s="822" t="s">
        <v>6053</v>
      </c>
      <c r="H508" s="831"/>
      <c r="I508" s="831"/>
      <c r="J508" s="822"/>
      <c r="K508" s="822"/>
      <c r="L508" s="831">
        <v>1</v>
      </c>
      <c r="M508" s="831">
        <v>506</v>
      </c>
      <c r="N508" s="822">
        <v>1</v>
      </c>
      <c r="O508" s="822">
        <v>506</v>
      </c>
      <c r="P508" s="831"/>
      <c r="Q508" s="831"/>
      <c r="R508" s="827"/>
      <c r="S508" s="832"/>
    </row>
    <row r="509" spans="1:19" ht="14.45" customHeight="1" x14ac:dyDescent="0.2">
      <c r="A509" s="821" t="s">
        <v>5935</v>
      </c>
      <c r="B509" s="822" t="s">
        <v>5936</v>
      </c>
      <c r="C509" s="822" t="s">
        <v>604</v>
      </c>
      <c r="D509" s="822" t="s">
        <v>1996</v>
      </c>
      <c r="E509" s="822" t="s">
        <v>5932</v>
      </c>
      <c r="F509" s="822" t="s">
        <v>6054</v>
      </c>
      <c r="G509" s="822" t="s">
        <v>6055</v>
      </c>
      <c r="H509" s="831">
        <v>3</v>
      </c>
      <c r="I509" s="831">
        <v>399</v>
      </c>
      <c r="J509" s="822">
        <v>1.4888059701492538</v>
      </c>
      <c r="K509" s="822">
        <v>133</v>
      </c>
      <c r="L509" s="831">
        <v>2</v>
      </c>
      <c r="M509" s="831">
        <v>268</v>
      </c>
      <c r="N509" s="822">
        <v>1</v>
      </c>
      <c r="O509" s="822">
        <v>134</v>
      </c>
      <c r="P509" s="831"/>
      <c r="Q509" s="831"/>
      <c r="R509" s="827"/>
      <c r="S509" s="832"/>
    </row>
    <row r="510" spans="1:19" ht="14.45" customHeight="1" x14ac:dyDescent="0.2">
      <c r="A510" s="821" t="s">
        <v>5935</v>
      </c>
      <c r="B510" s="822" t="s">
        <v>5936</v>
      </c>
      <c r="C510" s="822" t="s">
        <v>604</v>
      </c>
      <c r="D510" s="822" t="s">
        <v>1996</v>
      </c>
      <c r="E510" s="822" t="s">
        <v>5932</v>
      </c>
      <c r="F510" s="822" t="s">
        <v>6056</v>
      </c>
      <c r="G510" s="822" t="s">
        <v>6057</v>
      </c>
      <c r="H510" s="831">
        <v>86</v>
      </c>
      <c r="I510" s="831">
        <v>12470</v>
      </c>
      <c r="J510" s="822">
        <v>0.83495145631067957</v>
      </c>
      <c r="K510" s="822">
        <v>145</v>
      </c>
      <c r="L510" s="831">
        <v>103</v>
      </c>
      <c r="M510" s="831">
        <v>14935</v>
      </c>
      <c r="N510" s="822">
        <v>1</v>
      </c>
      <c r="O510" s="822">
        <v>145</v>
      </c>
      <c r="P510" s="831">
        <v>48</v>
      </c>
      <c r="Q510" s="831">
        <v>7008</v>
      </c>
      <c r="R510" s="827">
        <v>0.46923334449280213</v>
      </c>
      <c r="S510" s="832">
        <v>146</v>
      </c>
    </row>
    <row r="511" spans="1:19" ht="14.45" customHeight="1" x14ac:dyDescent="0.2">
      <c r="A511" s="821" t="s">
        <v>5935</v>
      </c>
      <c r="B511" s="822" t="s">
        <v>5936</v>
      </c>
      <c r="C511" s="822" t="s">
        <v>604</v>
      </c>
      <c r="D511" s="822" t="s">
        <v>1996</v>
      </c>
      <c r="E511" s="822" t="s">
        <v>5932</v>
      </c>
      <c r="F511" s="822" t="s">
        <v>6070</v>
      </c>
      <c r="G511" s="822" t="s">
        <v>6071</v>
      </c>
      <c r="H511" s="831">
        <v>26</v>
      </c>
      <c r="I511" s="831">
        <v>4290</v>
      </c>
      <c r="J511" s="822">
        <v>1</v>
      </c>
      <c r="K511" s="822">
        <v>165</v>
      </c>
      <c r="L511" s="831">
        <v>26</v>
      </c>
      <c r="M511" s="831">
        <v>4290</v>
      </c>
      <c r="N511" s="822">
        <v>1</v>
      </c>
      <c r="O511" s="822">
        <v>165</v>
      </c>
      <c r="P511" s="831">
        <v>18</v>
      </c>
      <c r="Q511" s="831">
        <v>2988</v>
      </c>
      <c r="R511" s="827">
        <v>0.69650349650349652</v>
      </c>
      <c r="S511" s="832">
        <v>166</v>
      </c>
    </row>
    <row r="512" spans="1:19" ht="14.45" customHeight="1" x14ac:dyDescent="0.2">
      <c r="A512" s="821" t="s">
        <v>5935</v>
      </c>
      <c r="B512" s="822" t="s">
        <v>5936</v>
      </c>
      <c r="C512" s="822" t="s">
        <v>604</v>
      </c>
      <c r="D512" s="822" t="s">
        <v>1996</v>
      </c>
      <c r="E512" s="822" t="s">
        <v>5932</v>
      </c>
      <c r="F512" s="822" t="s">
        <v>6084</v>
      </c>
      <c r="G512" s="822" t="s">
        <v>6085</v>
      </c>
      <c r="H512" s="831">
        <v>2</v>
      </c>
      <c r="I512" s="831">
        <v>242</v>
      </c>
      <c r="J512" s="822">
        <v>1.9836065573770492</v>
      </c>
      <c r="K512" s="822">
        <v>121</v>
      </c>
      <c r="L512" s="831">
        <v>1</v>
      </c>
      <c r="M512" s="831">
        <v>122</v>
      </c>
      <c r="N512" s="822">
        <v>1</v>
      </c>
      <c r="O512" s="822">
        <v>122</v>
      </c>
      <c r="P512" s="831"/>
      <c r="Q512" s="831"/>
      <c r="R512" s="827"/>
      <c r="S512" s="832"/>
    </row>
    <row r="513" spans="1:19" ht="14.45" customHeight="1" x14ac:dyDescent="0.2">
      <c r="A513" s="821" t="s">
        <v>5935</v>
      </c>
      <c r="B513" s="822" t="s">
        <v>5936</v>
      </c>
      <c r="C513" s="822" t="s">
        <v>604</v>
      </c>
      <c r="D513" s="822" t="s">
        <v>1996</v>
      </c>
      <c r="E513" s="822" t="s">
        <v>5932</v>
      </c>
      <c r="F513" s="822" t="s">
        <v>6090</v>
      </c>
      <c r="G513" s="822" t="s">
        <v>6091</v>
      </c>
      <c r="H513" s="831">
        <v>1</v>
      </c>
      <c r="I513" s="831">
        <v>121</v>
      </c>
      <c r="J513" s="822"/>
      <c r="K513" s="822">
        <v>121</v>
      </c>
      <c r="L513" s="831"/>
      <c r="M513" s="831"/>
      <c r="N513" s="822"/>
      <c r="O513" s="822"/>
      <c r="P513" s="831"/>
      <c r="Q513" s="831"/>
      <c r="R513" s="827"/>
      <c r="S513" s="832"/>
    </row>
    <row r="514" spans="1:19" ht="14.45" customHeight="1" x14ac:dyDescent="0.2">
      <c r="A514" s="821" t="s">
        <v>5935</v>
      </c>
      <c r="B514" s="822" t="s">
        <v>5936</v>
      </c>
      <c r="C514" s="822" t="s">
        <v>604</v>
      </c>
      <c r="D514" s="822" t="s">
        <v>1996</v>
      </c>
      <c r="E514" s="822" t="s">
        <v>5932</v>
      </c>
      <c r="F514" s="822" t="s">
        <v>6098</v>
      </c>
      <c r="G514" s="822" t="s">
        <v>6099</v>
      </c>
      <c r="H514" s="831"/>
      <c r="I514" s="831"/>
      <c r="J514" s="822"/>
      <c r="K514" s="822"/>
      <c r="L514" s="831">
        <v>3</v>
      </c>
      <c r="M514" s="831">
        <v>540</v>
      </c>
      <c r="N514" s="822">
        <v>1</v>
      </c>
      <c r="O514" s="822">
        <v>180</v>
      </c>
      <c r="P514" s="831"/>
      <c r="Q514" s="831"/>
      <c r="R514" s="827"/>
      <c r="S514" s="832"/>
    </row>
    <row r="515" spans="1:19" ht="14.45" customHeight="1" x14ac:dyDescent="0.2">
      <c r="A515" s="821" t="s">
        <v>5935</v>
      </c>
      <c r="B515" s="822" t="s">
        <v>5936</v>
      </c>
      <c r="C515" s="822" t="s">
        <v>604</v>
      </c>
      <c r="D515" s="822" t="s">
        <v>1996</v>
      </c>
      <c r="E515" s="822" t="s">
        <v>5932</v>
      </c>
      <c r="F515" s="822" t="s">
        <v>6112</v>
      </c>
      <c r="G515" s="822" t="s">
        <v>6113</v>
      </c>
      <c r="H515" s="831">
        <v>1</v>
      </c>
      <c r="I515" s="831">
        <v>286</v>
      </c>
      <c r="J515" s="822"/>
      <c r="K515" s="822">
        <v>286</v>
      </c>
      <c r="L515" s="831"/>
      <c r="M515" s="831"/>
      <c r="N515" s="822"/>
      <c r="O515" s="822"/>
      <c r="P515" s="831"/>
      <c r="Q515" s="831"/>
      <c r="R515" s="827"/>
      <c r="S515" s="832"/>
    </row>
    <row r="516" spans="1:19" ht="14.45" customHeight="1" x14ac:dyDescent="0.2">
      <c r="A516" s="821" t="s">
        <v>5935</v>
      </c>
      <c r="B516" s="822" t="s">
        <v>5936</v>
      </c>
      <c r="C516" s="822" t="s">
        <v>604</v>
      </c>
      <c r="D516" s="822" t="s">
        <v>5924</v>
      </c>
      <c r="E516" s="822" t="s">
        <v>5932</v>
      </c>
      <c r="F516" s="822" t="s">
        <v>5976</v>
      </c>
      <c r="G516" s="822" t="s">
        <v>5977</v>
      </c>
      <c r="H516" s="831"/>
      <c r="I516" s="831"/>
      <c r="J516" s="822"/>
      <c r="K516" s="822"/>
      <c r="L516" s="831"/>
      <c r="M516" s="831"/>
      <c r="N516" s="822"/>
      <c r="O516" s="822"/>
      <c r="P516" s="831">
        <v>1</v>
      </c>
      <c r="Q516" s="831">
        <v>127</v>
      </c>
      <c r="R516" s="827"/>
      <c r="S516" s="832">
        <v>127</v>
      </c>
    </row>
    <row r="517" spans="1:19" ht="14.45" customHeight="1" x14ac:dyDescent="0.2">
      <c r="A517" s="821" t="s">
        <v>5935</v>
      </c>
      <c r="B517" s="822" t="s">
        <v>5936</v>
      </c>
      <c r="C517" s="822" t="s">
        <v>604</v>
      </c>
      <c r="D517" s="822" t="s">
        <v>5924</v>
      </c>
      <c r="E517" s="822" t="s">
        <v>5932</v>
      </c>
      <c r="F517" s="822" t="s">
        <v>6006</v>
      </c>
      <c r="G517" s="822" t="s">
        <v>6007</v>
      </c>
      <c r="H517" s="831"/>
      <c r="I517" s="831"/>
      <c r="J517" s="822"/>
      <c r="K517" s="822"/>
      <c r="L517" s="831"/>
      <c r="M517" s="831"/>
      <c r="N517" s="822"/>
      <c r="O517" s="822"/>
      <c r="P517" s="831">
        <v>1</v>
      </c>
      <c r="Q517" s="831">
        <v>33.33</v>
      </c>
      <c r="R517" s="827"/>
      <c r="S517" s="832">
        <v>33.33</v>
      </c>
    </row>
    <row r="518" spans="1:19" ht="14.45" customHeight="1" x14ac:dyDescent="0.2">
      <c r="A518" s="821" t="s">
        <v>5935</v>
      </c>
      <c r="B518" s="822" t="s">
        <v>5936</v>
      </c>
      <c r="C518" s="822" t="s">
        <v>604</v>
      </c>
      <c r="D518" s="822" t="s">
        <v>1994</v>
      </c>
      <c r="E518" s="822" t="s">
        <v>5937</v>
      </c>
      <c r="F518" s="822" t="s">
        <v>5938</v>
      </c>
      <c r="G518" s="822" t="s">
        <v>5939</v>
      </c>
      <c r="H518" s="831">
        <v>0.89999999999999991</v>
      </c>
      <c r="I518" s="831">
        <v>62.730000000000004</v>
      </c>
      <c r="J518" s="822">
        <v>0.9</v>
      </c>
      <c r="K518" s="822">
        <v>69.700000000000017</v>
      </c>
      <c r="L518" s="831">
        <v>1</v>
      </c>
      <c r="M518" s="831">
        <v>69.7</v>
      </c>
      <c r="N518" s="822">
        <v>1</v>
      </c>
      <c r="O518" s="822">
        <v>69.7</v>
      </c>
      <c r="P518" s="831">
        <v>3.9</v>
      </c>
      <c r="Q518" s="831">
        <v>271.83</v>
      </c>
      <c r="R518" s="827">
        <v>3.8999999999999995</v>
      </c>
      <c r="S518" s="832">
        <v>69.7</v>
      </c>
    </row>
    <row r="519" spans="1:19" ht="14.45" customHeight="1" x14ac:dyDescent="0.2">
      <c r="A519" s="821" t="s">
        <v>5935</v>
      </c>
      <c r="B519" s="822" t="s">
        <v>5936</v>
      </c>
      <c r="C519" s="822" t="s">
        <v>604</v>
      </c>
      <c r="D519" s="822" t="s">
        <v>1994</v>
      </c>
      <c r="E519" s="822" t="s">
        <v>5932</v>
      </c>
      <c r="F519" s="822" t="s">
        <v>5953</v>
      </c>
      <c r="G519" s="822" t="s">
        <v>5954</v>
      </c>
      <c r="H519" s="831"/>
      <c r="I519" s="831"/>
      <c r="J519" s="822"/>
      <c r="K519" s="822"/>
      <c r="L519" s="831">
        <v>8</v>
      </c>
      <c r="M519" s="831">
        <v>672</v>
      </c>
      <c r="N519" s="822">
        <v>1</v>
      </c>
      <c r="O519" s="822">
        <v>84</v>
      </c>
      <c r="P519" s="831">
        <v>40</v>
      </c>
      <c r="Q519" s="831">
        <v>3400</v>
      </c>
      <c r="R519" s="827">
        <v>5.0595238095238093</v>
      </c>
      <c r="S519" s="832">
        <v>85</v>
      </c>
    </row>
    <row r="520" spans="1:19" ht="14.45" customHeight="1" x14ac:dyDescent="0.2">
      <c r="A520" s="821" t="s">
        <v>5935</v>
      </c>
      <c r="B520" s="822" t="s">
        <v>5936</v>
      </c>
      <c r="C520" s="822" t="s">
        <v>604</v>
      </c>
      <c r="D520" s="822" t="s">
        <v>1994</v>
      </c>
      <c r="E520" s="822" t="s">
        <v>5932</v>
      </c>
      <c r="F520" s="822" t="s">
        <v>5955</v>
      </c>
      <c r="G520" s="822" t="s">
        <v>5956</v>
      </c>
      <c r="H520" s="831">
        <v>2</v>
      </c>
      <c r="I520" s="831">
        <v>212</v>
      </c>
      <c r="J520" s="822">
        <v>0.99065420560747663</v>
      </c>
      <c r="K520" s="822">
        <v>106</v>
      </c>
      <c r="L520" s="831">
        <v>2</v>
      </c>
      <c r="M520" s="831">
        <v>214</v>
      </c>
      <c r="N520" s="822">
        <v>1</v>
      </c>
      <c r="O520" s="822">
        <v>107</v>
      </c>
      <c r="P520" s="831">
        <v>3</v>
      </c>
      <c r="Q520" s="831">
        <v>324</v>
      </c>
      <c r="R520" s="827">
        <v>1.514018691588785</v>
      </c>
      <c r="S520" s="832">
        <v>108</v>
      </c>
    </row>
    <row r="521" spans="1:19" ht="14.45" customHeight="1" x14ac:dyDescent="0.2">
      <c r="A521" s="821" t="s">
        <v>5935</v>
      </c>
      <c r="B521" s="822" t="s">
        <v>5936</v>
      </c>
      <c r="C521" s="822" t="s">
        <v>604</v>
      </c>
      <c r="D521" s="822" t="s">
        <v>1994</v>
      </c>
      <c r="E521" s="822" t="s">
        <v>5932</v>
      </c>
      <c r="F521" s="822" t="s">
        <v>5957</v>
      </c>
      <c r="G521" s="822" t="s">
        <v>5958</v>
      </c>
      <c r="H521" s="831">
        <v>1</v>
      </c>
      <c r="I521" s="831">
        <v>37</v>
      </c>
      <c r="J521" s="822">
        <v>0.48684210526315791</v>
      </c>
      <c r="K521" s="822">
        <v>37</v>
      </c>
      <c r="L521" s="831">
        <v>2</v>
      </c>
      <c r="M521" s="831">
        <v>76</v>
      </c>
      <c r="N521" s="822">
        <v>1</v>
      </c>
      <c r="O521" s="822">
        <v>38</v>
      </c>
      <c r="P521" s="831">
        <v>3</v>
      </c>
      <c r="Q521" s="831">
        <v>114</v>
      </c>
      <c r="R521" s="827">
        <v>1.5</v>
      </c>
      <c r="S521" s="832">
        <v>38</v>
      </c>
    </row>
    <row r="522" spans="1:19" ht="14.45" customHeight="1" x14ac:dyDescent="0.2">
      <c r="A522" s="821" t="s">
        <v>5935</v>
      </c>
      <c r="B522" s="822" t="s">
        <v>5936</v>
      </c>
      <c r="C522" s="822" t="s">
        <v>604</v>
      </c>
      <c r="D522" s="822" t="s">
        <v>1994</v>
      </c>
      <c r="E522" s="822" t="s">
        <v>5932</v>
      </c>
      <c r="F522" s="822" t="s">
        <v>5964</v>
      </c>
      <c r="G522" s="822" t="s">
        <v>5965</v>
      </c>
      <c r="H522" s="831">
        <v>4</v>
      </c>
      <c r="I522" s="831">
        <v>964</v>
      </c>
      <c r="J522" s="822">
        <v>0.3064208518753973</v>
      </c>
      <c r="K522" s="822">
        <v>241</v>
      </c>
      <c r="L522" s="831">
        <v>13</v>
      </c>
      <c r="M522" s="831">
        <v>3146</v>
      </c>
      <c r="N522" s="822">
        <v>1</v>
      </c>
      <c r="O522" s="822">
        <v>242</v>
      </c>
      <c r="P522" s="831">
        <v>21</v>
      </c>
      <c r="Q522" s="831">
        <v>5103</v>
      </c>
      <c r="R522" s="827">
        <v>1.6220597584233949</v>
      </c>
      <c r="S522" s="832">
        <v>243</v>
      </c>
    </row>
    <row r="523" spans="1:19" ht="14.45" customHeight="1" x14ac:dyDescent="0.2">
      <c r="A523" s="821" t="s">
        <v>5935</v>
      </c>
      <c r="B523" s="822" t="s">
        <v>5936</v>
      </c>
      <c r="C523" s="822" t="s">
        <v>604</v>
      </c>
      <c r="D523" s="822" t="s">
        <v>1994</v>
      </c>
      <c r="E523" s="822" t="s">
        <v>5932</v>
      </c>
      <c r="F523" s="822" t="s">
        <v>5966</v>
      </c>
      <c r="G523" s="822" t="s">
        <v>5967</v>
      </c>
      <c r="H523" s="831"/>
      <c r="I523" s="831"/>
      <c r="J523" s="822"/>
      <c r="K523" s="822"/>
      <c r="L523" s="831">
        <v>1</v>
      </c>
      <c r="M523" s="831">
        <v>384</v>
      </c>
      <c r="N523" s="822">
        <v>1</v>
      </c>
      <c r="O523" s="822">
        <v>384</v>
      </c>
      <c r="P523" s="831">
        <v>1</v>
      </c>
      <c r="Q523" s="831">
        <v>385</v>
      </c>
      <c r="R523" s="827">
        <v>1.0026041666666667</v>
      </c>
      <c r="S523" s="832">
        <v>385</v>
      </c>
    </row>
    <row r="524" spans="1:19" ht="14.45" customHeight="1" x14ac:dyDescent="0.2">
      <c r="A524" s="821" t="s">
        <v>5935</v>
      </c>
      <c r="B524" s="822" t="s">
        <v>5936</v>
      </c>
      <c r="C524" s="822" t="s">
        <v>604</v>
      </c>
      <c r="D524" s="822" t="s">
        <v>1994</v>
      </c>
      <c r="E524" s="822" t="s">
        <v>5932</v>
      </c>
      <c r="F524" s="822" t="s">
        <v>5970</v>
      </c>
      <c r="G524" s="822" t="s">
        <v>5971</v>
      </c>
      <c r="H524" s="831">
        <v>38</v>
      </c>
      <c r="I524" s="831">
        <v>3458</v>
      </c>
      <c r="J524" s="822">
        <v>1</v>
      </c>
      <c r="K524" s="822">
        <v>91</v>
      </c>
      <c r="L524" s="831">
        <v>38</v>
      </c>
      <c r="M524" s="831">
        <v>3458</v>
      </c>
      <c r="N524" s="822">
        <v>1</v>
      </c>
      <c r="O524" s="822">
        <v>91</v>
      </c>
      <c r="P524" s="831">
        <v>60</v>
      </c>
      <c r="Q524" s="831">
        <v>5520</v>
      </c>
      <c r="R524" s="827">
        <v>1.5962984384037016</v>
      </c>
      <c r="S524" s="832">
        <v>92</v>
      </c>
    </row>
    <row r="525" spans="1:19" ht="14.45" customHeight="1" x14ac:dyDescent="0.2">
      <c r="A525" s="821" t="s">
        <v>5935</v>
      </c>
      <c r="B525" s="822" t="s">
        <v>5936</v>
      </c>
      <c r="C525" s="822" t="s">
        <v>604</v>
      </c>
      <c r="D525" s="822" t="s">
        <v>1994</v>
      </c>
      <c r="E525" s="822" t="s">
        <v>5932</v>
      </c>
      <c r="F525" s="822" t="s">
        <v>5974</v>
      </c>
      <c r="G525" s="822" t="s">
        <v>5975</v>
      </c>
      <c r="H525" s="831">
        <v>2</v>
      </c>
      <c r="I525" s="831">
        <v>162</v>
      </c>
      <c r="J525" s="822">
        <v>2</v>
      </c>
      <c r="K525" s="822">
        <v>81</v>
      </c>
      <c r="L525" s="831">
        <v>1</v>
      </c>
      <c r="M525" s="831">
        <v>81</v>
      </c>
      <c r="N525" s="822">
        <v>1</v>
      </c>
      <c r="O525" s="822">
        <v>81</v>
      </c>
      <c r="P525" s="831"/>
      <c r="Q525" s="831"/>
      <c r="R525" s="827"/>
      <c r="S525" s="832"/>
    </row>
    <row r="526" spans="1:19" ht="14.45" customHeight="1" x14ac:dyDescent="0.2">
      <c r="A526" s="821" t="s">
        <v>5935</v>
      </c>
      <c r="B526" s="822" t="s">
        <v>5936</v>
      </c>
      <c r="C526" s="822" t="s">
        <v>604</v>
      </c>
      <c r="D526" s="822" t="s">
        <v>1994</v>
      </c>
      <c r="E526" s="822" t="s">
        <v>5932</v>
      </c>
      <c r="F526" s="822" t="s">
        <v>5976</v>
      </c>
      <c r="G526" s="822" t="s">
        <v>5977</v>
      </c>
      <c r="H526" s="831">
        <v>504</v>
      </c>
      <c r="I526" s="831">
        <v>63936</v>
      </c>
      <c r="J526" s="822">
        <v>1.0048090523338049</v>
      </c>
      <c r="K526" s="822">
        <v>126.85714285714286</v>
      </c>
      <c r="L526" s="831">
        <v>505</v>
      </c>
      <c r="M526" s="831">
        <v>63630</v>
      </c>
      <c r="N526" s="822">
        <v>1</v>
      </c>
      <c r="O526" s="822">
        <v>126</v>
      </c>
      <c r="P526" s="831">
        <v>433</v>
      </c>
      <c r="Q526" s="831">
        <v>54991</v>
      </c>
      <c r="R526" s="827">
        <v>0.86423070878516428</v>
      </c>
      <c r="S526" s="832">
        <v>127</v>
      </c>
    </row>
    <row r="527" spans="1:19" ht="14.45" customHeight="1" x14ac:dyDescent="0.2">
      <c r="A527" s="821" t="s">
        <v>5935</v>
      </c>
      <c r="B527" s="822" t="s">
        <v>5936</v>
      </c>
      <c r="C527" s="822" t="s">
        <v>604</v>
      </c>
      <c r="D527" s="822" t="s">
        <v>1994</v>
      </c>
      <c r="E527" s="822" t="s">
        <v>5932</v>
      </c>
      <c r="F527" s="822" t="s">
        <v>5996</v>
      </c>
      <c r="G527" s="822" t="s">
        <v>5997</v>
      </c>
      <c r="H527" s="831">
        <v>3</v>
      </c>
      <c r="I527" s="831">
        <v>3939</v>
      </c>
      <c r="J527" s="822">
        <v>0.99394398183194554</v>
      </c>
      <c r="K527" s="822">
        <v>1313</v>
      </c>
      <c r="L527" s="831">
        <v>3</v>
      </c>
      <c r="M527" s="831">
        <v>3963</v>
      </c>
      <c r="N527" s="822">
        <v>1</v>
      </c>
      <c r="O527" s="822">
        <v>1321</v>
      </c>
      <c r="P527" s="831">
        <v>9</v>
      </c>
      <c r="Q527" s="831">
        <v>11952</v>
      </c>
      <c r="R527" s="827">
        <v>3.0158970476911429</v>
      </c>
      <c r="S527" s="832">
        <v>1328</v>
      </c>
    </row>
    <row r="528" spans="1:19" ht="14.45" customHeight="1" x14ac:dyDescent="0.2">
      <c r="A528" s="821" t="s">
        <v>5935</v>
      </c>
      <c r="B528" s="822" t="s">
        <v>5936</v>
      </c>
      <c r="C528" s="822" t="s">
        <v>604</v>
      </c>
      <c r="D528" s="822" t="s">
        <v>1994</v>
      </c>
      <c r="E528" s="822" t="s">
        <v>5932</v>
      </c>
      <c r="F528" s="822" t="s">
        <v>5998</v>
      </c>
      <c r="G528" s="822" t="s">
        <v>5999</v>
      </c>
      <c r="H528" s="831"/>
      <c r="I528" s="831"/>
      <c r="J528" s="822"/>
      <c r="K528" s="822"/>
      <c r="L528" s="831"/>
      <c r="M528" s="831"/>
      <c r="N528" s="822"/>
      <c r="O528" s="822"/>
      <c r="P528" s="831">
        <v>2</v>
      </c>
      <c r="Q528" s="831">
        <v>1978</v>
      </c>
      <c r="R528" s="827"/>
      <c r="S528" s="832">
        <v>989</v>
      </c>
    </row>
    <row r="529" spans="1:19" ht="14.45" customHeight="1" x14ac:dyDescent="0.2">
      <c r="A529" s="821" t="s">
        <v>5935</v>
      </c>
      <c r="B529" s="822" t="s">
        <v>5936</v>
      </c>
      <c r="C529" s="822" t="s">
        <v>604</v>
      </c>
      <c r="D529" s="822" t="s">
        <v>1994</v>
      </c>
      <c r="E529" s="822" t="s">
        <v>5932</v>
      </c>
      <c r="F529" s="822" t="s">
        <v>6004</v>
      </c>
      <c r="G529" s="822" t="s">
        <v>6005</v>
      </c>
      <c r="H529" s="831">
        <v>1</v>
      </c>
      <c r="I529" s="831">
        <v>164</v>
      </c>
      <c r="J529" s="822">
        <v>0.49696969696969695</v>
      </c>
      <c r="K529" s="822">
        <v>164</v>
      </c>
      <c r="L529" s="831">
        <v>2</v>
      </c>
      <c r="M529" s="831">
        <v>330</v>
      </c>
      <c r="N529" s="822">
        <v>1</v>
      </c>
      <c r="O529" s="822">
        <v>165</v>
      </c>
      <c r="P529" s="831">
        <v>4</v>
      </c>
      <c r="Q529" s="831">
        <v>664</v>
      </c>
      <c r="R529" s="827">
        <v>2.0121212121212122</v>
      </c>
      <c r="S529" s="832">
        <v>166</v>
      </c>
    </row>
    <row r="530" spans="1:19" ht="14.45" customHeight="1" x14ac:dyDescent="0.2">
      <c r="A530" s="821" t="s">
        <v>5935</v>
      </c>
      <c r="B530" s="822" t="s">
        <v>5936</v>
      </c>
      <c r="C530" s="822" t="s">
        <v>604</v>
      </c>
      <c r="D530" s="822" t="s">
        <v>1994</v>
      </c>
      <c r="E530" s="822" t="s">
        <v>5932</v>
      </c>
      <c r="F530" s="822" t="s">
        <v>6006</v>
      </c>
      <c r="G530" s="822" t="s">
        <v>6007</v>
      </c>
      <c r="H530" s="831">
        <v>278</v>
      </c>
      <c r="I530" s="831">
        <v>9266.66</v>
      </c>
      <c r="J530" s="822">
        <v>0.74731309833814119</v>
      </c>
      <c r="K530" s="822">
        <v>33.333309352517986</v>
      </c>
      <c r="L530" s="831">
        <v>372</v>
      </c>
      <c r="M530" s="831">
        <v>12399.97</v>
      </c>
      <c r="N530" s="822">
        <v>1</v>
      </c>
      <c r="O530" s="822">
        <v>33.333252688172038</v>
      </c>
      <c r="P530" s="831">
        <v>356</v>
      </c>
      <c r="Q530" s="831">
        <v>14213.36</v>
      </c>
      <c r="R530" s="827">
        <v>1.1462414828422973</v>
      </c>
      <c r="S530" s="832">
        <v>39.925168539325846</v>
      </c>
    </row>
    <row r="531" spans="1:19" ht="14.45" customHeight="1" x14ac:dyDescent="0.2">
      <c r="A531" s="821" t="s">
        <v>5935</v>
      </c>
      <c r="B531" s="822" t="s">
        <v>5936</v>
      </c>
      <c r="C531" s="822" t="s">
        <v>604</v>
      </c>
      <c r="D531" s="822" t="s">
        <v>1994</v>
      </c>
      <c r="E531" s="822" t="s">
        <v>5932</v>
      </c>
      <c r="F531" s="822" t="s">
        <v>6012</v>
      </c>
      <c r="G531" s="822" t="s">
        <v>6013</v>
      </c>
      <c r="H531" s="831">
        <v>3</v>
      </c>
      <c r="I531" s="831">
        <v>258</v>
      </c>
      <c r="J531" s="822">
        <v>0.74137931034482762</v>
      </c>
      <c r="K531" s="822">
        <v>86</v>
      </c>
      <c r="L531" s="831">
        <v>4</v>
      </c>
      <c r="M531" s="831">
        <v>348</v>
      </c>
      <c r="N531" s="822">
        <v>1</v>
      </c>
      <c r="O531" s="822">
        <v>87</v>
      </c>
      <c r="P531" s="831">
        <v>17</v>
      </c>
      <c r="Q531" s="831">
        <v>1496</v>
      </c>
      <c r="R531" s="827">
        <v>4.2988505747126435</v>
      </c>
      <c r="S531" s="832">
        <v>88</v>
      </c>
    </row>
    <row r="532" spans="1:19" ht="14.45" customHeight="1" x14ac:dyDescent="0.2">
      <c r="A532" s="821" t="s">
        <v>5935</v>
      </c>
      <c r="B532" s="822" t="s">
        <v>5936</v>
      </c>
      <c r="C532" s="822" t="s">
        <v>604</v>
      </c>
      <c r="D532" s="822" t="s">
        <v>1994</v>
      </c>
      <c r="E532" s="822" t="s">
        <v>5932</v>
      </c>
      <c r="F532" s="822" t="s">
        <v>6014</v>
      </c>
      <c r="G532" s="822" t="s">
        <v>6015</v>
      </c>
      <c r="H532" s="831">
        <v>3</v>
      </c>
      <c r="I532" s="831">
        <v>96</v>
      </c>
      <c r="J532" s="822">
        <v>0.96969696969696972</v>
      </c>
      <c r="K532" s="822">
        <v>32</v>
      </c>
      <c r="L532" s="831">
        <v>3</v>
      </c>
      <c r="M532" s="831">
        <v>99</v>
      </c>
      <c r="N532" s="822">
        <v>1</v>
      </c>
      <c r="O532" s="822">
        <v>33</v>
      </c>
      <c r="P532" s="831">
        <v>13</v>
      </c>
      <c r="Q532" s="831">
        <v>429</v>
      </c>
      <c r="R532" s="827">
        <v>4.333333333333333</v>
      </c>
      <c r="S532" s="832">
        <v>33</v>
      </c>
    </row>
    <row r="533" spans="1:19" ht="14.45" customHeight="1" x14ac:dyDescent="0.2">
      <c r="A533" s="821" t="s">
        <v>5935</v>
      </c>
      <c r="B533" s="822" t="s">
        <v>5936</v>
      </c>
      <c r="C533" s="822" t="s">
        <v>604</v>
      </c>
      <c r="D533" s="822" t="s">
        <v>1994</v>
      </c>
      <c r="E533" s="822" t="s">
        <v>5932</v>
      </c>
      <c r="F533" s="822" t="s">
        <v>6020</v>
      </c>
      <c r="G533" s="822" t="s">
        <v>6021</v>
      </c>
      <c r="H533" s="831"/>
      <c r="I533" s="831"/>
      <c r="J533" s="822"/>
      <c r="K533" s="822"/>
      <c r="L533" s="831">
        <v>7</v>
      </c>
      <c r="M533" s="831">
        <v>3493</v>
      </c>
      <c r="N533" s="822">
        <v>1</v>
      </c>
      <c r="O533" s="822">
        <v>499</v>
      </c>
      <c r="P533" s="831">
        <v>7</v>
      </c>
      <c r="Q533" s="831">
        <v>3507</v>
      </c>
      <c r="R533" s="827">
        <v>1.0040080160320641</v>
      </c>
      <c r="S533" s="832">
        <v>501</v>
      </c>
    </row>
    <row r="534" spans="1:19" ht="14.45" customHeight="1" x14ac:dyDescent="0.2">
      <c r="A534" s="821" t="s">
        <v>5935</v>
      </c>
      <c r="B534" s="822" t="s">
        <v>5936</v>
      </c>
      <c r="C534" s="822" t="s">
        <v>604</v>
      </c>
      <c r="D534" s="822" t="s">
        <v>1994</v>
      </c>
      <c r="E534" s="822" t="s">
        <v>5932</v>
      </c>
      <c r="F534" s="822" t="s">
        <v>6024</v>
      </c>
      <c r="G534" s="822" t="s">
        <v>6025</v>
      </c>
      <c r="H534" s="831"/>
      <c r="I534" s="831"/>
      <c r="J534" s="822"/>
      <c r="K534" s="822"/>
      <c r="L534" s="831">
        <v>1</v>
      </c>
      <c r="M534" s="831">
        <v>158</v>
      </c>
      <c r="N534" s="822">
        <v>1</v>
      </c>
      <c r="O534" s="822">
        <v>158</v>
      </c>
      <c r="P534" s="831">
        <v>1</v>
      </c>
      <c r="Q534" s="831">
        <v>159</v>
      </c>
      <c r="R534" s="827">
        <v>1.0063291139240507</v>
      </c>
      <c r="S534" s="832">
        <v>159</v>
      </c>
    </row>
    <row r="535" spans="1:19" ht="14.45" customHeight="1" x14ac:dyDescent="0.2">
      <c r="A535" s="821" t="s">
        <v>5935</v>
      </c>
      <c r="B535" s="822" t="s">
        <v>5936</v>
      </c>
      <c r="C535" s="822" t="s">
        <v>604</v>
      </c>
      <c r="D535" s="822" t="s">
        <v>1994</v>
      </c>
      <c r="E535" s="822" t="s">
        <v>5932</v>
      </c>
      <c r="F535" s="822" t="s">
        <v>5933</v>
      </c>
      <c r="G535" s="822" t="s">
        <v>5934</v>
      </c>
      <c r="H535" s="831">
        <v>3</v>
      </c>
      <c r="I535" s="831">
        <v>756</v>
      </c>
      <c r="J535" s="822">
        <v>0.74409448818897639</v>
      </c>
      <c r="K535" s="822">
        <v>252</v>
      </c>
      <c r="L535" s="831">
        <v>4</v>
      </c>
      <c r="M535" s="831">
        <v>1016</v>
      </c>
      <c r="N535" s="822">
        <v>1</v>
      </c>
      <c r="O535" s="822">
        <v>254</v>
      </c>
      <c r="P535" s="831">
        <v>17</v>
      </c>
      <c r="Q535" s="831">
        <v>4335</v>
      </c>
      <c r="R535" s="827">
        <v>4.2667322834645667</v>
      </c>
      <c r="S535" s="832">
        <v>255</v>
      </c>
    </row>
    <row r="536" spans="1:19" ht="14.45" customHeight="1" x14ac:dyDescent="0.2">
      <c r="A536" s="821" t="s">
        <v>5935</v>
      </c>
      <c r="B536" s="822" t="s">
        <v>5936</v>
      </c>
      <c r="C536" s="822" t="s">
        <v>604</v>
      </c>
      <c r="D536" s="822" t="s">
        <v>1994</v>
      </c>
      <c r="E536" s="822" t="s">
        <v>5932</v>
      </c>
      <c r="F536" s="822" t="s">
        <v>6044</v>
      </c>
      <c r="G536" s="822" t="s">
        <v>6045</v>
      </c>
      <c r="H536" s="831"/>
      <c r="I536" s="831"/>
      <c r="J536" s="822"/>
      <c r="K536" s="822"/>
      <c r="L536" s="831"/>
      <c r="M536" s="831"/>
      <c r="N536" s="822"/>
      <c r="O536" s="822"/>
      <c r="P536" s="831">
        <v>1</v>
      </c>
      <c r="Q536" s="831">
        <v>377</v>
      </c>
      <c r="R536" s="827"/>
      <c r="S536" s="832">
        <v>377</v>
      </c>
    </row>
    <row r="537" spans="1:19" ht="14.45" customHeight="1" x14ac:dyDescent="0.2">
      <c r="A537" s="821" t="s">
        <v>5935</v>
      </c>
      <c r="B537" s="822" t="s">
        <v>5936</v>
      </c>
      <c r="C537" s="822" t="s">
        <v>604</v>
      </c>
      <c r="D537" s="822" t="s">
        <v>1994</v>
      </c>
      <c r="E537" s="822" t="s">
        <v>5932</v>
      </c>
      <c r="F537" s="822" t="s">
        <v>6050</v>
      </c>
      <c r="G537" s="822" t="s">
        <v>6051</v>
      </c>
      <c r="H537" s="831"/>
      <c r="I537" s="831"/>
      <c r="J537" s="822"/>
      <c r="K537" s="822"/>
      <c r="L537" s="831"/>
      <c r="M537" s="831"/>
      <c r="N537" s="822"/>
      <c r="O537" s="822"/>
      <c r="P537" s="831">
        <v>1</v>
      </c>
      <c r="Q537" s="831">
        <v>356</v>
      </c>
      <c r="R537" s="827"/>
      <c r="S537" s="832">
        <v>356</v>
      </c>
    </row>
    <row r="538" spans="1:19" ht="14.45" customHeight="1" x14ac:dyDescent="0.2">
      <c r="A538" s="821" t="s">
        <v>5935</v>
      </c>
      <c r="B538" s="822" t="s">
        <v>5936</v>
      </c>
      <c r="C538" s="822" t="s">
        <v>604</v>
      </c>
      <c r="D538" s="822" t="s">
        <v>1994</v>
      </c>
      <c r="E538" s="822" t="s">
        <v>5932</v>
      </c>
      <c r="F538" s="822" t="s">
        <v>6056</v>
      </c>
      <c r="G538" s="822" t="s">
        <v>6057</v>
      </c>
      <c r="H538" s="831">
        <v>46</v>
      </c>
      <c r="I538" s="831">
        <v>6670</v>
      </c>
      <c r="J538" s="822">
        <v>1.2777777777777777</v>
      </c>
      <c r="K538" s="822">
        <v>145</v>
      </c>
      <c r="L538" s="831">
        <v>36</v>
      </c>
      <c r="M538" s="831">
        <v>5220</v>
      </c>
      <c r="N538" s="822">
        <v>1</v>
      </c>
      <c r="O538" s="822">
        <v>145</v>
      </c>
      <c r="P538" s="831">
        <v>7</v>
      </c>
      <c r="Q538" s="831">
        <v>1022</v>
      </c>
      <c r="R538" s="827">
        <v>0.19578544061302683</v>
      </c>
      <c r="S538" s="832">
        <v>146</v>
      </c>
    </row>
    <row r="539" spans="1:19" ht="14.45" customHeight="1" x14ac:dyDescent="0.2">
      <c r="A539" s="821" t="s">
        <v>5935</v>
      </c>
      <c r="B539" s="822" t="s">
        <v>5936</v>
      </c>
      <c r="C539" s="822" t="s">
        <v>604</v>
      </c>
      <c r="D539" s="822" t="s">
        <v>1994</v>
      </c>
      <c r="E539" s="822" t="s">
        <v>5932</v>
      </c>
      <c r="F539" s="822" t="s">
        <v>6070</v>
      </c>
      <c r="G539" s="822" t="s">
        <v>6071</v>
      </c>
      <c r="H539" s="831">
        <v>3</v>
      </c>
      <c r="I539" s="831">
        <v>495</v>
      </c>
      <c r="J539" s="822">
        <v>0.1875</v>
      </c>
      <c r="K539" s="822">
        <v>165</v>
      </c>
      <c r="L539" s="831">
        <v>16</v>
      </c>
      <c r="M539" s="831">
        <v>2640</v>
      </c>
      <c r="N539" s="822">
        <v>1</v>
      </c>
      <c r="O539" s="822">
        <v>165</v>
      </c>
      <c r="P539" s="831">
        <v>11</v>
      </c>
      <c r="Q539" s="831">
        <v>1826</v>
      </c>
      <c r="R539" s="827">
        <v>0.69166666666666665</v>
      </c>
      <c r="S539" s="832">
        <v>166</v>
      </c>
    </row>
    <row r="540" spans="1:19" ht="14.45" customHeight="1" x14ac:dyDescent="0.2">
      <c r="A540" s="821" t="s">
        <v>5935</v>
      </c>
      <c r="B540" s="822" t="s">
        <v>5936</v>
      </c>
      <c r="C540" s="822" t="s">
        <v>604</v>
      </c>
      <c r="D540" s="822" t="s">
        <v>1994</v>
      </c>
      <c r="E540" s="822" t="s">
        <v>5932</v>
      </c>
      <c r="F540" s="822" t="s">
        <v>6074</v>
      </c>
      <c r="G540" s="822" t="s">
        <v>6075</v>
      </c>
      <c r="H540" s="831"/>
      <c r="I540" s="831"/>
      <c r="J540" s="822"/>
      <c r="K540" s="822"/>
      <c r="L540" s="831"/>
      <c r="M540" s="831"/>
      <c r="N540" s="822"/>
      <c r="O540" s="822"/>
      <c r="P540" s="831">
        <v>1</v>
      </c>
      <c r="Q540" s="831">
        <v>88</v>
      </c>
      <c r="R540" s="827"/>
      <c r="S540" s="832">
        <v>88</v>
      </c>
    </row>
    <row r="541" spans="1:19" ht="14.45" customHeight="1" x14ac:dyDescent="0.2">
      <c r="A541" s="821" t="s">
        <v>5935</v>
      </c>
      <c r="B541" s="822" t="s">
        <v>5936</v>
      </c>
      <c r="C541" s="822" t="s">
        <v>604</v>
      </c>
      <c r="D541" s="822" t="s">
        <v>1994</v>
      </c>
      <c r="E541" s="822" t="s">
        <v>5932</v>
      </c>
      <c r="F541" s="822" t="s">
        <v>6078</v>
      </c>
      <c r="G541" s="822" t="s">
        <v>6079</v>
      </c>
      <c r="H541" s="831">
        <v>1</v>
      </c>
      <c r="I541" s="831">
        <v>500</v>
      </c>
      <c r="J541" s="822"/>
      <c r="K541" s="822">
        <v>500</v>
      </c>
      <c r="L541" s="831"/>
      <c r="M541" s="831"/>
      <c r="N541" s="822"/>
      <c r="O541" s="822"/>
      <c r="P541" s="831">
        <v>1</v>
      </c>
      <c r="Q541" s="831">
        <v>505</v>
      </c>
      <c r="R541" s="827"/>
      <c r="S541" s="832">
        <v>505</v>
      </c>
    </row>
    <row r="542" spans="1:19" ht="14.45" customHeight="1" x14ac:dyDescent="0.2">
      <c r="A542" s="821" t="s">
        <v>5935</v>
      </c>
      <c r="B542" s="822" t="s">
        <v>5936</v>
      </c>
      <c r="C542" s="822" t="s">
        <v>604</v>
      </c>
      <c r="D542" s="822" t="s">
        <v>1988</v>
      </c>
      <c r="E542" s="822" t="s">
        <v>5937</v>
      </c>
      <c r="F542" s="822" t="s">
        <v>5938</v>
      </c>
      <c r="G542" s="822" t="s">
        <v>5939</v>
      </c>
      <c r="H542" s="831">
        <v>3</v>
      </c>
      <c r="I542" s="831">
        <v>209.1</v>
      </c>
      <c r="J542" s="822">
        <v>2.7262059973924377</v>
      </c>
      <c r="K542" s="822">
        <v>69.7</v>
      </c>
      <c r="L542" s="831">
        <v>1.1000000000000001</v>
      </c>
      <c r="M542" s="831">
        <v>76.7</v>
      </c>
      <c r="N542" s="822">
        <v>1</v>
      </c>
      <c r="O542" s="822">
        <v>69.72727272727272</v>
      </c>
      <c r="P542" s="831">
        <v>1.2000000000000002</v>
      </c>
      <c r="Q542" s="831">
        <v>83.67</v>
      </c>
      <c r="R542" s="827">
        <v>1.0908735332464146</v>
      </c>
      <c r="S542" s="832">
        <v>69.724999999999994</v>
      </c>
    </row>
    <row r="543" spans="1:19" ht="14.45" customHeight="1" x14ac:dyDescent="0.2">
      <c r="A543" s="821" t="s">
        <v>5935</v>
      </c>
      <c r="B543" s="822" t="s">
        <v>5936</v>
      </c>
      <c r="C543" s="822" t="s">
        <v>604</v>
      </c>
      <c r="D543" s="822" t="s">
        <v>1988</v>
      </c>
      <c r="E543" s="822" t="s">
        <v>5932</v>
      </c>
      <c r="F543" s="822" t="s">
        <v>5951</v>
      </c>
      <c r="G543" s="822" t="s">
        <v>5952</v>
      </c>
      <c r="H543" s="831"/>
      <c r="I543" s="831"/>
      <c r="J543" s="822"/>
      <c r="K543" s="822"/>
      <c r="L543" s="831">
        <v>1</v>
      </c>
      <c r="M543" s="831">
        <v>151</v>
      </c>
      <c r="N543" s="822">
        <v>1</v>
      </c>
      <c r="O543" s="822">
        <v>151</v>
      </c>
      <c r="P543" s="831">
        <v>2</v>
      </c>
      <c r="Q543" s="831">
        <v>306</v>
      </c>
      <c r="R543" s="827">
        <v>2.0264900662251657</v>
      </c>
      <c r="S543" s="832">
        <v>153</v>
      </c>
    </row>
    <row r="544" spans="1:19" ht="14.45" customHeight="1" x14ac:dyDescent="0.2">
      <c r="A544" s="821" t="s">
        <v>5935</v>
      </c>
      <c r="B544" s="822" t="s">
        <v>5936</v>
      </c>
      <c r="C544" s="822" t="s">
        <v>604</v>
      </c>
      <c r="D544" s="822" t="s">
        <v>1988</v>
      </c>
      <c r="E544" s="822" t="s">
        <v>5932</v>
      </c>
      <c r="F544" s="822" t="s">
        <v>5953</v>
      </c>
      <c r="G544" s="822" t="s">
        <v>5954</v>
      </c>
      <c r="H544" s="831">
        <v>3</v>
      </c>
      <c r="I544" s="831">
        <v>249</v>
      </c>
      <c r="J544" s="822">
        <v>6.8936877076411954E-2</v>
      </c>
      <c r="K544" s="822">
        <v>83</v>
      </c>
      <c r="L544" s="831">
        <v>43</v>
      </c>
      <c r="M544" s="831">
        <v>3612</v>
      </c>
      <c r="N544" s="822">
        <v>1</v>
      </c>
      <c r="O544" s="822">
        <v>84</v>
      </c>
      <c r="P544" s="831">
        <v>103</v>
      </c>
      <c r="Q544" s="831">
        <v>8755</v>
      </c>
      <c r="R544" s="827">
        <v>2.4238648947951273</v>
      </c>
      <c r="S544" s="832">
        <v>85</v>
      </c>
    </row>
    <row r="545" spans="1:19" ht="14.45" customHeight="1" x14ac:dyDescent="0.2">
      <c r="A545" s="821" t="s">
        <v>5935</v>
      </c>
      <c r="B545" s="822" t="s">
        <v>5936</v>
      </c>
      <c r="C545" s="822" t="s">
        <v>604</v>
      </c>
      <c r="D545" s="822" t="s">
        <v>1988</v>
      </c>
      <c r="E545" s="822" t="s">
        <v>5932</v>
      </c>
      <c r="F545" s="822" t="s">
        <v>5955</v>
      </c>
      <c r="G545" s="822" t="s">
        <v>5956</v>
      </c>
      <c r="H545" s="831">
        <v>3</v>
      </c>
      <c r="I545" s="831">
        <v>318</v>
      </c>
      <c r="J545" s="822">
        <v>0.37149532710280375</v>
      </c>
      <c r="K545" s="822">
        <v>106</v>
      </c>
      <c r="L545" s="831">
        <v>8</v>
      </c>
      <c r="M545" s="831">
        <v>856</v>
      </c>
      <c r="N545" s="822">
        <v>1</v>
      </c>
      <c r="O545" s="822">
        <v>107</v>
      </c>
      <c r="P545" s="831">
        <v>32</v>
      </c>
      <c r="Q545" s="831">
        <v>3456</v>
      </c>
      <c r="R545" s="827">
        <v>4.037383177570093</v>
      </c>
      <c r="S545" s="832">
        <v>108</v>
      </c>
    </row>
    <row r="546" spans="1:19" ht="14.45" customHeight="1" x14ac:dyDescent="0.2">
      <c r="A546" s="821" t="s">
        <v>5935</v>
      </c>
      <c r="B546" s="822" t="s">
        <v>5936</v>
      </c>
      <c r="C546" s="822" t="s">
        <v>604</v>
      </c>
      <c r="D546" s="822" t="s">
        <v>1988</v>
      </c>
      <c r="E546" s="822" t="s">
        <v>5932</v>
      </c>
      <c r="F546" s="822" t="s">
        <v>5957</v>
      </c>
      <c r="G546" s="822" t="s">
        <v>5958</v>
      </c>
      <c r="H546" s="831"/>
      <c r="I546" s="831"/>
      <c r="J546" s="822"/>
      <c r="K546" s="822"/>
      <c r="L546" s="831">
        <v>1</v>
      </c>
      <c r="M546" s="831">
        <v>38</v>
      </c>
      <c r="N546" s="822">
        <v>1</v>
      </c>
      <c r="O546" s="822">
        <v>38</v>
      </c>
      <c r="P546" s="831"/>
      <c r="Q546" s="831"/>
      <c r="R546" s="827"/>
      <c r="S546" s="832"/>
    </row>
    <row r="547" spans="1:19" ht="14.45" customHeight="1" x14ac:dyDescent="0.2">
      <c r="A547" s="821" t="s">
        <v>5935</v>
      </c>
      <c r="B547" s="822" t="s">
        <v>5936</v>
      </c>
      <c r="C547" s="822" t="s">
        <v>604</v>
      </c>
      <c r="D547" s="822" t="s">
        <v>1988</v>
      </c>
      <c r="E547" s="822" t="s">
        <v>5932</v>
      </c>
      <c r="F547" s="822" t="s">
        <v>5963</v>
      </c>
      <c r="G547" s="822" t="s">
        <v>5956</v>
      </c>
      <c r="H547" s="831">
        <v>1</v>
      </c>
      <c r="I547" s="831">
        <v>185</v>
      </c>
      <c r="J547" s="822">
        <v>0.32976827094474154</v>
      </c>
      <c r="K547" s="822">
        <v>185</v>
      </c>
      <c r="L547" s="831">
        <v>3</v>
      </c>
      <c r="M547" s="831">
        <v>561</v>
      </c>
      <c r="N547" s="822">
        <v>1</v>
      </c>
      <c r="O547" s="822">
        <v>187</v>
      </c>
      <c r="P547" s="831"/>
      <c r="Q547" s="831"/>
      <c r="R547" s="827"/>
      <c r="S547" s="832"/>
    </row>
    <row r="548" spans="1:19" ht="14.45" customHeight="1" x14ac:dyDescent="0.2">
      <c r="A548" s="821" t="s">
        <v>5935</v>
      </c>
      <c r="B548" s="822" t="s">
        <v>5936</v>
      </c>
      <c r="C548" s="822" t="s">
        <v>604</v>
      </c>
      <c r="D548" s="822" t="s">
        <v>1988</v>
      </c>
      <c r="E548" s="822" t="s">
        <v>5932</v>
      </c>
      <c r="F548" s="822" t="s">
        <v>5964</v>
      </c>
      <c r="G548" s="822" t="s">
        <v>5965</v>
      </c>
      <c r="H548" s="831">
        <v>3</v>
      </c>
      <c r="I548" s="831">
        <v>723</v>
      </c>
      <c r="J548" s="822">
        <v>2.9876033057851239</v>
      </c>
      <c r="K548" s="822">
        <v>241</v>
      </c>
      <c r="L548" s="831">
        <v>1</v>
      </c>
      <c r="M548" s="831">
        <v>242</v>
      </c>
      <c r="N548" s="822">
        <v>1</v>
      </c>
      <c r="O548" s="822">
        <v>242</v>
      </c>
      <c r="P548" s="831"/>
      <c r="Q548" s="831"/>
      <c r="R548" s="827"/>
      <c r="S548" s="832"/>
    </row>
    <row r="549" spans="1:19" ht="14.45" customHeight="1" x14ac:dyDescent="0.2">
      <c r="A549" s="821" t="s">
        <v>5935</v>
      </c>
      <c r="B549" s="822" t="s">
        <v>5936</v>
      </c>
      <c r="C549" s="822" t="s">
        <v>604</v>
      </c>
      <c r="D549" s="822" t="s">
        <v>1988</v>
      </c>
      <c r="E549" s="822" t="s">
        <v>5932</v>
      </c>
      <c r="F549" s="822" t="s">
        <v>5966</v>
      </c>
      <c r="G549" s="822" t="s">
        <v>5967</v>
      </c>
      <c r="H549" s="831"/>
      <c r="I549" s="831"/>
      <c r="J549" s="822"/>
      <c r="K549" s="822"/>
      <c r="L549" s="831">
        <v>1</v>
      </c>
      <c r="M549" s="831">
        <v>384</v>
      </c>
      <c r="N549" s="822">
        <v>1</v>
      </c>
      <c r="O549" s="822">
        <v>384</v>
      </c>
      <c r="P549" s="831"/>
      <c r="Q549" s="831"/>
      <c r="R549" s="827"/>
      <c r="S549" s="832"/>
    </row>
    <row r="550" spans="1:19" ht="14.45" customHeight="1" x14ac:dyDescent="0.2">
      <c r="A550" s="821" t="s">
        <v>5935</v>
      </c>
      <c r="B550" s="822" t="s">
        <v>5936</v>
      </c>
      <c r="C550" s="822" t="s">
        <v>604</v>
      </c>
      <c r="D550" s="822" t="s">
        <v>1988</v>
      </c>
      <c r="E550" s="822" t="s">
        <v>5932</v>
      </c>
      <c r="F550" s="822" t="s">
        <v>5970</v>
      </c>
      <c r="G550" s="822" t="s">
        <v>5971</v>
      </c>
      <c r="H550" s="831">
        <v>13</v>
      </c>
      <c r="I550" s="831">
        <v>1183</v>
      </c>
      <c r="J550" s="822">
        <v>0.16883116883116883</v>
      </c>
      <c r="K550" s="822">
        <v>91</v>
      </c>
      <c r="L550" s="831">
        <v>77</v>
      </c>
      <c r="M550" s="831">
        <v>7007</v>
      </c>
      <c r="N550" s="822">
        <v>1</v>
      </c>
      <c r="O550" s="822">
        <v>91</v>
      </c>
      <c r="P550" s="831">
        <v>88</v>
      </c>
      <c r="Q550" s="831">
        <v>8096</v>
      </c>
      <c r="R550" s="827">
        <v>1.1554160125588697</v>
      </c>
      <c r="S550" s="832">
        <v>92</v>
      </c>
    </row>
    <row r="551" spans="1:19" ht="14.45" customHeight="1" x14ac:dyDescent="0.2">
      <c r="A551" s="821" t="s">
        <v>5935</v>
      </c>
      <c r="B551" s="822" t="s">
        <v>5936</v>
      </c>
      <c r="C551" s="822" t="s">
        <v>604</v>
      </c>
      <c r="D551" s="822" t="s">
        <v>1988</v>
      </c>
      <c r="E551" s="822" t="s">
        <v>5932</v>
      </c>
      <c r="F551" s="822" t="s">
        <v>5974</v>
      </c>
      <c r="G551" s="822" t="s">
        <v>5975</v>
      </c>
      <c r="H551" s="831">
        <v>2</v>
      </c>
      <c r="I551" s="831">
        <v>162</v>
      </c>
      <c r="J551" s="822">
        <v>0.2857142857142857</v>
      </c>
      <c r="K551" s="822">
        <v>81</v>
      </c>
      <c r="L551" s="831">
        <v>7</v>
      </c>
      <c r="M551" s="831">
        <v>567</v>
      </c>
      <c r="N551" s="822">
        <v>1</v>
      </c>
      <c r="O551" s="822">
        <v>81</v>
      </c>
      <c r="P551" s="831">
        <v>12</v>
      </c>
      <c r="Q551" s="831">
        <v>984</v>
      </c>
      <c r="R551" s="827">
        <v>1.7354497354497354</v>
      </c>
      <c r="S551" s="832">
        <v>82</v>
      </c>
    </row>
    <row r="552" spans="1:19" ht="14.45" customHeight="1" x14ac:dyDescent="0.2">
      <c r="A552" s="821" t="s">
        <v>5935</v>
      </c>
      <c r="B552" s="822" t="s">
        <v>5936</v>
      </c>
      <c r="C552" s="822" t="s">
        <v>604</v>
      </c>
      <c r="D552" s="822" t="s">
        <v>1988</v>
      </c>
      <c r="E552" s="822" t="s">
        <v>5932</v>
      </c>
      <c r="F552" s="822" t="s">
        <v>5976</v>
      </c>
      <c r="G552" s="822" t="s">
        <v>5977</v>
      </c>
      <c r="H552" s="831">
        <v>713</v>
      </c>
      <c r="I552" s="831">
        <v>90286</v>
      </c>
      <c r="J552" s="822">
        <v>1.1501694310683075</v>
      </c>
      <c r="K552" s="822">
        <v>126.62833099579242</v>
      </c>
      <c r="L552" s="831">
        <v>623</v>
      </c>
      <c r="M552" s="831">
        <v>78498</v>
      </c>
      <c r="N552" s="822">
        <v>1</v>
      </c>
      <c r="O552" s="822">
        <v>126</v>
      </c>
      <c r="P552" s="831">
        <v>628</v>
      </c>
      <c r="Q552" s="831">
        <v>79756</v>
      </c>
      <c r="R552" s="827">
        <v>1.0160258860098346</v>
      </c>
      <c r="S552" s="832">
        <v>127</v>
      </c>
    </row>
    <row r="553" spans="1:19" ht="14.45" customHeight="1" x14ac:dyDescent="0.2">
      <c r="A553" s="821" t="s">
        <v>5935</v>
      </c>
      <c r="B553" s="822" t="s">
        <v>5936</v>
      </c>
      <c r="C553" s="822" t="s">
        <v>604</v>
      </c>
      <c r="D553" s="822" t="s">
        <v>1988</v>
      </c>
      <c r="E553" s="822" t="s">
        <v>5932</v>
      </c>
      <c r="F553" s="822" t="s">
        <v>5978</v>
      </c>
      <c r="G553" s="822" t="s">
        <v>5979</v>
      </c>
      <c r="H553" s="831">
        <v>1</v>
      </c>
      <c r="I553" s="831">
        <v>242</v>
      </c>
      <c r="J553" s="822"/>
      <c r="K553" s="822">
        <v>242</v>
      </c>
      <c r="L553" s="831"/>
      <c r="M553" s="831"/>
      <c r="N553" s="822"/>
      <c r="O553" s="822"/>
      <c r="P553" s="831"/>
      <c r="Q553" s="831"/>
      <c r="R553" s="827"/>
      <c r="S553" s="832"/>
    </row>
    <row r="554" spans="1:19" ht="14.45" customHeight="1" x14ac:dyDescent="0.2">
      <c r="A554" s="821" t="s">
        <v>5935</v>
      </c>
      <c r="B554" s="822" t="s">
        <v>5936</v>
      </c>
      <c r="C554" s="822" t="s">
        <v>604</v>
      </c>
      <c r="D554" s="822" t="s">
        <v>1988</v>
      </c>
      <c r="E554" s="822" t="s">
        <v>5932</v>
      </c>
      <c r="F554" s="822" t="s">
        <v>5992</v>
      </c>
      <c r="G554" s="822" t="s">
        <v>5993</v>
      </c>
      <c r="H554" s="831"/>
      <c r="I554" s="831"/>
      <c r="J554" s="822"/>
      <c r="K554" s="822"/>
      <c r="L554" s="831"/>
      <c r="M554" s="831"/>
      <c r="N554" s="822"/>
      <c r="O554" s="822"/>
      <c r="P554" s="831">
        <v>1</v>
      </c>
      <c r="Q554" s="831">
        <v>1693</v>
      </c>
      <c r="R554" s="827"/>
      <c r="S554" s="832">
        <v>1693</v>
      </c>
    </row>
    <row r="555" spans="1:19" ht="14.45" customHeight="1" x14ac:dyDescent="0.2">
      <c r="A555" s="821" t="s">
        <v>5935</v>
      </c>
      <c r="B555" s="822" t="s">
        <v>5936</v>
      </c>
      <c r="C555" s="822" t="s">
        <v>604</v>
      </c>
      <c r="D555" s="822" t="s">
        <v>1988</v>
      </c>
      <c r="E555" s="822" t="s">
        <v>5932</v>
      </c>
      <c r="F555" s="822" t="s">
        <v>5996</v>
      </c>
      <c r="G555" s="822" t="s">
        <v>5997</v>
      </c>
      <c r="H555" s="831">
        <v>10</v>
      </c>
      <c r="I555" s="831">
        <v>13130</v>
      </c>
      <c r="J555" s="822">
        <v>4.9697199091597275</v>
      </c>
      <c r="K555" s="822">
        <v>1313</v>
      </c>
      <c r="L555" s="831">
        <v>2</v>
      </c>
      <c r="M555" s="831">
        <v>2642</v>
      </c>
      <c r="N555" s="822">
        <v>1</v>
      </c>
      <c r="O555" s="822">
        <v>1321</v>
      </c>
      <c r="P555" s="831">
        <v>11</v>
      </c>
      <c r="Q555" s="831">
        <v>14608</v>
      </c>
      <c r="R555" s="827">
        <v>5.5291445874337626</v>
      </c>
      <c r="S555" s="832">
        <v>1328</v>
      </c>
    </row>
    <row r="556" spans="1:19" ht="14.45" customHeight="1" x14ac:dyDescent="0.2">
      <c r="A556" s="821" t="s">
        <v>5935</v>
      </c>
      <c r="B556" s="822" t="s">
        <v>5936</v>
      </c>
      <c r="C556" s="822" t="s">
        <v>604</v>
      </c>
      <c r="D556" s="822" t="s">
        <v>1988</v>
      </c>
      <c r="E556" s="822" t="s">
        <v>5932</v>
      </c>
      <c r="F556" s="822" t="s">
        <v>5998</v>
      </c>
      <c r="G556" s="822" t="s">
        <v>5999</v>
      </c>
      <c r="H556" s="831">
        <v>1</v>
      </c>
      <c r="I556" s="831">
        <v>974</v>
      </c>
      <c r="J556" s="822"/>
      <c r="K556" s="822">
        <v>974</v>
      </c>
      <c r="L556" s="831"/>
      <c r="M556" s="831"/>
      <c r="N556" s="822"/>
      <c r="O556" s="822"/>
      <c r="P556" s="831"/>
      <c r="Q556" s="831"/>
      <c r="R556" s="827"/>
      <c r="S556" s="832"/>
    </row>
    <row r="557" spans="1:19" ht="14.45" customHeight="1" x14ac:dyDescent="0.2">
      <c r="A557" s="821" t="s">
        <v>5935</v>
      </c>
      <c r="B557" s="822" t="s">
        <v>5936</v>
      </c>
      <c r="C557" s="822" t="s">
        <v>604</v>
      </c>
      <c r="D557" s="822" t="s">
        <v>1988</v>
      </c>
      <c r="E557" s="822" t="s">
        <v>5932</v>
      </c>
      <c r="F557" s="822" t="s">
        <v>6000</v>
      </c>
      <c r="G557" s="822" t="s">
        <v>6001</v>
      </c>
      <c r="H557" s="831"/>
      <c r="I557" s="831"/>
      <c r="J557" s="822"/>
      <c r="K557" s="822"/>
      <c r="L557" s="831">
        <v>31</v>
      </c>
      <c r="M557" s="831">
        <v>30907</v>
      </c>
      <c r="N557" s="822">
        <v>1</v>
      </c>
      <c r="O557" s="822">
        <v>997</v>
      </c>
      <c r="P557" s="831">
        <v>2</v>
      </c>
      <c r="Q557" s="831">
        <v>2008</v>
      </c>
      <c r="R557" s="827">
        <v>6.4969100850939918E-2</v>
      </c>
      <c r="S557" s="832">
        <v>1004</v>
      </c>
    </row>
    <row r="558" spans="1:19" ht="14.45" customHeight="1" x14ac:dyDescent="0.2">
      <c r="A558" s="821" t="s">
        <v>5935</v>
      </c>
      <c r="B558" s="822" t="s">
        <v>5936</v>
      </c>
      <c r="C558" s="822" t="s">
        <v>604</v>
      </c>
      <c r="D558" s="822" t="s">
        <v>1988</v>
      </c>
      <c r="E558" s="822" t="s">
        <v>5932</v>
      </c>
      <c r="F558" s="822" t="s">
        <v>6002</v>
      </c>
      <c r="G558" s="822" t="s">
        <v>6003</v>
      </c>
      <c r="H558" s="831"/>
      <c r="I558" s="831"/>
      <c r="J558" s="822"/>
      <c r="K558" s="822"/>
      <c r="L558" s="831"/>
      <c r="M558" s="831"/>
      <c r="N558" s="822"/>
      <c r="O558" s="822"/>
      <c r="P558" s="831">
        <v>1</v>
      </c>
      <c r="Q558" s="831">
        <v>471</v>
      </c>
      <c r="R558" s="827"/>
      <c r="S558" s="832">
        <v>471</v>
      </c>
    </row>
    <row r="559" spans="1:19" ht="14.45" customHeight="1" x14ac:dyDescent="0.2">
      <c r="A559" s="821" t="s">
        <v>5935</v>
      </c>
      <c r="B559" s="822" t="s">
        <v>5936</v>
      </c>
      <c r="C559" s="822" t="s">
        <v>604</v>
      </c>
      <c r="D559" s="822" t="s">
        <v>1988</v>
      </c>
      <c r="E559" s="822" t="s">
        <v>5932</v>
      </c>
      <c r="F559" s="822" t="s">
        <v>6004</v>
      </c>
      <c r="G559" s="822" t="s">
        <v>6005</v>
      </c>
      <c r="H559" s="831">
        <v>1</v>
      </c>
      <c r="I559" s="831">
        <v>164</v>
      </c>
      <c r="J559" s="822">
        <v>0.19878787878787879</v>
      </c>
      <c r="K559" s="822">
        <v>164</v>
      </c>
      <c r="L559" s="831">
        <v>5</v>
      </c>
      <c r="M559" s="831">
        <v>825</v>
      </c>
      <c r="N559" s="822">
        <v>1</v>
      </c>
      <c r="O559" s="822">
        <v>165</v>
      </c>
      <c r="P559" s="831">
        <v>6</v>
      </c>
      <c r="Q559" s="831">
        <v>996</v>
      </c>
      <c r="R559" s="827">
        <v>1.2072727272727273</v>
      </c>
      <c r="S559" s="832">
        <v>166</v>
      </c>
    </row>
    <row r="560" spans="1:19" ht="14.45" customHeight="1" x14ac:dyDescent="0.2">
      <c r="A560" s="821" t="s">
        <v>5935</v>
      </c>
      <c r="B560" s="822" t="s">
        <v>5936</v>
      </c>
      <c r="C560" s="822" t="s">
        <v>604</v>
      </c>
      <c r="D560" s="822" t="s">
        <v>1988</v>
      </c>
      <c r="E560" s="822" t="s">
        <v>5932</v>
      </c>
      <c r="F560" s="822" t="s">
        <v>6006</v>
      </c>
      <c r="G560" s="822" t="s">
        <v>6007</v>
      </c>
      <c r="H560" s="831">
        <v>395</v>
      </c>
      <c r="I560" s="831">
        <v>13166.64</v>
      </c>
      <c r="J560" s="822">
        <v>0.80942641469068888</v>
      </c>
      <c r="K560" s="822">
        <v>33.33326582278481</v>
      </c>
      <c r="L560" s="831">
        <v>488</v>
      </c>
      <c r="M560" s="831">
        <v>16266.63</v>
      </c>
      <c r="N560" s="822">
        <v>1</v>
      </c>
      <c r="O560" s="822">
        <v>33.33325819672131</v>
      </c>
      <c r="P560" s="831">
        <v>511</v>
      </c>
      <c r="Q560" s="831">
        <v>20766.670000000002</v>
      </c>
      <c r="R560" s="827">
        <v>1.2766424268579295</v>
      </c>
      <c r="S560" s="832">
        <v>40.639275929549903</v>
      </c>
    </row>
    <row r="561" spans="1:19" ht="14.45" customHeight="1" x14ac:dyDescent="0.2">
      <c r="A561" s="821" t="s">
        <v>5935</v>
      </c>
      <c r="B561" s="822" t="s">
        <v>5936</v>
      </c>
      <c r="C561" s="822" t="s">
        <v>604</v>
      </c>
      <c r="D561" s="822" t="s">
        <v>1988</v>
      </c>
      <c r="E561" s="822" t="s">
        <v>5932</v>
      </c>
      <c r="F561" s="822" t="s">
        <v>6008</v>
      </c>
      <c r="G561" s="822" t="s">
        <v>6009</v>
      </c>
      <c r="H561" s="831">
        <v>1</v>
      </c>
      <c r="I561" s="831">
        <v>116</v>
      </c>
      <c r="J561" s="822"/>
      <c r="K561" s="822">
        <v>116</v>
      </c>
      <c r="L561" s="831"/>
      <c r="M561" s="831"/>
      <c r="N561" s="822"/>
      <c r="O561" s="822"/>
      <c r="P561" s="831"/>
      <c r="Q561" s="831"/>
      <c r="R561" s="827"/>
      <c r="S561" s="832"/>
    </row>
    <row r="562" spans="1:19" ht="14.45" customHeight="1" x14ac:dyDescent="0.2">
      <c r="A562" s="821" t="s">
        <v>5935</v>
      </c>
      <c r="B562" s="822" t="s">
        <v>5936</v>
      </c>
      <c r="C562" s="822" t="s">
        <v>604</v>
      </c>
      <c r="D562" s="822" t="s">
        <v>1988</v>
      </c>
      <c r="E562" s="822" t="s">
        <v>5932</v>
      </c>
      <c r="F562" s="822" t="s">
        <v>6012</v>
      </c>
      <c r="G562" s="822" t="s">
        <v>6013</v>
      </c>
      <c r="H562" s="831">
        <v>10</v>
      </c>
      <c r="I562" s="831">
        <v>860</v>
      </c>
      <c r="J562" s="822">
        <v>3.2950191570881224</v>
      </c>
      <c r="K562" s="822">
        <v>86</v>
      </c>
      <c r="L562" s="831">
        <v>3</v>
      </c>
      <c r="M562" s="831">
        <v>261</v>
      </c>
      <c r="N562" s="822">
        <v>1</v>
      </c>
      <c r="O562" s="822">
        <v>87</v>
      </c>
      <c r="P562" s="831">
        <v>6</v>
      </c>
      <c r="Q562" s="831">
        <v>528</v>
      </c>
      <c r="R562" s="827">
        <v>2.0229885057471266</v>
      </c>
      <c r="S562" s="832">
        <v>88</v>
      </c>
    </row>
    <row r="563" spans="1:19" ht="14.45" customHeight="1" x14ac:dyDescent="0.2">
      <c r="A563" s="821" t="s">
        <v>5935</v>
      </c>
      <c r="B563" s="822" t="s">
        <v>5936</v>
      </c>
      <c r="C563" s="822" t="s">
        <v>604</v>
      </c>
      <c r="D563" s="822" t="s">
        <v>1988</v>
      </c>
      <c r="E563" s="822" t="s">
        <v>5932</v>
      </c>
      <c r="F563" s="822" t="s">
        <v>6014</v>
      </c>
      <c r="G563" s="822" t="s">
        <v>6015</v>
      </c>
      <c r="H563" s="831">
        <v>10</v>
      </c>
      <c r="I563" s="831">
        <v>320</v>
      </c>
      <c r="J563" s="822">
        <v>3.2323232323232323</v>
      </c>
      <c r="K563" s="822">
        <v>32</v>
      </c>
      <c r="L563" s="831">
        <v>3</v>
      </c>
      <c r="M563" s="831">
        <v>99</v>
      </c>
      <c r="N563" s="822">
        <v>1</v>
      </c>
      <c r="O563" s="822">
        <v>33</v>
      </c>
      <c r="P563" s="831">
        <v>6</v>
      </c>
      <c r="Q563" s="831">
        <v>198</v>
      </c>
      <c r="R563" s="827">
        <v>2</v>
      </c>
      <c r="S563" s="832">
        <v>33</v>
      </c>
    </row>
    <row r="564" spans="1:19" ht="14.45" customHeight="1" x14ac:dyDescent="0.2">
      <c r="A564" s="821" t="s">
        <v>5935</v>
      </c>
      <c r="B564" s="822" t="s">
        <v>5936</v>
      </c>
      <c r="C564" s="822" t="s">
        <v>604</v>
      </c>
      <c r="D564" s="822" t="s">
        <v>1988</v>
      </c>
      <c r="E564" s="822" t="s">
        <v>5932</v>
      </c>
      <c r="F564" s="822" t="s">
        <v>6020</v>
      </c>
      <c r="G564" s="822" t="s">
        <v>6021</v>
      </c>
      <c r="H564" s="831">
        <v>1</v>
      </c>
      <c r="I564" s="831">
        <v>496</v>
      </c>
      <c r="J564" s="822"/>
      <c r="K564" s="822">
        <v>496</v>
      </c>
      <c r="L564" s="831"/>
      <c r="M564" s="831"/>
      <c r="N564" s="822"/>
      <c r="O564" s="822"/>
      <c r="P564" s="831">
        <v>1</v>
      </c>
      <c r="Q564" s="831">
        <v>501</v>
      </c>
      <c r="R564" s="827"/>
      <c r="S564" s="832">
        <v>501</v>
      </c>
    </row>
    <row r="565" spans="1:19" ht="14.45" customHeight="1" x14ac:dyDescent="0.2">
      <c r="A565" s="821" t="s">
        <v>5935</v>
      </c>
      <c r="B565" s="822" t="s">
        <v>5936</v>
      </c>
      <c r="C565" s="822" t="s">
        <v>604</v>
      </c>
      <c r="D565" s="822" t="s">
        <v>1988</v>
      </c>
      <c r="E565" s="822" t="s">
        <v>5932</v>
      </c>
      <c r="F565" s="822" t="s">
        <v>6024</v>
      </c>
      <c r="G565" s="822" t="s">
        <v>6025</v>
      </c>
      <c r="H565" s="831"/>
      <c r="I565" s="831"/>
      <c r="J565" s="822"/>
      <c r="K565" s="822"/>
      <c r="L565" s="831">
        <v>3</v>
      </c>
      <c r="M565" s="831">
        <v>474</v>
      </c>
      <c r="N565" s="822">
        <v>1</v>
      </c>
      <c r="O565" s="822">
        <v>158</v>
      </c>
      <c r="P565" s="831">
        <v>8</v>
      </c>
      <c r="Q565" s="831">
        <v>1272</v>
      </c>
      <c r="R565" s="827">
        <v>2.6835443037974684</v>
      </c>
      <c r="S565" s="832">
        <v>159</v>
      </c>
    </row>
    <row r="566" spans="1:19" ht="14.45" customHeight="1" x14ac:dyDescent="0.2">
      <c r="A566" s="821" t="s">
        <v>5935</v>
      </c>
      <c r="B566" s="822" t="s">
        <v>5936</v>
      </c>
      <c r="C566" s="822" t="s">
        <v>604</v>
      </c>
      <c r="D566" s="822" t="s">
        <v>1988</v>
      </c>
      <c r="E566" s="822" t="s">
        <v>5932</v>
      </c>
      <c r="F566" s="822" t="s">
        <v>5933</v>
      </c>
      <c r="G566" s="822" t="s">
        <v>5934</v>
      </c>
      <c r="H566" s="831">
        <v>10</v>
      </c>
      <c r="I566" s="831">
        <v>2520</v>
      </c>
      <c r="J566" s="822"/>
      <c r="K566" s="822">
        <v>252</v>
      </c>
      <c r="L566" s="831"/>
      <c r="M566" s="831"/>
      <c r="N566" s="822"/>
      <c r="O566" s="822"/>
      <c r="P566" s="831">
        <v>1</v>
      </c>
      <c r="Q566" s="831">
        <v>255</v>
      </c>
      <c r="R566" s="827"/>
      <c r="S566" s="832">
        <v>255</v>
      </c>
    </row>
    <row r="567" spans="1:19" ht="14.45" customHeight="1" x14ac:dyDescent="0.2">
      <c r="A567" s="821" t="s">
        <v>5935</v>
      </c>
      <c r="B567" s="822" t="s">
        <v>5936</v>
      </c>
      <c r="C567" s="822" t="s">
        <v>604</v>
      </c>
      <c r="D567" s="822" t="s">
        <v>1988</v>
      </c>
      <c r="E567" s="822" t="s">
        <v>5932</v>
      </c>
      <c r="F567" s="822" t="s">
        <v>6030</v>
      </c>
      <c r="G567" s="822" t="s">
        <v>6031</v>
      </c>
      <c r="H567" s="831"/>
      <c r="I567" s="831"/>
      <c r="J567" s="822"/>
      <c r="K567" s="822"/>
      <c r="L567" s="831">
        <v>1</v>
      </c>
      <c r="M567" s="831">
        <v>122</v>
      </c>
      <c r="N567" s="822">
        <v>1</v>
      </c>
      <c r="O567" s="822">
        <v>122</v>
      </c>
      <c r="P567" s="831"/>
      <c r="Q567" s="831"/>
      <c r="R567" s="827"/>
      <c r="S567" s="832"/>
    </row>
    <row r="568" spans="1:19" ht="14.45" customHeight="1" x14ac:dyDescent="0.2">
      <c r="A568" s="821" t="s">
        <v>5935</v>
      </c>
      <c r="B568" s="822" t="s">
        <v>5936</v>
      </c>
      <c r="C568" s="822" t="s">
        <v>604</v>
      </c>
      <c r="D568" s="822" t="s">
        <v>1988</v>
      </c>
      <c r="E568" s="822" t="s">
        <v>5932</v>
      </c>
      <c r="F568" s="822" t="s">
        <v>6040</v>
      </c>
      <c r="G568" s="822" t="s">
        <v>6041</v>
      </c>
      <c r="H568" s="831"/>
      <c r="I568" s="831"/>
      <c r="J568" s="822"/>
      <c r="K568" s="822"/>
      <c r="L568" s="831"/>
      <c r="M568" s="831"/>
      <c r="N568" s="822"/>
      <c r="O568" s="822"/>
      <c r="P568" s="831">
        <v>10</v>
      </c>
      <c r="Q568" s="831">
        <v>1260</v>
      </c>
      <c r="R568" s="827"/>
      <c r="S568" s="832">
        <v>126</v>
      </c>
    </row>
    <row r="569" spans="1:19" ht="14.45" customHeight="1" x14ac:dyDescent="0.2">
      <c r="A569" s="821" t="s">
        <v>5935</v>
      </c>
      <c r="B569" s="822" t="s">
        <v>5936</v>
      </c>
      <c r="C569" s="822" t="s">
        <v>604</v>
      </c>
      <c r="D569" s="822" t="s">
        <v>1988</v>
      </c>
      <c r="E569" s="822" t="s">
        <v>5932</v>
      </c>
      <c r="F569" s="822" t="s">
        <v>6044</v>
      </c>
      <c r="G569" s="822" t="s">
        <v>6045</v>
      </c>
      <c r="H569" s="831"/>
      <c r="I569" s="831"/>
      <c r="J569" s="822"/>
      <c r="K569" s="822"/>
      <c r="L569" s="831">
        <v>1</v>
      </c>
      <c r="M569" s="831">
        <v>376</v>
      </c>
      <c r="N569" s="822">
        <v>1</v>
      </c>
      <c r="O569" s="822">
        <v>376</v>
      </c>
      <c r="P569" s="831"/>
      <c r="Q569" s="831"/>
      <c r="R569" s="827"/>
      <c r="S569" s="832"/>
    </row>
    <row r="570" spans="1:19" ht="14.45" customHeight="1" x14ac:dyDescent="0.2">
      <c r="A570" s="821" t="s">
        <v>5935</v>
      </c>
      <c r="B570" s="822" t="s">
        <v>5936</v>
      </c>
      <c r="C570" s="822" t="s">
        <v>604</v>
      </c>
      <c r="D570" s="822" t="s">
        <v>1988</v>
      </c>
      <c r="E570" s="822" t="s">
        <v>5932</v>
      </c>
      <c r="F570" s="822" t="s">
        <v>6054</v>
      </c>
      <c r="G570" s="822" t="s">
        <v>6055</v>
      </c>
      <c r="H570" s="831"/>
      <c r="I570" s="831"/>
      <c r="J570" s="822"/>
      <c r="K570" s="822"/>
      <c r="L570" s="831"/>
      <c r="M570" s="831"/>
      <c r="N570" s="822"/>
      <c r="O570" s="822"/>
      <c r="P570" s="831">
        <v>1</v>
      </c>
      <c r="Q570" s="831">
        <v>135</v>
      </c>
      <c r="R570" s="827"/>
      <c r="S570" s="832">
        <v>135</v>
      </c>
    </row>
    <row r="571" spans="1:19" ht="14.45" customHeight="1" x14ac:dyDescent="0.2">
      <c r="A571" s="821" t="s">
        <v>5935</v>
      </c>
      <c r="B571" s="822" t="s">
        <v>5936</v>
      </c>
      <c r="C571" s="822" t="s">
        <v>604</v>
      </c>
      <c r="D571" s="822" t="s">
        <v>1988</v>
      </c>
      <c r="E571" s="822" t="s">
        <v>5932</v>
      </c>
      <c r="F571" s="822" t="s">
        <v>6056</v>
      </c>
      <c r="G571" s="822" t="s">
        <v>6057</v>
      </c>
      <c r="H571" s="831">
        <v>38</v>
      </c>
      <c r="I571" s="831">
        <v>5510</v>
      </c>
      <c r="J571" s="822">
        <v>0.62295081967213117</v>
      </c>
      <c r="K571" s="822">
        <v>145</v>
      </c>
      <c r="L571" s="831">
        <v>61</v>
      </c>
      <c r="M571" s="831">
        <v>8845</v>
      </c>
      <c r="N571" s="822">
        <v>1</v>
      </c>
      <c r="O571" s="822">
        <v>145</v>
      </c>
      <c r="P571" s="831">
        <v>60</v>
      </c>
      <c r="Q571" s="831">
        <v>8760</v>
      </c>
      <c r="R571" s="827">
        <v>0.99039005087620124</v>
      </c>
      <c r="S571" s="832">
        <v>146</v>
      </c>
    </row>
    <row r="572" spans="1:19" ht="14.45" customHeight="1" x14ac:dyDescent="0.2">
      <c r="A572" s="821" t="s">
        <v>5935</v>
      </c>
      <c r="B572" s="822" t="s">
        <v>5936</v>
      </c>
      <c r="C572" s="822" t="s">
        <v>604</v>
      </c>
      <c r="D572" s="822" t="s">
        <v>1988</v>
      </c>
      <c r="E572" s="822" t="s">
        <v>5932</v>
      </c>
      <c r="F572" s="822" t="s">
        <v>6070</v>
      </c>
      <c r="G572" s="822" t="s">
        <v>6071</v>
      </c>
      <c r="H572" s="831">
        <v>10</v>
      </c>
      <c r="I572" s="831">
        <v>1650</v>
      </c>
      <c r="J572" s="822">
        <v>0.55555555555555558</v>
      </c>
      <c r="K572" s="822">
        <v>165</v>
      </c>
      <c r="L572" s="831">
        <v>18</v>
      </c>
      <c r="M572" s="831">
        <v>2970</v>
      </c>
      <c r="N572" s="822">
        <v>1</v>
      </c>
      <c r="O572" s="822">
        <v>165</v>
      </c>
      <c r="P572" s="831">
        <v>20</v>
      </c>
      <c r="Q572" s="831">
        <v>3320</v>
      </c>
      <c r="R572" s="827">
        <v>1.1178451178451179</v>
      </c>
      <c r="S572" s="832">
        <v>166</v>
      </c>
    </row>
    <row r="573" spans="1:19" ht="14.45" customHeight="1" x14ac:dyDescent="0.2">
      <c r="A573" s="821" t="s">
        <v>5935</v>
      </c>
      <c r="B573" s="822" t="s">
        <v>5936</v>
      </c>
      <c r="C573" s="822" t="s">
        <v>604</v>
      </c>
      <c r="D573" s="822" t="s">
        <v>5925</v>
      </c>
      <c r="E573" s="822" t="s">
        <v>5937</v>
      </c>
      <c r="F573" s="822" t="s">
        <v>5938</v>
      </c>
      <c r="G573" s="822" t="s">
        <v>5939</v>
      </c>
      <c r="H573" s="831"/>
      <c r="I573" s="831"/>
      <c r="J573" s="822"/>
      <c r="K573" s="822"/>
      <c r="L573" s="831">
        <v>0.7</v>
      </c>
      <c r="M573" s="831">
        <v>48.79</v>
      </c>
      <c r="N573" s="822">
        <v>1</v>
      </c>
      <c r="O573" s="822">
        <v>69.7</v>
      </c>
      <c r="P573" s="831"/>
      <c r="Q573" s="831"/>
      <c r="R573" s="827"/>
      <c r="S573" s="832"/>
    </row>
    <row r="574" spans="1:19" ht="14.45" customHeight="1" x14ac:dyDescent="0.2">
      <c r="A574" s="821" t="s">
        <v>5935</v>
      </c>
      <c r="B574" s="822" t="s">
        <v>5936</v>
      </c>
      <c r="C574" s="822" t="s">
        <v>604</v>
      </c>
      <c r="D574" s="822" t="s">
        <v>5925</v>
      </c>
      <c r="E574" s="822" t="s">
        <v>5932</v>
      </c>
      <c r="F574" s="822" t="s">
        <v>5976</v>
      </c>
      <c r="G574" s="822" t="s">
        <v>5977</v>
      </c>
      <c r="H574" s="831"/>
      <c r="I574" s="831"/>
      <c r="J574" s="822"/>
      <c r="K574" s="822"/>
      <c r="L574" s="831">
        <v>1</v>
      </c>
      <c r="M574" s="831">
        <v>126</v>
      </c>
      <c r="N574" s="822">
        <v>1</v>
      </c>
      <c r="O574" s="822">
        <v>126</v>
      </c>
      <c r="P574" s="831"/>
      <c r="Q574" s="831"/>
      <c r="R574" s="827"/>
      <c r="S574" s="832"/>
    </row>
    <row r="575" spans="1:19" ht="14.45" customHeight="1" x14ac:dyDescent="0.2">
      <c r="A575" s="821" t="s">
        <v>5935</v>
      </c>
      <c r="B575" s="822" t="s">
        <v>5936</v>
      </c>
      <c r="C575" s="822" t="s">
        <v>604</v>
      </c>
      <c r="D575" s="822" t="s">
        <v>5925</v>
      </c>
      <c r="E575" s="822" t="s">
        <v>5932</v>
      </c>
      <c r="F575" s="822" t="s">
        <v>5996</v>
      </c>
      <c r="G575" s="822" t="s">
        <v>5997</v>
      </c>
      <c r="H575" s="831"/>
      <c r="I575" s="831"/>
      <c r="J575" s="822"/>
      <c r="K575" s="822"/>
      <c r="L575" s="831">
        <v>2</v>
      </c>
      <c r="M575" s="831">
        <v>2642</v>
      </c>
      <c r="N575" s="822">
        <v>1</v>
      </c>
      <c r="O575" s="822">
        <v>1321</v>
      </c>
      <c r="P575" s="831"/>
      <c r="Q575" s="831"/>
      <c r="R575" s="827"/>
      <c r="S575" s="832"/>
    </row>
    <row r="576" spans="1:19" ht="14.45" customHeight="1" x14ac:dyDescent="0.2">
      <c r="A576" s="821" t="s">
        <v>5935</v>
      </c>
      <c r="B576" s="822" t="s">
        <v>5936</v>
      </c>
      <c r="C576" s="822" t="s">
        <v>604</v>
      </c>
      <c r="D576" s="822" t="s">
        <v>5925</v>
      </c>
      <c r="E576" s="822" t="s">
        <v>5932</v>
      </c>
      <c r="F576" s="822" t="s">
        <v>6006</v>
      </c>
      <c r="G576" s="822" t="s">
        <v>6007</v>
      </c>
      <c r="H576" s="831"/>
      <c r="I576" s="831"/>
      <c r="J576" s="822"/>
      <c r="K576" s="822"/>
      <c r="L576" s="831">
        <v>4</v>
      </c>
      <c r="M576" s="831">
        <v>133.32</v>
      </c>
      <c r="N576" s="822">
        <v>1</v>
      </c>
      <c r="O576" s="822">
        <v>33.33</v>
      </c>
      <c r="P576" s="831"/>
      <c r="Q576" s="831"/>
      <c r="R576" s="827"/>
      <c r="S576" s="832"/>
    </row>
    <row r="577" spans="1:19" ht="14.45" customHeight="1" x14ac:dyDescent="0.2">
      <c r="A577" s="821" t="s">
        <v>5935</v>
      </c>
      <c r="B577" s="822" t="s">
        <v>5936</v>
      </c>
      <c r="C577" s="822" t="s">
        <v>604</v>
      </c>
      <c r="D577" s="822" t="s">
        <v>5925</v>
      </c>
      <c r="E577" s="822" t="s">
        <v>5932</v>
      </c>
      <c r="F577" s="822" t="s">
        <v>6012</v>
      </c>
      <c r="G577" s="822" t="s">
        <v>6013</v>
      </c>
      <c r="H577" s="831"/>
      <c r="I577" s="831"/>
      <c r="J577" s="822"/>
      <c r="K577" s="822"/>
      <c r="L577" s="831">
        <v>3</v>
      </c>
      <c r="M577" s="831">
        <v>261</v>
      </c>
      <c r="N577" s="822">
        <v>1</v>
      </c>
      <c r="O577" s="822">
        <v>87</v>
      </c>
      <c r="P577" s="831"/>
      <c r="Q577" s="831"/>
      <c r="R577" s="827"/>
      <c r="S577" s="832"/>
    </row>
    <row r="578" spans="1:19" ht="14.45" customHeight="1" x14ac:dyDescent="0.2">
      <c r="A578" s="821" t="s">
        <v>5935</v>
      </c>
      <c r="B578" s="822" t="s">
        <v>5936</v>
      </c>
      <c r="C578" s="822" t="s">
        <v>604</v>
      </c>
      <c r="D578" s="822" t="s">
        <v>5925</v>
      </c>
      <c r="E578" s="822" t="s">
        <v>5932</v>
      </c>
      <c r="F578" s="822" t="s">
        <v>6014</v>
      </c>
      <c r="G578" s="822" t="s">
        <v>6015</v>
      </c>
      <c r="H578" s="831"/>
      <c r="I578" s="831"/>
      <c r="J578" s="822"/>
      <c r="K578" s="822"/>
      <c r="L578" s="831">
        <v>3</v>
      </c>
      <c r="M578" s="831">
        <v>99</v>
      </c>
      <c r="N578" s="822">
        <v>1</v>
      </c>
      <c r="O578" s="822">
        <v>33</v>
      </c>
      <c r="P578" s="831"/>
      <c r="Q578" s="831"/>
      <c r="R578" s="827"/>
      <c r="S578" s="832"/>
    </row>
    <row r="579" spans="1:19" ht="14.45" customHeight="1" x14ac:dyDescent="0.2">
      <c r="A579" s="821" t="s">
        <v>5935</v>
      </c>
      <c r="B579" s="822" t="s">
        <v>5936</v>
      </c>
      <c r="C579" s="822" t="s">
        <v>604</v>
      </c>
      <c r="D579" s="822" t="s">
        <v>5925</v>
      </c>
      <c r="E579" s="822" t="s">
        <v>5932</v>
      </c>
      <c r="F579" s="822" t="s">
        <v>5933</v>
      </c>
      <c r="G579" s="822" t="s">
        <v>5934</v>
      </c>
      <c r="H579" s="831"/>
      <c r="I579" s="831"/>
      <c r="J579" s="822"/>
      <c r="K579" s="822"/>
      <c r="L579" s="831">
        <v>4</v>
      </c>
      <c r="M579" s="831">
        <v>1016</v>
      </c>
      <c r="N579" s="822">
        <v>1</v>
      </c>
      <c r="O579" s="822">
        <v>254</v>
      </c>
      <c r="P579" s="831"/>
      <c r="Q579" s="831"/>
      <c r="R579" s="827"/>
      <c r="S579" s="832"/>
    </row>
    <row r="580" spans="1:19" ht="14.45" customHeight="1" x14ac:dyDescent="0.2">
      <c r="A580" s="821" t="s">
        <v>5935</v>
      </c>
      <c r="B580" s="822" t="s">
        <v>5936</v>
      </c>
      <c r="C580" s="822" t="s">
        <v>604</v>
      </c>
      <c r="D580" s="822" t="s">
        <v>5925</v>
      </c>
      <c r="E580" s="822" t="s">
        <v>5932</v>
      </c>
      <c r="F580" s="822" t="s">
        <v>6044</v>
      </c>
      <c r="G580" s="822" t="s">
        <v>6045</v>
      </c>
      <c r="H580" s="831"/>
      <c r="I580" s="831"/>
      <c r="J580" s="822"/>
      <c r="K580" s="822"/>
      <c r="L580" s="831">
        <v>1</v>
      </c>
      <c r="M580" s="831">
        <v>376</v>
      </c>
      <c r="N580" s="822">
        <v>1</v>
      </c>
      <c r="O580" s="822">
        <v>376</v>
      </c>
      <c r="P580" s="831"/>
      <c r="Q580" s="831"/>
      <c r="R580" s="827"/>
      <c r="S580" s="832"/>
    </row>
    <row r="581" spans="1:19" ht="14.45" customHeight="1" x14ac:dyDescent="0.2">
      <c r="A581" s="821" t="s">
        <v>5935</v>
      </c>
      <c r="B581" s="822" t="s">
        <v>5936</v>
      </c>
      <c r="C581" s="822" t="s">
        <v>604</v>
      </c>
      <c r="D581" s="822" t="s">
        <v>5929</v>
      </c>
      <c r="E581" s="822" t="s">
        <v>5932</v>
      </c>
      <c r="F581" s="822" t="s">
        <v>5976</v>
      </c>
      <c r="G581" s="822" t="s">
        <v>5977</v>
      </c>
      <c r="H581" s="831"/>
      <c r="I581" s="831"/>
      <c r="J581" s="822"/>
      <c r="K581" s="822"/>
      <c r="L581" s="831"/>
      <c r="M581" s="831"/>
      <c r="N581" s="822"/>
      <c r="O581" s="822"/>
      <c r="P581" s="831">
        <v>1</v>
      </c>
      <c r="Q581" s="831">
        <v>127</v>
      </c>
      <c r="R581" s="827"/>
      <c r="S581" s="832">
        <v>127</v>
      </c>
    </row>
    <row r="582" spans="1:19" ht="14.45" customHeight="1" thickBot="1" x14ac:dyDescent="0.25">
      <c r="A582" s="813" t="s">
        <v>5935</v>
      </c>
      <c r="B582" s="814" t="s">
        <v>5936</v>
      </c>
      <c r="C582" s="814" t="s">
        <v>604</v>
      </c>
      <c r="D582" s="814" t="s">
        <v>5929</v>
      </c>
      <c r="E582" s="814" t="s">
        <v>5932</v>
      </c>
      <c r="F582" s="814" t="s">
        <v>6006</v>
      </c>
      <c r="G582" s="814" t="s">
        <v>6007</v>
      </c>
      <c r="H582" s="833"/>
      <c r="I582" s="833"/>
      <c r="J582" s="814"/>
      <c r="K582" s="814"/>
      <c r="L582" s="833"/>
      <c r="M582" s="833"/>
      <c r="N582" s="814"/>
      <c r="O582" s="814"/>
      <c r="P582" s="833">
        <v>1</v>
      </c>
      <c r="Q582" s="833">
        <v>33.33</v>
      </c>
      <c r="R582" s="819"/>
      <c r="S582" s="834">
        <v>33.33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07D05C5C-397E-4B09-8881-F2770D2655DD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23907195.319999997</v>
      </c>
      <c r="C3" s="344">
        <f t="shared" ref="C3:R3" si="0">SUBTOTAL(9,C6:C1048576)</f>
        <v>21.818454111297967</v>
      </c>
      <c r="D3" s="344">
        <f t="shared" si="0"/>
        <v>30422958</v>
      </c>
      <c r="E3" s="344">
        <f t="shared" si="0"/>
        <v>21</v>
      </c>
      <c r="F3" s="344">
        <f t="shared" si="0"/>
        <v>25950281.969999991</v>
      </c>
      <c r="G3" s="347">
        <f>IF(D3&lt;&gt;0,F3/D3,"")</f>
        <v>0.85298352546783884</v>
      </c>
      <c r="H3" s="343">
        <f t="shared" si="0"/>
        <v>16162171.559999989</v>
      </c>
      <c r="I3" s="344">
        <f t="shared" si="0"/>
        <v>0.98265633445648337</v>
      </c>
      <c r="J3" s="344">
        <f t="shared" si="0"/>
        <v>16447430.290000055</v>
      </c>
      <c r="K3" s="344">
        <f t="shared" si="0"/>
        <v>1</v>
      </c>
      <c r="L3" s="344">
        <f t="shared" si="0"/>
        <v>13589776.270000061</v>
      </c>
      <c r="M3" s="345">
        <f>IF(J3&lt;&gt;0,L3/J3,"")</f>
        <v>0.82625528914766511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2018</v>
      </c>
      <c r="C5" s="843"/>
      <c r="D5" s="843">
        <v>2019</v>
      </c>
      <c r="E5" s="843"/>
      <c r="F5" s="843">
        <v>2020</v>
      </c>
      <c r="G5" s="881" t="s">
        <v>2</v>
      </c>
      <c r="H5" s="842">
        <v>2018</v>
      </c>
      <c r="I5" s="843"/>
      <c r="J5" s="843">
        <v>2019</v>
      </c>
      <c r="K5" s="843"/>
      <c r="L5" s="843">
        <v>2020</v>
      </c>
      <c r="M5" s="881" t="s">
        <v>2</v>
      </c>
      <c r="N5" s="842">
        <v>2018</v>
      </c>
      <c r="O5" s="843"/>
      <c r="P5" s="843">
        <v>2019</v>
      </c>
      <c r="Q5" s="843"/>
      <c r="R5" s="843">
        <v>2020</v>
      </c>
      <c r="S5" s="881" t="s">
        <v>2</v>
      </c>
    </row>
    <row r="6" spans="1:19" ht="14.45" customHeight="1" x14ac:dyDescent="0.2">
      <c r="A6" s="835" t="s">
        <v>6118</v>
      </c>
      <c r="B6" s="863">
        <v>886</v>
      </c>
      <c r="C6" s="807">
        <v>0.29881956155143341</v>
      </c>
      <c r="D6" s="863">
        <v>2965</v>
      </c>
      <c r="E6" s="807">
        <v>1</v>
      </c>
      <c r="F6" s="863">
        <v>2515.56</v>
      </c>
      <c r="G6" s="812">
        <v>0.84841821247892069</v>
      </c>
      <c r="H6" s="863"/>
      <c r="I6" s="807"/>
      <c r="J6" s="863"/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6119</v>
      </c>
      <c r="B7" s="865">
        <v>1892</v>
      </c>
      <c r="C7" s="822">
        <v>0.28850259225373587</v>
      </c>
      <c r="D7" s="865">
        <v>6558</v>
      </c>
      <c r="E7" s="822">
        <v>1</v>
      </c>
      <c r="F7" s="865">
        <v>4080</v>
      </c>
      <c r="G7" s="827">
        <v>0.62214089661482164</v>
      </c>
      <c r="H7" s="865"/>
      <c r="I7" s="822"/>
      <c r="J7" s="865"/>
      <c r="K7" s="822"/>
      <c r="L7" s="865"/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6120</v>
      </c>
      <c r="B8" s="865">
        <v>3286</v>
      </c>
      <c r="C8" s="822">
        <v>0.63192307692307692</v>
      </c>
      <c r="D8" s="865">
        <v>5200</v>
      </c>
      <c r="E8" s="822">
        <v>1</v>
      </c>
      <c r="F8" s="865">
        <v>3874</v>
      </c>
      <c r="G8" s="827">
        <v>0.745</v>
      </c>
      <c r="H8" s="865"/>
      <c r="I8" s="822"/>
      <c r="J8" s="865"/>
      <c r="K8" s="822"/>
      <c r="L8" s="865"/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6121</v>
      </c>
      <c r="B9" s="865">
        <v>1441</v>
      </c>
      <c r="C9" s="822">
        <v>0.65351473922902492</v>
      </c>
      <c r="D9" s="865">
        <v>2205</v>
      </c>
      <c r="E9" s="822">
        <v>1</v>
      </c>
      <c r="F9" s="865">
        <v>762</v>
      </c>
      <c r="G9" s="827">
        <v>0.34557823129251702</v>
      </c>
      <c r="H9" s="865"/>
      <c r="I9" s="822"/>
      <c r="J9" s="865"/>
      <c r="K9" s="822"/>
      <c r="L9" s="865"/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6122</v>
      </c>
      <c r="B10" s="865">
        <v>1661</v>
      </c>
      <c r="C10" s="822">
        <v>1.8917995444191344</v>
      </c>
      <c r="D10" s="865">
        <v>878</v>
      </c>
      <c r="E10" s="822">
        <v>1</v>
      </c>
      <c r="F10" s="865">
        <v>890</v>
      </c>
      <c r="G10" s="827">
        <v>1.0136674259681093</v>
      </c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6123</v>
      </c>
      <c r="B11" s="865">
        <v>18170</v>
      </c>
      <c r="C11" s="822">
        <v>1.264791869692329</v>
      </c>
      <c r="D11" s="865">
        <v>14366</v>
      </c>
      <c r="E11" s="822">
        <v>1</v>
      </c>
      <c r="F11" s="865">
        <v>2432.12</v>
      </c>
      <c r="G11" s="827">
        <v>0.1692969511346234</v>
      </c>
      <c r="H11" s="865"/>
      <c r="I11" s="822"/>
      <c r="J11" s="865"/>
      <c r="K11" s="822"/>
      <c r="L11" s="865"/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6124</v>
      </c>
      <c r="B12" s="865">
        <v>254</v>
      </c>
      <c r="C12" s="822">
        <v>1</v>
      </c>
      <c r="D12" s="865">
        <v>254</v>
      </c>
      <c r="E12" s="822">
        <v>1</v>
      </c>
      <c r="F12" s="865">
        <v>127</v>
      </c>
      <c r="G12" s="827">
        <v>0.5</v>
      </c>
      <c r="H12" s="865"/>
      <c r="I12" s="822"/>
      <c r="J12" s="865"/>
      <c r="K12" s="822"/>
      <c r="L12" s="865"/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6125</v>
      </c>
      <c r="B13" s="865">
        <v>127</v>
      </c>
      <c r="C13" s="822"/>
      <c r="D13" s="865"/>
      <c r="E13" s="822"/>
      <c r="F13" s="865"/>
      <c r="G13" s="827"/>
      <c r="H13" s="865"/>
      <c r="I13" s="822"/>
      <c r="J13" s="865"/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6126</v>
      </c>
      <c r="B14" s="865">
        <v>50092</v>
      </c>
      <c r="C14" s="822">
        <v>0.84686390532544376</v>
      </c>
      <c r="D14" s="865">
        <v>59150</v>
      </c>
      <c r="E14" s="822">
        <v>1</v>
      </c>
      <c r="F14" s="865">
        <v>47033</v>
      </c>
      <c r="G14" s="827">
        <v>0.79514792899408282</v>
      </c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6127</v>
      </c>
      <c r="B15" s="865">
        <v>631</v>
      </c>
      <c r="C15" s="822">
        <v>2.484251968503937</v>
      </c>
      <c r="D15" s="865">
        <v>254</v>
      </c>
      <c r="E15" s="822">
        <v>1</v>
      </c>
      <c r="F15" s="865">
        <v>1710</v>
      </c>
      <c r="G15" s="827">
        <v>6.7322834645669287</v>
      </c>
      <c r="H15" s="865"/>
      <c r="I15" s="822"/>
      <c r="J15" s="865"/>
      <c r="K15" s="822"/>
      <c r="L15" s="865"/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6128</v>
      </c>
      <c r="B16" s="865">
        <v>505</v>
      </c>
      <c r="C16" s="822"/>
      <c r="D16" s="865"/>
      <c r="E16" s="822"/>
      <c r="F16" s="865">
        <v>382</v>
      </c>
      <c r="G16" s="827"/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6129</v>
      </c>
      <c r="B17" s="865">
        <v>254</v>
      </c>
      <c r="C17" s="822"/>
      <c r="D17" s="865"/>
      <c r="E17" s="822"/>
      <c r="F17" s="865">
        <v>382</v>
      </c>
      <c r="G17" s="827"/>
      <c r="H17" s="865"/>
      <c r="I17" s="822"/>
      <c r="J17" s="865"/>
      <c r="K17" s="822"/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6130</v>
      </c>
      <c r="B18" s="865">
        <v>843</v>
      </c>
      <c r="C18" s="822"/>
      <c r="D18" s="865"/>
      <c r="E18" s="822"/>
      <c r="F18" s="865"/>
      <c r="G18" s="827"/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6131</v>
      </c>
      <c r="B19" s="865">
        <v>1093</v>
      </c>
      <c r="C19" s="822">
        <v>0.44143780290791601</v>
      </c>
      <c r="D19" s="865">
        <v>2476</v>
      </c>
      <c r="E19" s="822">
        <v>1</v>
      </c>
      <c r="F19" s="865">
        <v>645.55999999999995</v>
      </c>
      <c r="G19" s="827">
        <v>0.26072697899838448</v>
      </c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6132</v>
      </c>
      <c r="B20" s="865">
        <v>1267</v>
      </c>
      <c r="C20" s="822">
        <v>0.5901257568700512</v>
      </c>
      <c r="D20" s="865">
        <v>2147</v>
      </c>
      <c r="E20" s="822">
        <v>1</v>
      </c>
      <c r="F20" s="865">
        <v>2537</v>
      </c>
      <c r="G20" s="827">
        <v>1.1816488122962272</v>
      </c>
      <c r="H20" s="865"/>
      <c r="I20" s="822"/>
      <c r="J20" s="865"/>
      <c r="K20" s="822"/>
      <c r="L20" s="865"/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6133</v>
      </c>
      <c r="B21" s="865">
        <v>2586</v>
      </c>
      <c r="C21" s="822">
        <v>0.77309417040358741</v>
      </c>
      <c r="D21" s="865">
        <v>3345</v>
      </c>
      <c r="E21" s="822">
        <v>1</v>
      </c>
      <c r="F21" s="865">
        <v>3417</v>
      </c>
      <c r="G21" s="827">
        <v>1.02152466367713</v>
      </c>
      <c r="H21" s="865"/>
      <c r="I21" s="822"/>
      <c r="J21" s="865"/>
      <c r="K21" s="822"/>
      <c r="L21" s="865"/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6134</v>
      </c>
      <c r="B22" s="865">
        <v>1949.6599999999999</v>
      </c>
      <c r="C22" s="822">
        <v>3.8683730158730154</v>
      </c>
      <c r="D22" s="865">
        <v>504</v>
      </c>
      <c r="E22" s="822">
        <v>1</v>
      </c>
      <c r="F22" s="865">
        <v>850</v>
      </c>
      <c r="G22" s="827">
        <v>1.6865079365079365</v>
      </c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6135</v>
      </c>
      <c r="B23" s="865">
        <v>378</v>
      </c>
      <c r="C23" s="822">
        <v>0.34394904458598724</v>
      </c>
      <c r="D23" s="865">
        <v>1099</v>
      </c>
      <c r="E23" s="822">
        <v>1</v>
      </c>
      <c r="F23" s="865">
        <v>508</v>
      </c>
      <c r="G23" s="827">
        <v>0.46223839854413101</v>
      </c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6136</v>
      </c>
      <c r="B24" s="865">
        <v>734</v>
      </c>
      <c r="C24" s="822">
        <v>0.58439490445859876</v>
      </c>
      <c r="D24" s="865">
        <v>1256</v>
      </c>
      <c r="E24" s="822">
        <v>1</v>
      </c>
      <c r="F24" s="865">
        <v>127</v>
      </c>
      <c r="G24" s="827">
        <v>0.10111464968152867</v>
      </c>
      <c r="H24" s="865"/>
      <c r="I24" s="822"/>
      <c r="J24" s="865"/>
      <c r="K24" s="822"/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6137</v>
      </c>
      <c r="B25" s="865">
        <v>13143</v>
      </c>
      <c r="C25" s="822">
        <v>0.94642471376107151</v>
      </c>
      <c r="D25" s="865">
        <v>13887</v>
      </c>
      <c r="E25" s="822">
        <v>1</v>
      </c>
      <c r="F25" s="865">
        <v>13630.68</v>
      </c>
      <c r="G25" s="827">
        <v>0.98154244977316918</v>
      </c>
      <c r="H25" s="865"/>
      <c r="I25" s="822"/>
      <c r="J25" s="865"/>
      <c r="K25" s="822"/>
      <c r="L25" s="865"/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6138</v>
      </c>
      <c r="B26" s="865">
        <v>15477.33</v>
      </c>
      <c r="C26" s="822">
        <v>0.81799746313619792</v>
      </c>
      <c r="D26" s="865">
        <v>18921</v>
      </c>
      <c r="E26" s="822">
        <v>1</v>
      </c>
      <c r="F26" s="865">
        <v>10351.119999999999</v>
      </c>
      <c r="G26" s="827">
        <v>0.54707045082183814</v>
      </c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1963</v>
      </c>
      <c r="B27" s="865">
        <v>23788374.329999998</v>
      </c>
      <c r="C27" s="822">
        <v>0.78564247851968094</v>
      </c>
      <c r="D27" s="865">
        <v>30278880</v>
      </c>
      <c r="E27" s="822">
        <v>1</v>
      </c>
      <c r="F27" s="865">
        <v>25853347.369999994</v>
      </c>
      <c r="G27" s="827">
        <v>0.85384094028576996</v>
      </c>
      <c r="H27" s="865">
        <v>16162171.559999989</v>
      </c>
      <c r="I27" s="822">
        <v>0.98265633445648337</v>
      </c>
      <c r="J27" s="865">
        <v>16447430.290000055</v>
      </c>
      <c r="K27" s="822">
        <v>1</v>
      </c>
      <c r="L27" s="865">
        <v>13589776.270000061</v>
      </c>
      <c r="M27" s="827">
        <v>0.82625528914766511</v>
      </c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6139</v>
      </c>
      <c r="B28" s="865">
        <v>885</v>
      </c>
      <c r="C28" s="822">
        <v>1.1675461741424802</v>
      </c>
      <c r="D28" s="865">
        <v>758</v>
      </c>
      <c r="E28" s="822">
        <v>1</v>
      </c>
      <c r="F28" s="865">
        <v>127</v>
      </c>
      <c r="G28" s="827">
        <v>0.16754617414248021</v>
      </c>
      <c r="H28" s="865"/>
      <c r="I28" s="822"/>
      <c r="J28" s="865"/>
      <c r="K28" s="822"/>
      <c r="L28" s="865"/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6140</v>
      </c>
      <c r="B29" s="865">
        <v>253</v>
      </c>
      <c r="C29" s="822">
        <v>2.0079365079365079</v>
      </c>
      <c r="D29" s="865">
        <v>126</v>
      </c>
      <c r="E29" s="822">
        <v>1</v>
      </c>
      <c r="F29" s="865"/>
      <c r="G29" s="827"/>
      <c r="H29" s="865"/>
      <c r="I29" s="822"/>
      <c r="J29" s="865"/>
      <c r="K29" s="822"/>
      <c r="L29" s="865"/>
      <c r="M29" s="827"/>
      <c r="N29" s="865"/>
      <c r="O29" s="822"/>
      <c r="P29" s="865"/>
      <c r="Q29" s="822"/>
      <c r="R29" s="865"/>
      <c r="S29" s="828"/>
    </row>
    <row r="30" spans="1:19" ht="14.45" customHeight="1" thickBot="1" x14ac:dyDescent="0.25">
      <c r="A30" s="869" t="s">
        <v>6141</v>
      </c>
      <c r="B30" s="867">
        <v>1013</v>
      </c>
      <c r="C30" s="814">
        <v>0.13106482080476128</v>
      </c>
      <c r="D30" s="867">
        <v>7729</v>
      </c>
      <c r="E30" s="814">
        <v>1</v>
      </c>
      <c r="F30" s="867">
        <v>553.55999999999995</v>
      </c>
      <c r="G30" s="819">
        <v>7.1621167033251387E-2</v>
      </c>
      <c r="H30" s="867"/>
      <c r="I30" s="814"/>
      <c r="J30" s="867"/>
      <c r="K30" s="814"/>
      <c r="L30" s="867"/>
      <c r="M30" s="819"/>
      <c r="N30" s="867"/>
      <c r="O30" s="814"/>
      <c r="P30" s="867"/>
      <c r="Q30" s="814"/>
      <c r="R30" s="867"/>
      <c r="S30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1C985310-C600-44CC-88C6-19DE851BF93D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53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7772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29784.600000000006</v>
      </c>
      <c r="G3" s="208">
        <f t="shared" si="0"/>
        <v>40069366.88000001</v>
      </c>
      <c r="H3" s="208"/>
      <c r="I3" s="208"/>
      <c r="J3" s="208">
        <f t="shared" si="0"/>
        <v>30916.75</v>
      </c>
      <c r="K3" s="208">
        <f t="shared" si="0"/>
        <v>46870388.289999977</v>
      </c>
      <c r="L3" s="208"/>
      <c r="M3" s="208"/>
      <c r="N3" s="208">
        <f t="shared" si="0"/>
        <v>26968.420000000006</v>
      </c>
      <c r="O3" s="208">
        <f t="shared" si="0"/>
        <v>39540058.24000001</v>
      </c>
      <c r="P3" s="79">
        <f>IF(K3=0,0,O3/K3)</f>
        <v>0.8436042388928976</v>
      </c>
      <c r="Q3" s="209">
        <f>IF(N3=0,0,O3/N3)</f>
        <v>1466.1614673755453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6142</v>
      </c>
      <c r="B6" s="807" t="s">
        <v>5936</v>
      </c>
      <c r="C6" s="807" t="s">
        <v>5932</v>
      </c>
      <c r="D6" s="807" t="s">
        <v>5976</v>
      </c>
      <c r="E6" s="807" t="s">
        <v>5977</v>
      </c>
      <c r="F6" s="225">
        <v>5</v>
      </c>
      <c r="G6" s="225">
        <v>634</v>
      </c>
      <c r="H6" s="225">
        <v>0.71882086167800452</v>
      </c>
      <c r="I6" s="225">
        <v>126.8</v>
      </c>
      <c r="J6" s="225">
        <v>7</v>
      </c>
      <c r="K6" s="225">
        <v>882</v>
      </c>
      <c r="L6" s="225">
        <v>1</v>
      </c>
      <c r="M6" s="225">
        <v>126</v>
      </c>
      <c r="N6" s="225">
        <v>4</v>
      </c>
      <c r="O6" s="225">
        <v>508</v>
      </c>
      <c r="P6" s="812">
        <v>0.57596371882086173</v>
      </c>
      <c r="Q6" s="830">
        <v>127</v>
      </c>
    </row>
    <row r="7" spans="1:17" ht="14.45" customHeight="1" x14ac:dyDescent="0.2">
      <c r="A7" s="821" t="s">
        <v>6142</v>
      </c>
      <c r="B7" s="822" t="s">
        <v>5936</v>
      </c>
      <c r="C7" s="822" t="s">
        <v>5932</v>
      </c>
      <c r="D7" s="822" t="s">
        <v>5996</v>
      </c>
      <c r="E7" s="822" t="s">
        <v>5997</v>
      </c>
      <c r="F7" s="831"/>
      <c r="G7" s="831"/>
      <c r="H7" s="831"/>
      <c r="I7" s="831"/>
      <c r="J7" s="831">
        <v>1</v>
      </c>
      <c r="K7" s="831">
        <v>1321</v>
      </c>
      <c r="L7" s="831">
        <v>1</v>
      </c>
      <c r="M7" s="831">
        <v>1321</v>
      </c>
      <c r="N7" s="831">
        <v>1</v>
      </c>
      <c r="O7" s="831">
        <v>1328</v>
      </c>
      <c r="P7" s="827">
        <v>1.0052990158970476</v>
      </c>
      <c r="Q7" s="832">
        <v>1328</v>
      </c>
    </row>
    <row r="8" spans="1:17" ht="14.45" customHeight="1" x14ac:dyDescent="0.2">
      <c r="A8" s="821" t="s">
        <v>6142</v>
      </c>
      <c r="B8" s="822" t="s">
        <v>5936</v>
      </c>
      <c r="C8" s="822" t="s">
        <v>5932</v>
      </c>
      <c r="D8" s="822" t="s">
        <v>6006</v>
      </c>
      <c r="E8" s="822" t="s">
        <v>6007</v>
      </c>
      <c r="F8" s="831"/>
      <c r="G8" s="831"/>
      <c r="H8" s="831"/>
      <c r="I8" s="831"/>
      <c r="J8" s="831"/>
      <c r="K8" s="831"/>
      <c r="L8" s="831"/>
      <c r="M8" s="831"/>
      <c r="N8" s="831">
        <v>1</v>
      </c>
      <c r="O8" s="831">
        <v>45.56</v>
      </c>
      <c r="P8" s="827"/>
      <c r="Q8" s="832">
        <v>45.56</v>
      </c>
    </row>
    <row r="9" spans="1:17" ht="14.45" customHeight="1" x14ac:dyDescent="0.2">
      <c r="A9" s="821" t="s">
        <v>6142</v>
      </c>
      <c r="B9" s="822" t="s">
        <v>5936</v>
      </c>
      <c r="C9" s="822" t="s">
        <v>5932</v>
      </c>
      <c r="D9" s="822" t="s">
        <v>5933</v>
      </c>
      <c r="E9" s="822" t="s">
        <v>5934</v>
      </c>
      <c r="F9" s="831">
        <v>1</v>
      </c>
      <c r="G9" s="831">
        <v>252</v>
      </c>
      <c r="H9" s="831">
        <v>0.33070866141732286</v>
      </c>
      <c r="I9" s="831">
        <v>252</v>
      </c>
      <c r="J9" s="831">
        <v>3</v>
      </c>
      <c r="K9" s="831">
        <v>762</v>
      </c>
      <c r="L9" s="831">
        <v>1</v>
      </c>
      <c r="M9" s="831">
        <v>254</v>
      </c>
      <c r="N9" s="831">
        <v>1</v>
      </c>
      <c r="O9" s="831">
        <v>255</v>
      </c>
      <c r="P9" s="827">
        <v>0.3346456692913386</v>
      </c>
      <c r="Q9" s="832">
        <v>255</v>
      </c>
    </row>
    <row r="10" spans="1:17" ht="14.45" customHeight="1" x14ac:dyDescent="0.2">
      <c r="A10" s="821" t="s">
        <v>6142</v>
      </c>
      <c r="B10" s="822" t="s">
        <v>5936</v>
      </c>
      <c r="C10" s="822" t="s">
        <v>5932</v>
      </c>
      <c r="D10" s="822" t="s">
        <v>6034</v>
      </c>
      <c r="E10" s="822" t="s">
        <v>6035</v>
      </c>
      <c r="F10" s="831"/>
      <c r="G10" s="831"/>
      <c r="H10" s="831"/>
      <c r="I10" s="831"/>
      <c r="J10" s="831"/>
      <c r="K10" s="831"/>
      <c r="L10" s="831"/>
      <c r="M10" s="831"/>
      <c r="N10" s="831">
        <v>1</v>
      </c>
      <c r="O10" s="831">
        <v>379</v>
      </c>
      <c r="P10" s="827"/>
      <c r="Q10" s="832">
        <v>379</v>
      </c>
    </row>
    <row r="11" spans="1:17" ht="14.45" customHeight="1" x14ac:dyDescent="0.2">
      <c r="A11" s="821" t="s">
        <v>6143</v>
      </c>
      <c r="B11" s="822" t="s">
        <v>5936</v>
      </c>
      <c r="C11" s="822" t="s">
        <v>5932</v>
      </c>
      <c r="D11" s="822" t="s">
        <v>5964</v>
      </c>
      <c r="E11" s="822" t="s">
        <v>5965</v>
      </c>
      <c r="F11" s="831"/>
      <c r="G11" s="831"/>
      <c r="H11" s="831"/>
      <c r="I11" s="831"/>
      <c r="J11" s="831">
        <v>1</v>
      </c>
      <c r="K11" s="831">
        <v>242</v>
      </c>
      <c r="L11" s="831">
        <v>1</v>
      </c>
      <c r="M11" s="831">
        <v>242</v>
      </c>
      <c r="N11" s="831"/>
      <c r="O11" s="831"/>
      <c r="P11" s="827"/>
      <c r="Q11" s="832"/>
    </row>
    <row r="12" spans="1:17" ht="14.45" customHeight="1" x14ac:dyDescent="0.2">
      <c r="A12" s="821" t="s">
        <v>6143</v>
      </c>
      <c r="B12" s="822" t="s">
        <v>5936</v>
      </c>
      <c r="C12" s="822" t="s">
        <v>5932</v>
      </c>
      <c r="D12" s="822" t="s">
        <v>5968</v>
      </c>
      <c r="E12" s="822" t="s">
        <v>5969</v>
      </c>
      <c r="F12" s="831"/>
      <c r="G12" s="831"/>
      <c r="H12" s="831"/>
      <c r="I12" s="831"/>
      <c r="J12" s="831">
        <v>1</v>
      </c>
      <c r="K12" s="831">
        <v>606</v>
      </c>
      <c r="L12" s="831">
        <v>1</v>
      </c>
      <c r="M12" s="831">
        <v>606</v>
      </c>
      <c r="N12" s="831"/>
      <c r="O12" s="831"/>
      <c r="P12" s="827"/>
      <c r="Q12" s="832"/>
    </row>
    <row r="13" spans="1:17" ht="14.45" customHeight="1" x14ac:dyDescent="0.2">
      <c r="A13" s="821" t="s">
        <v>6143</v>
      </c>
      <c r="B13" s="822" t="s">
        <v>5936</v>
      </c>
      <c r="C13" s="822" t="s">
        <v>5932</v>
      </c>
      <c r="D13" s="822" t="s">
        <v>5970</v>
      </c>
      <c r="E13" s="822" t="s">
        <v>5971</v>
      </c>
      <c r="F13" s="831"/>
      <c r="G13" s="831"/>
      <c r="H13" s="831"/>
      <c r="I13" s="831"/>
      <c r="J13" s="831">
        <v>3</v>
      </c>
      <c r="K13" s="831">
        <v>273</v>
      </c>
      <c r="L13" s="831">
        <v>1</v>
      </c>
      <c r="M13" s="831">
        <v>91</v>
      </c>
      <c r="N13" s="831"/>
      <c r="O13" s="831"/>
      <c r="P13" s="827"/>
      <c r="Q13" s="832"/>
    </row>
    <row r="14" spans="1:17" ht="14.45" customHeight="1" x14ac:dyDescent="0.2">
      <c r="A14" s="821" t="s">
        <v>6143</v>
      </c>
      <c r="B14" s="822" t="s">
        <v>5936</v>
      </c>
      <c r="C14" s="822" t="s">
        <v>5932</v>
      </c>
      <c r="D14" s="822" t="s">
        <v>5974</v>
      </c>
      <c r="E14" s="822" t="s">
        <v>5975</v>
      </c>
      <c r="F14" s="831"/>
      <c r="G14" s="831"/>
      <c r="H14" s="831"/>
      <c r="I14" s="831"/>
      <c r="J14" s="831"/>
      <c r="K14" s="831"/>
      <c r="L14" s="831"/>
      <c r="M14" s="831"/>
      <c r="N14" s="831">
        <v>1</v>
      </c>
      <c r="O14" s="831">
        <v>82</v>
      </c>
      <c r="P14" s="827"/>
      <c r="Q14" s="832">
        <v>82</v>
      </c>
    </row>
    <row r="15" spans="1:17" ht="14.45" customHeight="1" x14ac:dyDescent="0.2">
      <c r="A15" s="821" t="s">
        <v>6143</v>
      </c>
      <c r="B15" s="822" t="s">
        <v>5936</v>
      </c>
      <c r="C15" s="822" t="s">
        <v>5932</v>
      </c>
      <c r="D15" s="822" t="s">
        <v>5976</v>
      </c>
      <c r="E15" s="822" t="s">
        <v>5977</v>
      </c>
      <c r="F15" s="831">
        <v>9</v>
      </c>
      <c r="G15" s="831">
        <v>1136</v>
      </c>
      <c r="H15" s="831">
        <v>0.53034547152194211</v>
      </c>
      <c r="I15" s="831">
        <v>126.22222222222223</v>
      </c>
      <c r="J15" s="831">
        <v>17</v>
      </c>
      <c r="K15" s="831">
        <v>2142</v>
      </c>
      <c r="L15" s="831">
        <v>1</v>
      </c>
      <c r="M15" s="831">
        <v>126</v>
      </c>
      <c r="N15" s="831">
        <v>15</v>
      </c>
      <c r="O15" s="831">
        <v>1905</v>
      </c>
      <c r="P15" s="827">
        <v>0.88935574229691872</v>
      </c>
      <c r="Q15" s="832">
        <v>127</v>
      </c>
    </row>
    <row r="16" spans="1:17" ht="14.45" customHeight="1" x14ac:dyDescent="0.2">
      <c r="A16" s="821" t="s">
        <v>6143</v>
      </c>
      <c r="B16" s="822" t="s">
        <v>5936</v>
      </c>
      <c r="C16" s="822" t="s">
        <v>5932</v>
      </c>
      <c r="D16" s="822" t="s">
        <v>5996</v>
      </c>
      <c r="E16" s="822" t="s">
        <v>5997</v>
      </c>
      <c r="F16" s="831"/>
      <c r="G16" s="831"/>
      <c r="H16" s="831"/>
      <c r="I16" s="831"/>
      <c r="J16" s="831">
        <v>2</v>
      </c>
      <c r="K16" s="831">
        <v>2642</v>
      </c>
      <c r="L16" s="831">
        <v>1</v>
      </c>
      <c r="M16" s="831">
        <v>1321</v>
      </c>
      <c r="N16" s="831">
        <v>1</v>
      </c>
      <c r="O16" s="831">
        <v>1328</v>
      </c>
      <c r="P16" s="827">
        <v>0.50264950794852381</v>
      </c>
      <c r="Q16" s="832">
        <v>1328</v>
      </c>
    </row>
    <row r="17" spans="1:17" ht="14.45" customHeight="1" x14ac:dyDescent="0.2">
      <c r="A17" s="821" t="s">
        <v>6143</v>
      </c>
      <c r="B17" s="822" t="s">
        <v>5936</v>
      </c>
      <c r="C17" s="822" t="s">
        <v>5932</v>
      </c>
      <c r="D17" s="822" t="s">
        <v>5933</v>
      </c>
      <c r="E17" s="822" t="s">
        <v>5934</v>
      </c>
      <c r="F17" s="831">
        <v>3</v>
      </c>
      <c r="G17" s="831">
        <v>756</v>
      </c>
      <c r="H17" s="831">
        <v>1.4881889763779528</v>
      </c>
      <c r="I17" s="831">
        <v>252</v>
      </c>
      <c r="J17" s="831">
        <v>2</v>
      </c>
      <c r="K17" s="831">
        <v>508</v>
      </c>
      <c r="L17" s="831">
        <v>1</v>
      </c>
      <c r="M17" s="831">
        <v>254</v>
      </c>
      <c r="N17" s="831">
        <v>3</v>
      </c>
      <c r="O17" s="831">
        <v>765</v>
      </c>
      <c r="P17" s="827">
        <v>1.5059055118110236</v>
      </c>
      <c r="Q17" s="832">
        <v>255</v>
      </c>
    </row>
    <row r="18" spans="1:17" ht="14.45" customHeight="1" x14ac:dyDescent="0.2">
      <c r="A18" s="821" t="s">
        <v>6143</v>
      </c>
      <c r="B18" s="822" t="s">
        <v>5936</v>
      </c>
      <c r="C18" s="822" t="s">
        <v>5932</v>
      </c>
      <c r="D18" s="822" t="s">
        <v>6056</v>
      </c>
      <c r="E18" s="822" t="s">
        <v>6057</v>
      </c>
      <c r="F18" s="831"/>
      <c r="G18" s="831"/>
      <c r="H18" s="831"/>
      <c r="I18" s="831"/>
      <c r="J18" s="831">
        <v>1</v>
      </c>
      <c r="K18" s="831">
        <v>145</v>
      </c>
      <c r="L18" s="831">
        <v>1</v>
      </c>
      <c r="M18" s="831">
        <v>145</v>
      </c>
      <c r="N18" s="831"/>
      <c r="O18" s="831"/>
      <c r="P18" s="827"/>
      <c r="Q18" s="832"/>
    </row>
    <row r="19" spans="1:17" ht="14.45" customHeight="1" x14ac:dyDescent="0.2">
      <c r="A19" s="821" t="s">
        <v>6144</v>
      </c>
      <c r="B19" s="822" t="s">
        <v>5936</v>
      </c>
      <c r="C19" s="822" t="s">
        <v>5932</v>
      </c>
      <c r="D19" s="822" t="s">
        <v>5966</v>
      </c>
      <c r="E19" s="822" t="s">
        <v>5967</v>
      </c>
      <c r="F19" s="831"/>
      <c r="G19" s="831"/>
      <c r="H19" s="831"/>
      <c r="I19" s="831"/>
      <c r="J19" s="831"/>
      <c r="K19" s="831"/>
      <c r="L19" s="831"/>
      <c r="M19" s="831"/>
      <c r="N19" s="831">
        <v>1</v>
      </c>
      <c r="O19" s="831">
        <v>385</v>
      </c>
      <c r="P19" s="827"/>
      <c r="Q19" s="832">
        <v>385</v>
      </c>
    </row>
    <row r="20" spans="1:17" ht="14.45" customHeight="1" x14ac:dyDescent="0.2">
      <c r="A20" s="821" t="s">
        <v>6144</v>
      </c>
      <c r="B20" s="822" t="s">
        <v>5936</v>
      </c>
      <c r="C20" s="822" t="s">
        <v>5932</v>
      </c>
      <c r="D20" s="822" t="s">
        <v>5970</v>
      </c>
      <c r="E20" s="822" t="s">
        <v>5971</v>
      </c>
      <c r="F20" s="831"/>
      <c r="G20" s="831"/>
      <c r="H20" s="831"/>
      <c r="I20" s="831"/>
      <c r="J20" s="831">
        <v>1</v>
      </c>
      <c r="K20" s="831">
        <v>91</v>
      </c>
      <c r="L20" s="831">
        <v>1</v>
      </c>
      <c r="M20" s="831">
        <v>91</v>
      </c>
      <c r="N20" s="831"/>
      <c r="O20" s="831"/>
      <c r="P20" s="827"/>
      <c r="Q20" s="832"/>
    </row>
    <row r="21" spans="1:17" ht="14.45" customHeight="1" x14ac:dyDescent="0.2">
      <c r="A21" s="821" t="s">
        <v>6144</v>
      </c>
      <c r="B21" s="822" t="s">
        <v>5936</v>
      </c>
      <c r="C21" s="822" t="s">
        <v>5932</v>
      </c>
      <c r="D21" s="822" t="s">
        <v>5976</v>
      </c>
      <c r="E21" s="822" t="s">
        <v>5977</v>
      </c>
      <c r="F21" s="831">
        <v>12</v>
      </c>
      <c r="G21" s="831">
        <v>1522</v>
      </c>
      <c r="H21" s="831">
        <v>0.54906204906204903</v>
      </c>
      <c r="I21" s="831">
        <v>126.83333333333333</v>
      </c>
      <c r="J21" s="831">
        <v>22</v>
      </c>
      <c r="K21" s="831">
        <v>2772</v>
      </c>
      <c r="L21" s="831">
        <v>1</v>
      </c>
      <c r="M21" s="831">
        <v>126</v>
      </c>
      <c r="N21" s="831">
        <v>13</v>
      </c>
      <c r="O21" s="831">
        <v>1651</v>
      </c>
      <c r="P21" s="827">
        <v>0.59559884559884557</v>
      </c>
      <c r="Q21" s="832">
        <v>127</v>
      </c>
    </row>
    <row r="22" spans="1:17" ht="14.45" customHeight="1" x14ac:dyDescent="0.2">
      <c r="A22" s="821" t="s">
        <v>6144</v>
      </c>
      <c r="B22" s="822" t="s">
        <v>5936</v>
      </c>
      <c r="C22" s="822" t="s">
        <v>5932</v>
      </c>
      <c r="D22" s="822" t="s">
        <v>5996</v>
      </c>
      <c r="E22" s="822" t="s">
        <v>5997</v>
      </c>
      <c r="F22" s="831"/>
      <c r="G22" s="831"/>
      <c r="H22" s="831"/>
      <c r="I22" s="831"/>
      <c r="J22" s="831">
        <v>1</v>
      </c>
      <c r="K22" s="831">
        <v>1321</v>
      </c>
      <c r="L22" s="831">
        <v>1</v>
      </c>
      <c r="M22" s="831">
        <v>1321</v>
      </c>
      <c r="N22" s="831">
        <v>1</v>
      </c>
      <c r="O22" s="831">
        <v>1328</v>
      </c>
      <c r="P22" s="827">
        <v>1.0052990158970476</v>
      </c>
      <c r="Q22" s="832">
        <v>1328</v>
      </c>
    </row>
    <row r="23" spans="1:17" ht="14.45" customHeight="1" x14ac:dyDescent="0.2">
      <c r="A23" s="821" t="s">
        <v>6144</v>
      </c>
      <c r="B23" s="822" t="s">
        <v>5936</v>
      </c>
      <c r="C23" s="822" t="s">
        <v>5932</v>
      </c>
      <c r="D23" s="822" t="s">
        <v>5933</v>
      </c>
      <c r="E23" s="822" t="s">
        <v>5934</v>
      </c>
      <c r="F23" s="831">
        <v>7</v>
      </c>
      <c r="G23" s="831">
        <v>1764</v>
      </c>
      <c r="H23" s="831">
        <v>1.7362204724409449</v>
      </c>
      <c r="I23" s="831">
        <v>252</v>
      </c>
      <c r="J23" s="831">
        <v>4</v>
      </c>
      <c r="K23" s="831">
        <v>1016</v>
      </c>
      <c r="L23" s="831">
        <v>1</v>
      </c>
      <c r="M23" s="831">
        <v>254</v>
      </c>
      <c r="N23" s="831">
        <v>2</v>
      </c>
      <c r="O23" s="831">
        <v>510</v>
      </c>
      <c r="P23" s="827">
        <v>0.50196850393700787</v>
      </c>
      <c r="Q23" s="832">
        <v>255</v>
      </c>
    </row>
    <row r="24" spans="1:17" ht="14.45" customHeight="1" x14ac:dyDescent="0.2">
      <c r="A24" s="821" t="s">
        <v>6145</v>
      </c>
      <c r="B24" s="822" t="s">
        <v>5936</v>
      </c>
      <c r="C24" s="822" t="s">
        <v>5932</v>
      </c>
      <c r="D24" s="822" t="s">
        <v>5970</v>
      </c>
      <c r="E24" s="822" t="s">
        <v>5971</v>
      </c>
      <c r="F24" s="831">
        <v>1</v>
      </c>
      <c r="G24" s="831">
        <v>91</v>
      </c>
      <c r="H24" s="831"/>
      <c r="I24" s="831">
        <v>91</v>
      </c>
      <c r="J24" s="831"/>
      <c r="K24" s="831"/>
      <c r="L24" s="831"/>
      <c r="M24" s="831"/>
      <c r="N24" s="831"/>
      <c r="O24" s="831"/>
      <c r="P24" s="827"/>
      <c r="Q24" s="832"/>
    </row>
    <row r="25" spans="1:17" ht="14.45" customHeight="1" x14ac:dyDescent="0.2">
      <c r="A25" s="821" t="s">
        <v>6145</v>
      </c>
      <c r="B25" s="822" t="s">
        <v>5936</v>
      </c>
      <c r="C25" s="822" t="s">
        <v>5932</v>
      </c>
      <c r="D25" s="822" t="s">
        <v>5974</v>
      </c>
      <c r="E25" s="822" t="s">
        <v>5975</v>
      </c>
      <c r="F25" s="831">
        <v>1</v>
      </c>
      <c r="G25" s="831">
        <v>81</v>
      </c>
      <c r="H25" s="831"/>
      <c r="I25" s="831">
        <v>81</v>
      </c>
      <c r="J25" s="831"/>
      <c r="K25" s="831"/>
      <c r="L25" s="831"/>
      <c r="M25" s="831"/>
      <c r="N25" s="831"/>
      <c r="O25" s="831"/>
      <c r="P25" s="827"/>
      <c r="Q25" s="832"/>
    </row>
    <row r="26" spans="1:17" ht="14.45" customHeight="1" x14ac:dyDescent="0.2">
      <c r="A26" s="821" t="s">
        <v>6145</v>
      </c>
      <c r="B26" s="822" t="s">
        <v>5936</v>
      </c>
      <c r="C26" s="822" t="s">
        <v>5932</v>
      </c>
      <c r="D26" s="822" t="s">
        <v>5976</v>
      </c>
      <c r="E26" s="822" t="s">
        <v>5977</v>
      </c>
      <c r="F26" s="831">
        <v>10</v>
      </c>
      <c r="G26" s="831">
        <v>1269</v>
      </c>
      <c r="H26" s="831">
        <v>2.0142857142857142</v>
      </c>
      <c r="I26" s="831">
        <v>126.9</v>
      </c>
      <c r="J26" s="831">
        <v>5</v>
      </c>
      <c r="K26" s="831">
        <v>630</v>
      </c>
      <c r="L26" s="831">
        <v>1</v>
      </c>
      <c r="M26" s="831">
        <v>126</v>
      </c>
      <c r="N26" s="831">
        <v>6</v>
      </c>
      <c r="O26" s="831">
        <v>762</v>
      </c>
      <c r="P26" s="827">
        <v>1.2095238095238094</v>
      </c>
      <c r="Q26" s="832">
        <v>127</v>
      </c>
    </row>
    <row r="27" spans="1:17" ht="14.45" customHeight="1" x14ac:dyDescent="0.2">
      <c r="A27" s="821" t="s">
        <v>6145</v>
      </c>
      <c r="B27" s="822" t="s">
        <v>5936</v>
      </c>
      <c r="C27" s="822" t="s">
        <v>5932</v>
      </c>
      <c r="D27" s="822" t="s">
        <v>5996</v>
      </c>
      <c r="E27" s="822" t="s">
        <v>5997</v>
      </c>
      <c r="F27" s="831"/>
      <c r="G27" s="831"/>
      <c r="H27" s="831"/>
      <c r="I27" s="831"/>
      <c r="J27" s="831">
        <v>1</v>
      </c>
      <c r="K27" s="831">
        <v>1321</v>
      </c>
      <c r="L27" s="831">
        <v>1</v>
      </c>
      <c r="M27" s="831">
        <v>1321</v>
      </c>
      <c r="N27" s="831"/>
      <c r="O27" s="831"/>
      <c r="P27" s="827"/>
      <c r="Q27" s="832"/>
    </row>
    <row r="28" spans="1:17" ht="14.45" customHeight="1" x14ac:dyDescent="0.2">
      <c r="A28" s="821" t="s">
        <v>6145</v>
      </c>
      <c r="B28" s="822" t="s">
        <v>5936</v>
      </c>
      <c r="C28" s="822" t="s">
        <v>5932</v>
      </c>
      <c r="D28" s="822" t="s">
        <v>5933</v>
      </c>
      <c r="E28" s="822" t="s">
        <v>5934</v>
      </c>
      <c r="F28" s="831"/>
      <c r="G28" s="831"/>
      <c r="H28" s="831"/>
      <c r="I28" s="831"/>
      <c r="J28" s="831">
        <v>1</v>
      </c>
      <c r="K28" s="831">
        <v>254</v>
      </c>
      <c r="L28" s="831">
        <v>1</v>
      </c>
      <c r="M28" s="831">
        <v>254</v>
      </c>
      <c r="N28" s="831"/>
      <c r="O28" s="831"/>
      <c r="P28" s="827"/>
      <c r="Q28" s="832"/>
    </row>
    <row r="29" spans="1:17" ht="14.45" customHeight="1" x14ac:dyDescent="0.2">
      <c r="A29" s="821" t="s">
        <v>5935</v>
      </c>
      <c r="B29" s="822" t="s">
        <v>5936</v>
      </c>
      <c r="C29" s="822" t="s">
        <v>5932</v>
      </c>
      <c r="D29" s="822" t="s">
        <v>5976</v>
      </c>
      <c r="E29" s="822" t="s">
        <v>5977</v>
      </c>
      <c r="F29" s="831">
        <v>10</v>
      </c>
      <c r="G29" s="831">
        <v>1264</v>
      </c>
      <c r="H29" s="831">
        <v>1.6719576719576719</v>
      </c>
      <c r="I29" s="831">
        <v>126.4</v>
      </c>
      <c r="J29" s="831">
        <v>6</v>
      </c>
      <c r="K29" s="831">
        <v>756</v>
      </c>
      <c r="L29" s="831">
        <v>1</v>
      </c>
      <c r="M29" s="831">
        <v>126</v>
      </c>
      <c r="N29" s="831">
        <v>5</v>
      </c>
      <c r="O29" s="831">
        <v>635</v>
      </c>
      <c r="P29" s="827">
        <v>0.83994708994709</v>
      </c>
      <c r="Q29" s="832">
        <v>127</v>
      </c>
    </row>
    <row r="30" spans="1:17" ht="14.45" customHeight="1" x14ac:dyDescent="0.2">
      <c r="A30" s="821" t="s">
        <v>5935</v>
      </c>
      <c r="B30" s="822" t="s">
        <v>5936</v>
      </c>
      <c r="C30" s="822" t="s">
        <v>5932</v>
      </c>
      <c r="D30" s="822" t="s">
        <v>5933</v>
      </c>
      <c r="E30" s="822" t="s">
        <v>5934</v>
      </c>
      <c r="F30" s="831">
        <v>1</v>
      </c>
      <c r="G30" s="831">
        <v>252</v>
      </c>
      <c r="H30" s="831"/>
      <c r="I30" s="831">
        <v>252</v>
      </c>
      <c r="J30" s="831"/>
      <c r="K30" s="831"/>
      <c r="L30" s="831"/>
      <c r="M30" s="831"/>
      <c r="N30" s="831">
        <v>1</v>
      </c>
      <c r="O30" s="831">
        <v>255</v>
      </c>
      <c r="P30" s="827"/>
      <c r="Q30" s="832">
        <v>255</v>
      </c>
    </row>
    <row r="31" spans="1:17" ht="14.45" customHeight="1" x14ac:dyDescent="0.2">
      <c r="A31" s="821" t="s">
        <v>5935</v>
      </c>
      <c r="B31" s="822" t="s">
        <v>5936</v>
      </c>
      <c r="C31" s="822" t="s">
        <v>5932</v>
      </c>
      <c r="D31" s="822" t="s">
        <v>6056</v>
      </c>
      <c r="E31" s="822" t="s">
        <v>6057</v>
      </c>
      <c r="F31" s="831">
        <v>1</v>
      </c>
      <c r="G31" s="831">
        <v>145</v>
      </c>
      <c r="H31" s="831"/>
      <c r="I31" s="831">
        <v>145</v>
      </c>
      <c r="J31" s="831"/>
      <c r="K31" s="831"/>
      <c r="L31" s="831"/>
      <c r="M31" s="831"/>
      <c r="N31" s="831"/>
      <c r="O31" s="831"/>
      <c r="P31" s="827"/>
      <c r="Q31" s="832"/>
    </row>
    <row r="32" spans="1:17" ht="14.45" customHeight="1" x14ac:dyDescent="0.2">
      <c r="A32" s="821" t="s">
        <v>5935</v>
      </c>
      <c r="B32" s="822" t="s">
        <v>5936</v>
      </c>
      <c r="C32" s="822" t="s">
        <v>5932</v>
      </c>
      <c r="D32" s="822" t="s">
        <v>6084</v>
      </c>
      <c r="E32" s="822" t="s">
        <v>6085</v>
      </c>
      <c r="F32" s="831"/>
      <c r="G32" s="831"/>
      <c r="H32" s="831"/>
      <c r="I32" s="831"/>
      <c r="J32" s="831">
        <v>1</v>
      </c>
      <c r="K32" s="831">
        <v>122</v>
      </c>
      <c r="L32" s="831">
        <v>1</v>
      </c>
      <c r="M32" s="831">
        <v>122</v>
      </c>
      <c r="N32" s="831"/>
      <c r="O32" s="831"/>
      <c r="P32" s="827"/>
      <c r="Q32" s="832"/>
    </row>
    <row r="33" spans="1:17" ht="14.45" customHeight="1" x14ac:dyDescent="0.2">
      <c r="A33" s="821" t="s">
        <v>6146</v>
      </c>
      <c r="B33" s="822" t="s">
        <v>5936</v>
      </c>
      <c r="C33" s="822" t="s">
        <v>5932</v>
      </c>
      <c r="D33" s="822" t="s">
        <v>5976</v>
      </c>
      <c r="E33" s="822" t="s">
        <v>5977</v>
      </c>
      <c r="F33" s="831">
        <v>10</v>
      </c>
      <c r="G33" s="831">
        <v>1270</v>
      </c>
      <c r="H33" s="831">
        <v>0.83994708994709</v>
      </c>
      <c r="I33" s="831">
        <v>127</v>
      </c>
      <c r="J33" s="831">
        <v>12</v>
      </c>
      <c r="K33" s="831">
        <v>1512</v>
      </c>
      <c r="L33" s="831">
        <v>1</v>
      </c>
      <c r="M33" s="831">
        <v>126</v>
      </c>
      <c r="N33" s="831">
        <v>5</v>
      </c>
      <c r="O33" s="831">
        <v>635</v>
      </c>
      <c r="P33" s="827">
        <v>0.419973544973545</v>
      </c>
      <c r="Q33" s="832">
        <v>127</v>
      </c>
    </row>
    <row r="34" spans="1:17" ht="14.45" customHeight="1" x14ac:dyDescent="0.2">
      <c r="A34" s="821" t="s">
        <v>6146</v>
      </c>
      <c r="B34" s="822" t="s">
        <v>5936</v>
      </c>
      <c r="C34" s="822" t="s">
        <v>5932</v>
      </c>
      <c r="D34" s="822" t="s">
        <v>5996</v>
      </c>
      <c r="E34" s="822" t="s">
        <v>5997</v>
      </c>
      <c r="F34" s="831"/>
      <c r="G34" s="831"/>
      <c r="H34" s="831"/>
      <c r="I34" s="831"/>
      <c r="J34" s="831">
        <v>8</v>
      </c>
      <c r="K34" s="831">
        <v>10568</v>
      </c>
      <c r="L34" s="831">
        <v>1</v>
      </c>
      <c r="M34" s="831">
        <v>1321</v>
      </c>
      <c r="N34" s="831">
        <v>1</v>
      </c>
      <c r="O34" s="831">
        <v>1328</v>
      </c>
      <c r="P34" s="827">
        <v>0.12566237698713095</v>
      </c>
      <c r="Q34" s="832">
        <v>1328</v>
      </c>
    </row>
    <row r="35" spans="1:17" ht="14.45" customHeight="1" x14ac:dyDescent="0.2">
      <c r="A35" s="821" t="s">
        <v>6146</v>
      </c>
      <c r="B35" s="822" t="s">
        <v>5936</v>
      </c>
      <c r="C35" s="822" t="s">
        <v>5932</v>
      </c>
      <c r="D35" s="822" t="s">
        <v>6006</v>
      </c>
      <c r="E35" s="822" t="s">
        <v>6007</v>
      </c>
      <c r="F35" s="831"/>
      <c r="G35" s="831"/>
      <c r="H35" s="831"/>
      <c r="I35" s="831"/>
      <c r="J35" s="831"/>
      <c r="K35" s="831"/>
      <c r="L35" s="831"/>
      <c r="M35" s="831"/>
      <c r="N35" s="831">
        <v>2</v>
      </c>
      <c r="O35" s="831">
        <v>91.12</v>
      </c>
      <c r="P35" s="827"/>
      <c r="Q35" s="832">
        <v>45.56</v>
      </c>
    </row>
    <row r="36" spans="1:17" ht="14.45" customHeight="1" x14ac:dyDescent="0.2">
      <c r="A36" s="821" t="s">
        <v>6146</v>
      </c>
      <c r="B36" s="822" t="s">
        <v>5936</v>
      </c>
      <c r="C36" s="822" t="s">
        <v>5932</v>
      </c>
      <c r="D36" s="822" t="s">
        <v>5933</v>
      </c>
      <c r="E36" s="822" t="s">
        <v>5934</v>
      </c>
      <c r="F36" s="831"/>
      <c r="G36" s="831"/>
      <c r="H36" s="831"/>
      <c r="I36" s="831"/>
      <c r="J36" s="831">
        <v>9</v>
      </c>
      <c r="K36" s="831">
        <v>2286</v>
      </c>
      <c r="L36" s="831">
        <v>1</v>
      </c>
      <c r="M36" s="831">
        <v>254</v>
      </c>
      <c r="N36" s="831">
        <v>1</v>
      </c>
      <c r="O36" s="831">
        <v>255</v>
      </c>
      <c r="P36" s="827">
        <v>0.1115485564304462</v>
      </c>
      <c r="Q36" s="832">
        <v>255</v>
      </c>
    </row>
    <row r="37" spans="1:17" ht="14.45" customHeight="1" x14ac:dyDescent="0.2">
      <c r="A37" s="821" t="s">
        <v>6146</v>
      </c>
      <c r="B37" s="822" t="s">
        <v>5936</v>
      </c>
      <c r="C37" s="822" t="s">
        <v>5932</v>
      </c>
      <c r="D37" s="822" t="s">
        <v>6038</v>
      </c>
      <c r="E37" s="822" t="s">
        <v>6039</v>
      </c>
      <c r="F37" s="831">
        <v>2</v>
      </c>
      <c r="G37" s="831">
        <v>242</v>
      </c>
      <c r="H37" s="831"/>
      <c r="I37" s="831">
        <v>121</v>
      </c>
      <c r="J37" s="831"/>
      <c r="K37" s="831"/>
      <c r="L37" s="831"/>
      <c r="M37" s="831"/>
      <c r="N37" s="831">
        <v>1</v>
      </c>
      <c r="O37" s="831">
        <v>123</v>
      </c>
      <c r="P37" s="827"/>
      <c r="Q37" s="832">
        <v>123</v>
      </c>
    </row>
    <row r="38" spans="1:17" ht="14.45" customHeight="1" x14ac:dyDescent="0.2">
      <c r="A38" s="821" t="s">
        <v>6146</v>
      </c>
      <c r="B38" s="822" t="s">
        <v>5931</v>
      </c>
      <c r="C38" s="822" t="s">
        <v>5932</v>
      </c>
      <c r="D38" s="822" t="s">
        <v>6147</v>
      </c>
      <c r="E38" s="822" t="s">
        <v>6148</v>
      </c>
      <c r="F38" s="831">
        <v>2</v>
      </c>
      <c r="G38" s="831">
        <v>16658</v>
      </c>
      <c r="H38" s="831"/>
      <c r="I38" s="831">
        <v>8329</v>
      </c>
      <c r="J38" s="831"/>
      <c r="K38" s="831"/>
      <c r="L38" s="831"/>
      <c r="M38" s="831"/>
      <c r="N38" s="831"/>
      <c r="O38" s="831"/>
      <c r="P38" s="827"/>
      <c r="Q38" s="832"/>
    </row>
    <row r="39" spans="1:17" ht="14.45" customHeight="1" x14ac:dyDescent="0.2">
      <c r="A39" s="821" t="s">
        <v>6149</v>
      </c>
      <c r="B39" s="822" t="s">
        <v>5936</v>
      </c>
      <c r="C39" s="822" t="s">
        <v>5932</v>
      </c>
      <c r="D39" s="822" t="s">
        <v>5976</v>
      </c>
      <c r="E39" s="822" t="s">
        <v>5977</v>
      </c>
      <c r="F39" s="831">
        <v>2</v>
      </c>
      <c r="G39" s="831">
        <v>254</v>
      </c>
      <c r="H39" s="831"/>
      <c r="I39" s="831">
        <v>127</v>
      </c>
      <c r="J39" s="831"/>
      <c r="K39" s="831"/>
      <c r="L39" s="831"/>
      <c r="M39" s="831"/>
      <c r="N39" s="831">
        <v>1</v>
      </c>
      <c r="O39" s="831">
        <v>127</v>
      </c>
      <c r="P39" s="827"/>
      <c r="Q39" s="832">
        <v>127</v>
      </c>
    </row>
    <row r="40" spans="1:17" ht="14.45" customHeight="1" x14ac:dyDescent="0.2">
      <c r="A40" s="821" t="s">
        <v>6149</v>
      </c>
      <c r="B40" s="822" t="s">
        <v>5936</v>
      </c>
      <c r="C40" s="822" t="s">
        <v>5932</v>
      </c>
      <c r="D40" s="822" t="s">
        <v>5933</v>
      </c>
      <c r="E40" s="822" t="s">
        <v>5934</v>
      </c>
      <c r="F40" s="831"/>
      <c r="G40" s="831"/>
      <c r="H40" s="831"/>
      <c r="I40" s="831"/>
      <c r="J40" s="831">
        <v>1</v>
      </c>
      <c r="K40" s="831">
        <v>254</v>
      </c>
      <c r="L40" s="831">
        <v>1</v>
      </c>
      <c r="M40" s="831">
        <v>254</v>
      </c>
      <c r="N40" s="831"/>
      <c r="O40" s="831"/>
      <c r="P40" s="827"/>
      <c r="Q40" s="832"/>
    </row>
    <row r="41" spans="1:17" ht="14.45" customHeight="1" x14ac:dyDescent="0.2">
      <c r="A41" s="821" t="s">
        <v>6150</v>
      </c>
      <c r="B41" s="822" t="s">
        <v>5936</v>
      </c>
      <c r="C41" s="822" t="s">
        <v>5932</v>
      </c>
      <c r="D41" s="822" t="s">
        <v>5976</v>
      </c>
      <c r="E41" s="822" t="s">
        <v>5977</v>
      </c>
      <c r="F41" s="831">
        <v>1</v>
      </c>
      <c r="G41" s="831">
        <v>127</v>
      </c>
      <c r="H41" s="831"/>
      <c r="I41" s="831">
        <v>127</v>
      </c>
      <c r="J41" s="831"/>
      <c r="K41" s="831"/>
      <c r="L41" s="831"/>
      <c r="M41" s="831"/>
      <c r="N41" s="831"/>
      <c r="O41" s="831"/>
      <c r="P41" s="827"/>
      <c r="Q41" s="832"/>
    </row>
    <row r="42" spans="1:17" ht="14.45" customHeight="1" x14ac:dyDescent="0.2">
      <c r="A42" s="821" t="s">
        <v>6151</v>
      </c>
      <c r="B42" s="822" t="s">
        <v>5936</v>
      </c>
      <c r="C42" s="822" t="s">
        <v>5932</v>
      </c>
      <c r="D42" s="822" t="s">
        <v>5964</v>
      </c>
      <c r="E42" s="822" t="s">
        <v>5965</v>
      </c>
      <c r="F42" s="831">
        <v>4</v>
      </c>
      <c r="G42" s="831">
        <v>964</v>
      </c>
      <c r="H42" s="831">
        <v>3.9834710743801653</v>
      </c>
      <c r="I42" s="831">
        <v>241</v>
      </c>
      <c r="J42" s="831">
        <v>1</v>
      </c>
      <c r="K42" s="831">
        <v>242</v>
      </c>
      <c r="L42" s="831">
        <v>1</v>
      </c>
      <c r="M42" s="831">
        <v>242</v>
      </c>
      <c r="N42" s="831"/>
      <c r="O42" s="831"/>
      <c r="P42" s="827"/>
      <c r="Q42" s="832"/>
    </row>
    <row r="43" spans="1:17" ht="14.45" customHeight="1" x14ac:dyDescent="0.2">
      <c r="A43" s="821" t="s">
        <v>6151</v>
      </c>
      <c r="B43" s="822" t="s">
        <v>5936</v>
      </c>
      <c r="C43" s="822" t="s">
        <v>5932</v>
      </c>
      <c r="D43" s="822" t="s">
        <v>5968</v>
      </c>
      <c r="E43" s="822" t="s">
        <v>5969</v>
      </c>
      <c r="F43" s="831"/>
      <c r="G43" s="831"/>
      <c r="H43" s="831"/>
      <c r="I43" s="831"/>
      <c r="J43" s="831">
        <v>1</v>
      </c>
      <c r="K43" s="831">
        <v>606</v>
      </c>
      <c r="L43" s="831">
        <v>1</v>
      </c>
      <c r="M43" s="831">
        <v>606</v>
      </c>
      <c r="N43" s="831"/>
      <c r="O43" s="831"/>
      <c r="P43" s="827"/>
      <c r="Q43" s="832"/>
    </row>
    <row r="44" spans="1:17" ht="14.45" customHeight="1" x14ac:dyDescent="0.2">
      <c r="A44" s="821" t="s">
        <v>6151</v>
      </c>
      <c r="B44" s="822" t="s">
        <v>5936</v>
      </c>
      <c r="C44" s="822" t="s">
        <v>5932</v>
      </c>
      <c r="D44" s="822" t="s">
        <v>5970</v>
      </c>
      <c r="E44" s="822" t="s">
        <v>5971</v>
      </c>
      <c r="F44" s="831"/>
      <c r="G44" s="831"/>
      <c r="H44" s="831"/>
      <c r="I44" s="831"/>
      <c r="J44" s="831">
        <v>2</v>
      </c>
      <c r="K44" s="831">
        <v>182</v>
      </c>
      <c r="L44" s="831">
        <v>1</v>
      </c>
      <c r="M44" s="831">
        <v>91</v>
      </c>
      <c r="N44" s="831"/>
      <c r="O44" s="831"/>
      <c r="P44" s="827"/>
      <c r="Q44" s="832"/>
    </row>
    <row r="45" spans="1:17" ht="14.45" customHeight="1" x14ac:dyDescent="0.2">
      <c r="A45" s="821" t="s">
        <v>6151</v>
      </c>
      <c r="B45" s="822" t="s">
        <v>5936</v>
      </c>
      <c r="C45" s="822" t="s">
        <v>5932</v>
      </c>
      <c r="D45" s="822" t="s">
        <v>5974</v>
      </c>
      <c r="E45" s="822" t="s">
        <v>5975</v>
      </c>
      <c r="F45" s="831">
        <v>2</v>
      </c>
      <c r="G45" s="831">
        <v>162</v>
      </c>
      <c r="H45" s="831">
        <v>1</v>
      </c>
      <c r="I45" s="831">
        <v>81</v>
      </c>
      <c r="J45" s="831">
        <v>2</v>
      </c>
      <c r="K45" s="831">
        <v>162</v>
      </c>
      <c r="L45" s="831">
        <v>1</v>
      </c>
      <c r="M45" s="831">
        <v>81</v>
      </c>
      <c r="N45" s="831">
        <v>1</v>
      </c>
      <c r="O45" s="831">
        <v>82</v>
      </c>
      <c r="P45" s="827">
        <v>0.50617283950617287</v>
      </c>
      <c r="Q45" s="832">
        <v>82</v>
      </c>
    </row>
    <row r="46" spans="1:17" ht="14.45" customHeight="1" x14ac:dyDescent="0.2">
      <c r="A46" s="821" t="s">
        <v>6151</v>
      </c>
      <c r="B46" s="822" t="s">
        <v>5936</v>
      </c>
      <c r="C46" s="822" t="s">
        <v>5932</v>
      </c>
      <c r="D46" s="822" t="s">
        <v>5976</v>
      </c>
      <c r="E46" s="822" t="s">
        <v>5977</v>
      </c>
      <c r="F46" s="831">
        <v>178</v>
      </c>
      <c r="G46" s="831">
        <v>22553</v>
      </c>
      <c r="H46" s="831">
        <v>1.3161181139122315</v>
      </c>
      <c r="I46" s="831">
        <v>126.70224719101124</v>
      </c>
      <c r="J46" s="831">
        <v>136</v>
      </c>
      <c r="K46" s="831">
        <v>17136</v>
      </c>
      <c r="L46" s="831">
        <v>1</v>
      </c>
      <c r="M46" s="831">
        <v>126</v>
      </c>
      <c r="N46" s="831">
        <v>126</v>
      </c>
      <c r="O46" s="831">
        <v>16002</v>
      </c>
      <c r="P46" s="827">
        <v>0.93382352941176472</v>
      </c>
      <c r="Q46" s="832">
        <v>127</v>
      </c>
    </row>
    <row r="47" spans="1:17" ht="14.45" customHeight="1" x14ac:dyDescent="0.2">
      <c r="A47" s="821" t="s">
        <v>6151</v>
      </c>
      <c r="B47" s="822" t="s">
        <v>5936</v>
      </c>
      <c r="C47" s="822" t="s">
        <v>5932</v>
      </c>
      <c r="D47" s="822" t="s">
        <v>5996</v>
      </c>
      <c r="E47" s="822" t="s">
        <v>5997</v>
      </c>
      <c r="F47" s="831">
        <v>1</v>
      </c>
      <c r="G47" s="831">
        <v>1313</v>
      </c>
      <c r="H47" s="831">
        <v>0.24848599545798639</v>
      </c>
      <c r="I47" s="831">
        <v>1313</v>
      </c>
      <c r="J47" s="831">
        <v>4</v>
      </c>
      <c r="K47" s="831">
        <v>5284</v>
      </c>
      <c r="L47" s="831">
        <v>1</v>
      </c>
      <c r="M47" s="831">
        <v>1321</v>
      </c>
      <c r="N47" s="831">
        <v>9</v>
      </c>
      <c r="O47" s="831">
        <v>11952</v>
      </c>
      <c r="P47" s="827">
        <v>2.2619227857683573</v>
      </c>
      <c r="Q47" s="832">
        <v>1328</v>
      </c>
    </row>
    <row r="48" spans="1:17" ht="14.45" customHeight="1" x14ac:dyDescent="0.2">
      <c r="A48" s="821" t="s">
        <v>6151</v>
      </c>
      <c r="B48" s="822" t="s">
        <v>5936</v>
      </c>
      <c r="C48" s="822" t="s">
        <v>5932</v>
      </c>
      <c r="D48" s="822" t="s">
        <v>6004</v>
      </c>
      <c r="E48" s="822" t="s">
        <v>6005</v>
      </c>
      <c r="F48" s="831">
        <v>1</v>
      </c>
      <c r="G48" s="831">
        <v>164</v>
      </c>
      <c r="H48" s="831"/>
      <c r="I48" s="831">
        <v>164</v>
      </c>
      <c r="J48" s="831"/>
      <c r="K48" s="831"/>
      <c r="L48" s="831"/>
      <c r="M48" s="831"/>
      <c r="N48" s="831"/>
      <c r="O48" s="831"/>
      <c r="P48" s="827"/>
      <c r="Q48" s="832"/>
    </row>
    <row r="49" spans="1:17" ht="14.45" customHeight="1" x14ac:dyDescent="0.2">
      <c r="A49" s="821" t="s">
        <v>6151</v>
      </c>
      <c r="B49" s="822" t="s">
        <v>5936</v>
      </c>
      <c r="C49" s="822" t="s">
        <v>5932</v>
      </c>
      <c r="D49" s="822" t="s">
        <v>6012</v>
      </c>
      <c r="E49" s="822" t="s">
        <v>6013</v>
      </c>
      <c r="F49" s="831"/>
      <c r="G49" s="831"/>
      <c r="H49" s="831"/>
      <c r="I49" s="831"/>
      <c r="J49" s="831"/>
      <c r="K49" s="831"/>
      <c r="L49" s="831"/>
      <c r="M49" s="831"/>
      <c r="N49" s="831">
        <v>2</v>
      </c>
      <c r="O49" s="831">
        <v>176</v>
      </c>
      <c r="P49" s="827"/>
      <c r="Q49" s="832">
        <v>88</v>
      </c>
    </row>
    <row r="50" spans="1:17" ht="14.45" customHeight="1" x14ac:dyDescent="0.2">
      <c r="A50" s="821" t="s">
        <v>6151</v>
      </c>
      <c r="B50" s="822" t="s">
        <v>5936</v>
      </c>
      <c r="C50" s="822" t="s">
        <v>5932</v>
      </c>
      <c r="D50" s="822" t="s">
        <v>6020</v>
      </c>
      <c r="E50" s="822" t="s">
        <v>6021</v>
      </c>
      <c r="F50" s="831">
        <v>2</v>
      </c>
      <c r="G50" s="831">
        <v>992</v>
      </c>
      <c r="H50" s="831">
        <v>1.9879759519038076</v>
      </c>
      <c r="I50" s="831">
        <v>496</v>
      </c>
      <c r="J50" s="831">
        <v>1</v>
      </c>
      <c r="K50" s="831">
        <v>499</v>
      </c>
      <c r="L50" s="831">
        <v>1</v>
      </c>
      <c r="M50" s="831">
        <v>499</v>
      </c>
      <c r="N50" s="831"/>
      <c r="O50" s="831"/>
      <c r="P50" s="827"/>
      <c r="Q50" s="832"/>
    </row>
    <row r="51" spans="1:17" ht="14.45" customHeight="1" x14ac:dyDescent="0.2">
      <c r="A51" s="821" t="s">
        <v>6151</v>
      </c>
      <c r="B51" s="822" t="s">
        <v>5936</v>
      </c>
      <c r="C51" s="822" t="s">
        <v>5932</v>
      </c>
      <c r="D51" s="822" t="s">
        <v>5933</v>
      </c>
      <c r="E51" s="822" t="s">
        <v>5934</v>
      </c>
      <c r="F51" s="831">
        <v>19</v>
      </c>
      <c r="G51" s="831">
        <v>4788</v>
      </c>
      <c r="H51" s="831">
        <v>1.3464566929133859</v>
      </c>
      <c r="I51" s="831">
        <v>252</v>
      </c>
      <c r="J51" s="831">
        <v>14</v>
      </c>
      <c r="K51" s="831">
        <v>3556</v>
      </c>
      <c r="L51" s="831">
        <v>1</v>
      </c>
      <c r="M51" s="831">
        <v>254</v>
      </c>
      <c r="N51" s="831">
        <v>16</v>
      </c>
      <c r="O51" s="831">
        <v>4080</v>
      </c>
      <c r="P51" s="827">
        <v>1.1473565804274466</v>
      </c>
      <c r="Q51" s="832">
        <v>255</v>
      </c>
    </row>
    <row r="52" spans="1:17" ht="14.45" customHeight="1" x14ac:dyDescent="0.2">
      <c r="A52" s="821" t="s">
        <v>6151</v>
      </c>
      <c r="B52" s="822" t="s">
        <v>5936</v>
      </c>
      <c r="C52" s="822" t="s">
        <v>5932</v>
      </c>
      <c r="D52" s="822" t="s">
        <v>6038</v>
      </c>
      <c r="E52" s="822" t="s">
        <v>6039</v>
      </c>
      <c r="F52" s="831">
        <v>2</v>
      </c>
      <c r="G52" s="831">
        <v>242</v>
      </c>
      <c r="H52" s="831"/>
      <c r="I52" s="831">
        <v>121</v>
      </c>
      <c r="J52" s="831"/>
      <c r="K52" s="831"/>
      <c r="L52" s="831"/>
      <c r="M52" s="831"/>
      <c r="N52" s="831"/>
      <c r="O52" s="831"/>
      <c r="P52" s="827"/>
      <c r="Q52" s="832"/>
    </row>
    <row r="53" spans="1:17" ht="14.45" customHeight="1" x14ac:dyDescent="0.2">
      <c r="A53" s="821" t="s">
        <v>6151</v>
      </c>
      <c r="B53" s="822" t="s">
        <v>5936</v>
      </c>
      <c r="C53" s="822" t="s">
        <v>5932</v>
      </c>
      <c r="D53" s="822" t="s">
        <v>6050</v>
      </c>
      <c r="E53" s="822" t="s">
        <v>6051</v>
      </c>
      <c r="F53" s="831">
        <v>1</v>
      </c>
      <c r="G53" s="831">
        <v>353</v>
      </c>
      <c r="H53" s="831">
        <v>0.4971830985915493</v>
      </c>
      <c r="I53" s="831">
        <v>353</v>
      </c>
      <c r="J53" s="831">
        <v>2</v>
      </c>
      <c r="K53" s="831">
        <v>710</v>
      </c>
      <c r="L53" s="831">
        <v>1</v>
      </c>
      <c r="M53" s="831">
        <v>355</v>
      </c>
      <c r="N53" s="831">
        <v>1</v>
      </c>
      <c r="O53" s="831">
        <v>356</v>
      </c>
      <c r="P53" s="827">
        <v>0.50140845070422535</v>
      </c>
      <c r="Q53" s="832">
        <v>356</v>
      </c>
    </row>
    <row r="54" spans="1:17" ht="14.45" customHeight="1" x14ac:dyDescent="0.2">
      <c r="A54" s="821" t="s">
        <v>6151</v>
      </c>
      <c r="B54" s="822" t="s">
        <v>5936</v>
      </c>
      <c r="C54" s="822" t="s">
        <v>5932</v>
      </c>
      <c r="D54" s="822" t="s">
        <v>6056</v>
      </c>
      <c r="E54" s="822" t="s">
        <v>6057</v>
      </c>
      <c r="F54" s="831">
        <v>4</v>
      </c>
      <c r="G54" s="831">
        <v>580</v>
      </c>
      <c r="H54" s="831"/>
      <c r="I54" s="831">
        <v>145</v>
      </c>
      <c r="J54" s="831"/>
      <c r="K54" s="831"/>
      <c r="L54" s="831"/>
      <c r="M54" s="831"/>
      <c r="N54" s="831">
        <v>2</v>
      </c>
      <c r="O54" s="831">
        <v>292</v>
      </c>
      <c r="P54" s="827"/>
      <c r="Q54" s="832">
        <v>146</v>
      </c>
    </row>
    <row r="55" spans="1:17" ht="14.45" customHeight="1" x14ac:dyDescent="0.2">
      <c r="A55" s="821" t="s">
        <v>6151</v>
      </c>
      <c r="B55" s="822" t="s">
        <v>5936</v>
      </c>
      <c r="C55" s="822" t="s">
        <v>5932</v>
      </c>
      <c r="D55" s="822" t="s">
        <v>6070</v>
      </c>
      <c r="E55" s="822" t="s">
        <v>6071</v>
      </c>
      <c r="F55" s="831">
        <v>1</v>
      </c>
      <c r="G55" s="831">
        <v>165</v>
      </c>
      <c r="H55" s="831"/>
      <c r="I55" s="831">
        <v>165</v>
      </c>
      <c r="J55" s="831"/>
      <c r="K55" s="831"/>
      <c r="L55" s="831"/>
      <c r="M55" s="831"/>
      <c r="N55" s="831"/>
      <c r="O55" s="831"/>
      <c r="P55" s="827"/>
      <c r="Q55" s="832"/>
    </row>
    <row r="56" spans="1:17" ht="14.45" customHeight="1" x14ac:dyDescent="0.2">
      <c r="A56" s="821" t="s">
        <v>6151</v>
      </c>
      <c r="B56" s="822" t="s">
        <v>5931</v>
      </c>
      <c r="C56" s="822" t="s">
        <v>5932</v>
      </c>
      <c r="D56" s="822" t="s">
        <v>5964</v>
      </c>
      <c r="E56" s="822" t="s">
        <v>5965</v>
      </c>
      <c r="F56" s="831"/>
      <c r="G56" s="831"/>
      <c r="H56" s="831"/>
      <c r="I56" s="831"/>
      <c r="J56" s="831">
        <v>1</v>
      </c>
      <c r="K56" s="831">
        <v>242</v>
      </c>
      <c r="L56" s="831">
        <v>1</v>
      </c>
      <c r="M56" s="831">
        <v>242</v>
      </c>
      <c r="N56" s="831">
        <v>1</v>
      </c>
      <c r="O56" s="831">
        <v>243</v>
      </c>
      <c r="P56" s="827">
        <v>1.0041322314049588</v>
      </c>
      <c r="Q56" s="832">
        <v>243</v>
      </c>
    </row>
    <row r="57" spans="1:17" ht="14.45" customHeight="1" x14ac:dyDescent="0.2">
      <c r="A57" s="821" t="s">
        <v>6151</v>
      </c>
      <c r="B57" s="822" t="s">
        <v>5931</v>
      </c>
      <c r="C57" s="822" t="s">
        <v>5932</v>
      </c>
      <c r="D57" s="822" t="s">
        <v>5966</v>
      </c>
      <c r="E57" s="822" t="s">
        <v>5967</v>
      </c>
      <c r="F57" s="831">
        <v>1</v>
      </c>
      <c r="G57" s="831">
        <v>382</v>
      </c>
      <c r="H57" s="831"/>
      <c r="I57" s="831">
        <v>382</v>
      </c>
      <c r="J57" s="831"/>
      <c r="K57" s="831"/>
      <c r="L57" s="831"/>
      <c r="M57" s="831"/>
      <c r="N57" s="831"/>
      <c r="O57" s="831"/>
      <c r="P57" s="827"/>
      <c r="Q57" s="832"/>
    </row>
    <row r="58" spans="1:17" ht="14.45" customHeight="1" x14ac:dyDescent="0.2">
      <c r="A58" s="821" t="s">
        <v>6151</v>
      </c>
      <c r="B58" s="822" t="s">
        <v>5931</v>
      </c>
      <c r="C58" s="822" t="s">
        <v>5932</v>
      </c>
      <c r="D58" s="822" t="s">
        <v>5978</v>
      </c>
      <c r="E58" s="822" t="s">
        <v>5979</v>
      </c>
      <c r="F58" s="831"/>
      <c r="G58" s="831"/>
      <c r="H58" s="831"/>
      <c r="I58" s="831"/>
      <c r="J58" s="831">
        <v>1</v>
      </c>
      <c r="K58" s="831">
        <v>244</v>
      </c>
      <c r="L58" s="831">
        <v>1</v>
      </c>
      <c r="M58" s="831">
        <v>244</v>
      </c>
      <c r="N58" s="831"/>
      <c r="O58" s="831"/>
      <c r="P58" s="827"/>
      <c r="Q58" s="832"/>
    </row>
    <row r="59" spans="1:17" ht="14.45" customHeight="1" x14ac:dyDescent="0.2">
      <c r="A59" s="821" t="s">
        <v>6151</v>
      </c>
      <c r="B59" s="822" t="s">
        <v>5931</v>
      </c>
      <c r="C59" s="822" t="s">
        <v>5932</v>
      </c>
      <c r="D59" s="822" t="s">
        <v>6152</v>
      </c>
      <c r="E59" s="822" t="s">
        <v>6153</v>
      </c>
      <c r="F59" s="831"/>
      <c r="G59" s="831"/>
      <c r="H59" s="831"/>
      <c r="I59" s="831"/>
      <c r="J59" s="831">
        <v>2</v>
      </c>
      <c r="K59" s="831">
        <v>7360</v>
      </c>
      <c r="L59" s="831">
        <v>1</v>
      </c>
      <c r="M59" s="831">
        <v>3680</v>
      </c>
      <c r="N59" s="831"/>
      <c r="O59" s="831"/>
      <c r="P59" s="827"/>
      <c r="Q59" s="832"/>
    </row>
    <row r="60" spans="1:17" ht="14.45" customHeight="1" x14ac:dyDescent="0.2">
      <c r="A60" s="821" t="s">
        <v>6151</v>
      </c>
      <c r="B60" s="822" t="s">
        <v>5931</v>
      </c>
      <c r="C60" s="822" t="s">
        <v>5932</v>
      </c>
      <c r="D60" s="822" t="s">
        <v>6154</v>
      </c>
      <c r="E60" s="822" t="s">
        <v>6155</v>
      </c>
      <c r="F60" s="831">
        <v>1</v>
      </c>
      <c r="G60" s="831">
        <v>4917</v>
      </c>
      <c r="H60" s="831">
        <v>0.99353404728227923</v>
      </c>
      <c r="I60" s="831">
        <v>4917</v>
      </c>
      <c r="J60" s="831">
        <v>1</v>
      </c>
      <c r="K60" s="831">
        <v>4949</v>
      </c>
      <c r="L60" s="831">
        <v>1</v>
      </c>
      <c r="M60" s="831">
        <v>4949</v>
      </c>
      <c r="N60" s="831"/>
      <c r="O60" s="831"/>
      <c r="P60" s="827"/>
      <c r="Q60" s="832"/>
    </row>
    <row r="61" spans="1:17" ht="14.45" customHeight="1" x14ac:dyDescent="0.2">
      <c r="A61" s="821" t="s">
        <v>6151</v>
      </c>
      <c r="B61" s="822" t="s">
        <v>5931</v>
      </c>
      <c r="C61" s="822" t="s">
        <v>5932</v>
      </c>
      <c r="D61" s="822" t="s">
        <v>6156</v>
      </c>
      <c r="E61" s="822" t="s">
        <v>6157</v>
      </c>
      <c r="F61" s="831">
        <v>1</v>
      </c>
      <c r="G61" s="831">
        <v>3319</v>
      </c>
      <c r="H61" s="831"/>
      <c r="I61" s="831">
        <v>3319</v>
      </c>
      <c r="J61" s="831"/>
      <c r="K61" s="831"/>
      <c r="L61" s="831"/>
      <c r="M61" s="831"/>
      <c r="N61" s="831"/>
      <c r="O61" s="831"/>
      <c r="P61" s="827"/>
      <c r="Q61" s="832"/>
    </row>
    <row r="62" spans="1:17" ht="14.45" customHeight="1" x14ac:dyDescent="0.2">
      <c r="A62" s="821" t="s">
        <v>6151</v>
      </c>
      <c r="B62" s="822" t="s">
        <v>5931</v>
      </c>
      <c r="C62" s="822" t="s">
        <v>5932</v>
      </c>
      <c r="D62" s="822" t="s">
        <v>6158</v>
      </c>
      <c r="E62" s="822" t="s">
        <v>6159</v>
      </c>
      <c r="F62" s="831"/>
      <c r="G62" s="831"/>
      <c r="H62" s="831"/>
      <c r="I62" s="831"/>
      <c r="J62" s="831">
        <v>1</v>
      </c>
      <c r="K62" s="831">
        <v>4377</v>
      </c>
      <c r="L62" s="831">
        <v>1</v>
      </c>
      <c r="M62" s="831">
        <v>4377</v>
      </c>
      <c r="N62" s="831"/>
      <c r="O62" s="831"/>
      <c r="P62" s="827"/>
      <c r="Q62" s="832"/>
    </row>
    <row r="63" spans="1:17" ht="14.45" customHeight="1" x14ac:dyDescent="0.2">
      <c r="A63" s="821" t="s">
        <v>6151</v>
      </c>
      <c r="B63" s="822" t="s">
        <v>5931</v>
      </c>
      <c r="C63" s="822" t="s">
        <v>5932</v>
      </c>
      <c r="D63" s="822" t="s">
        <v>5996</v>
      </c>
      <c r="E63" s="822" t="s">
        <v>5997</v>
      </c>
      <c r="F63" s="831">
        <v>4</v>
      </c>
      <c r="G63" s="831">
        <v>5252</v>
      </c>
      <c r="H63" s="831">
        <v>0.99394398183194554</v>
      </c>
      <c r="I63" s="831">
        <v>1313</v>
      </c>
      <c r="J63" s="831">
        <v>4</v>
      </c>
      <c r="K63" s="831">
        <v>5284</v>
      </c>
      <c r="L63" s="831">
        <v>1</v>
      </c>
      <c r="M63" s="831">
        <v>1321</v>
      </c>
      <c r="N63" s="831">
        <v>4</v>
      </c>
      <c r="O63" s="831">
        <v>5312</v>
      </c>
      <c r="P63" s="827">
        <v>1.0052990158970476</v>
      </c>
      <c r="Q63" s="832">
        <v>1328</v>
      </c>
    </row>
    <row r="64" spans="1:17" ht="14.45" customHeight="1" x14ac:dyDescent="0.2">
      <c r="A64" s="821" t="s">
        <v>6151</v>
      </c>
      <c r="B64" s="822" t="s">
        <v>5931</v>
      </c>
      <c r="C64" s="822" t="s">
        <v>5932</v>
      </c>
      <c r="D64" s="822" t="s">
        <v>6160</v>
      </c>
      <c r="E64" s="822" t="s">
        <v>6161</v>
      </c>
      <c r="F64" s="831"/>
      <c r="G64" s="831"/>
      <c r="H64" s="831"/>
      <c r="I64" s="831"/>
      <c r="J64" s="831">
        <v>1</v>
      </c>
      <c r="K64" s="831">
        <v>4176</v>
      </c>
      <c r="L64" s="831">
        <v>1</v>
      </c>
      <c r="M64" s="831">
        <v>4176</v>
      </c>
      <c r="N64" s="831">
        <v>1</v>
      </c>
      <c r="O64" s="831">
        <v>4200</v>
      </c>
      <c r="P64" s="827">
        <v>1.0057471264367817</v>
      </c>
      <c r="Q64" s="832">
        <v>4200</v>
      </c>
    </row>
    <row r="65" spans="1:17" ht="14.45" customHeight="1" x14ac:dyDescent="0.2">
      <c r="A65" s="821" t="s">
        <v>6151</v>
      </c>
      <c r="B65" s="822" t="s">
        <v>5931</v>
      </c>
      <c r="C65" s="822" t="s">
        <v>5932</v>
      </c>
      <c r="D65" s="822" t="s">
        <v>6030</v>
      </c>
      <c r="E65" s="822" t="s">
        <v>6031</v>
      </c>
      <c r="F65" s="831"/>
      <c r="G65" s="831"/>
      <c r="H65" s="831"/>
      <c r="I65" s="831"/>
      <c r="J65" s="831">
        <v>1</v>
      </c>
      <c r="K65" s="831">
        <v>122</v>
      </c>
      <c r="L65" s="831">
        <v>1</v>
      </c>
      <c r="M65" s="831">
        <v>122</v>
      </c>
      <c r="N65" s="831"/>
      <c r="O65" s="831"/>
      <c r="P65" s="827"/>
      <c r="Q65" s="832"/>
    </row>
    <row r="66" spans="1:17" ht="14.45" customHeight="1" x14ac:dyDescent="0.2">
      <c r="A66" s="821" t="s">
        <v>6151</v>
      </c>
      <c r="B66" s="822" t="s">
        <v>5931</v>
      </c>
      <c r="C66" s="822" t="s">
        <v>5932</v>
      </c>
      <c r="D66" s="822" t="s">
        <v>6038</v>
      </c>
      <c r="E66" s="822" t="s">
        <v>6039</v>
      </c>
      <c r="F66" s="831">
        <v>1</v>
      </c>
      <c r="G66" s="831">
        <v>121</v>
      </c>
      <c r="H66" s="831">
        <v>0.33060109289617484</v>
      </c>
      <c r="I66" s="831">
        <v>121</v>
      </c>
      <c r="J66" s="831">
        <v>3</v>
      </c>
      <c r="K66" s="831">
        <v>366</v>
      </c>
      <c r="L66" s="831">
        <v>1</v>
      </c>
      <c r="M66" s="831">
        <v>122</v>
      </c>
      <c r="N66" s="831"/>
      <c r="O66" s="831"/>
      <c r="P66" s="827"/>
      <c r="Q66" s="832"/>
    </row>
    <row r="67" spans="1:17" ht="14.45" customHeight="1" x14ac:dyDescent="0.2">
      <c r="A67" s="821" t="s">
        <v>6151</v>
      </c>
      <c r="B67" s="822" t="s">
        <v>5931</v>
      </c>
      <c r="C67" s="822" t="s">
        <v>5932</v>
      </c>
      <c r="D67" s="822" t="s">
        <v>6050</v>
      </c>
      <c r="E67" s="822" t="s">
        <v>6051</v>
      </c>
      <c r="F67" s="831">
        <v>2</v>
      </c>
      <c r="G67" s="831">
        <v>706</v>
      </c>
      <c r="H67" s="831">
        <v>0.9943661971830986</v>
      </c>
      <c r="I67" s="831">
        <v>353</v>
      </c>
      <c r="J67" s="831">
        <v>2</v>
      </c>
      <c r="K67" s="831">
        <v>710</v>
      </c>
      <c r="L67" s="831">
        <v>1</v>
      </c>
      <c r="M67" s="831">
        <v>355</v>
      </c>
      <c r="N67" s="831"/>
      <c r="O67" s="831"/>
      <c r="P67" s="827"/>
      <c r="Q67" s="832"/>
    </row>
    <row r="68" spans="1:17" ht="14.45" customHeight="1" x14ac:dyDescent="0.2">
      <c r="A68" s="821" t="s">
        <v>6151</v>
      </c>
      <c r="B68" s="822" t="s">
        <v>5931</v>
      </c>
      <c r="C68" s="822" t="s">
        <v>5932</v>
      </c>
      <c r="D68" s="822" t="s">
        <v>6162</v>
      </c>
      <c r="E68" s="822" t="s">
        <v>6163</v>
      </c>
      <c r="F68" s="831"/>
      <c r="G68" s="831"/>
      <c r="H68" s="831"/>
      <c r="I68" s="831"/>
      <c r="J68" s="831"/>
      <c r="K68" s="831"/>
      <c r="L68" s="831"/>
      <c r="M68" s="831"/>
      <c r="N68" s="831">
        <v>1</v>
      </c>
      <c r="O68" s="831">
        <v>2685</v>
      </c>
      <c r="P68" s="827"/>
      <c r="Q68" s="832">
        <v>2685</v>
      </c>
    </row>
    <row r="69" spans="1:17" ht="14.45" customHeight="1" x14ac:dyDescent="0.2">
      <c r="A69" s="821" t="s">
        <v>6151</v>
      </c>
      <c r="B69" s="822" t="s">
        <v>5931</v>
      </c>
      <c r="C69" s="822" t="s">
        <v>5932</v>
      </c>
      <c r="D69" s="822" t="s">
        <v>6164</v>
      </c>
      <c r="E69" s="822" t="s">
        <v>6165</v>
      </c>
      <c r="F69" s="831"/>
      <c r="G69" s="831"/>
      <c r="H69" s="831"/>
      <c r="I69" s="831"/>
      <c r="J69" s="831">
        <v>1</v>
      </c>
      <c r="K69" s="831">
        <v>2943</v>
      </c>
      <c r="L69" s="831">
        <v>1</v>
      </c>
      <c r="M69" s="831">
        <v>2943</v>
      </c>
      <c r="N69" s="831"/>
      <c r="O69" s="831"/>
      <c r="P69" s="827"/>
      <c r="Q69" s="832"/>
    </row>
    <row r="70" spans="1:17" ht="14.45" customHeight="1" x14ac:dyDescent="0.2">
      <c r="A70" s="821" t="s">
        <v>6151</v>
      </c>
      <c r="B70" s="822" t="s">
        <v>5931</v>
      </c>
      <c r="C70" s="822" t="s">
        <v>5932</v>
      </c>
      <c r="D70" s="822" t="s">
        <v>6166</v>
      </c>
      <c r="E70" s="822" t="s">
        <v>6167</v>
      </c>
      <c r="F70" s="831">
        <v>1</v>
      </c>
      <c r="G70" s="831">
        <v>3119</v>
      </c>
      <c r="H70" s="831"/>
      <c r="I70" s="831">
        <v>3119</v>
      </c>
      <c r="J70" s="831"/>
      <c r="K70" s="831"/>
      <c r="L70" s="831"/>
      <c r="M70" s="831"/>
      <c r="N70" s="831"/>
      <c r="O70" s="831"/>
      <c r="P70" s="827"/>
      <c r="Q70" s="832"/>
    </row>
    <row r="71" spans="1:17" ht="14.45" customHeight="1" x14ac:dyDescent="0.2">
      <c r="A71" s="821" t="s">
        <v>6151</v>
      </c>
      <c r="B71" s="822" t="s">
        <v>5931</v>
      </c>
      <c r="C71" s="822" t="s">
        <v>5932</v>
      </c>
      <c r="D71" s="822" t="s">
        <v>6168</v>
      </c>
      <c r="E71" s="822" t="s">
        <v>6169</v>
      </c>
      <c r="F71" s="831"/>
      <c r="G71" s="831"/>
      <c r="H71" s="831"/>
      <c r="I71" s="831"/>
      <c r="J71" s="831"/>
      <c r="K71" s="831"/>
      <c r="L71" s="831"/>
      <c r="M71" s="831"/>
      <c r="N71" s="831">
        <v>1</v>
      </c>
      <c r="O71" s="831">
        <v>1653</v>
      </c>
      <c r="P71" s="827"/>
      <c r="Q71" s="832">
        <v>1653</v>
      </c>
    </row>
    <row r="72" spans="1:17" ht="14.45" customHeight="1" x14ac:dyDescent="0.2">
      <c r="A72" s="821" t="s">
        <v>6170</v>
      </c>
      <c r="B72" s="822" t="s">
        <v>5936</v>
      </c>
      <c r="C72" s="822" t="s">
        <v>5932</v>
      </c>
      <c r="D72" s="822" t="s">
        <v>5976</v>
      </c>
      <c r="E72" s="822" t="s">
        <v>5977</v>
      </c>
      <c r="F72" s="831">
        <v>1</v>
      </c>
      <c r="G72" s="831">
        <v>127</v>
      </c>
      <c r="H72" s="831"/>
      <c r="I72" s="831">
        <v>127</v>
      </c>
      <c r="J72" s="831"/>
      <c r="K72" s="831"/>
      <c r="L72" s="831"/>
      <c r="M72" s="831"/>
      <c r="N72" s="831">
        <v>1</v>
      </c>
      <c r="O72" s="831">
        <v>127</v>
      </c>
      <c r="P72" s="827"/>
      <c r="Q72" s="832">
        <v>127</v>
      </c>
    </row>
    <row r="73" spans="1:17" ht="14.45" customHeight="1" x14ac:dyDescent="0.2">
      <c r="A73" s="821" t="s">
        <v>6170</v>
      </c>
      <c r="B73" s="822" t="s">
        <v>5936</v>
      </c>
      <c r="C73" s="822" t="s">
        <v>5932</v>
      </c>
      <c r="D73" s="822" t="s">
        <v>5996</v>
      </c>
      <c r="E73" s="822" t="s">
        <v>5997</v>
      </c>
      <c r="F73" s="831"/>
      <c r="G73" s="831"/>
      <c r="H73" s="831"/>
      <c r="I73" s="831"/>
      <c r="J73" s="831"/>
      <c r="K73" s="831"/>
      <c r="L73" s="831"/>
      <c r="M73" s="831"/>
      <c r="N73" s="831">
        <v>1</v>
      </c>
      <c r="O73" s="831">
        <v>1328</v>
      </c>
      <c r="P73" s="827"/>
      <c r="Q73" s="832">
        <v>1328</v>
      </c>
    </row>
    <row r="74" spans="1:17" ht="14.45" customHeight="1" x14ac:dyDescent="0.2">
      <c r="A74" s="821" t="s">
        <v>6170</v>
      </c>
      <c r="B74" s="822" t="s">
        <v>5936</v>
      </c>
      <c r="C74" s="822" t="s">
        <v>5932</v>
      </c>
      <c r="D74" s="822" t="s">
        <v>5933</v>
      </c>
      <c r="E74" s="822" t="s">
        <v>5934</v>
      </c>
      <c r="F74" s="831">
        <v>2</v>
      </c>
      <c r="G74" s="831">
        <v>504</v>
      </c>
      <c r="H74" s="831">
        <v>1.984251968503937</v>
      </c>
      <c r="I74" s="831">
        <v>252</v>
      </c>
      <c r="J74" s="831">
        <v>1</v>
      </c>
      <c r="K74" s="831">
        <v>254</v>
      </c>
      <c r="L74" s="831">
        <v>1</v>
      </c>
      <c r="M74" s="831">
        <v>254</v>
      </c>
      <c r="N74" s="831">
        <v>1</v>
      </c>
      <c r="O74" s="831">
        <v>255</v>
      </c>
      <c r="P74" s="827">
        <v>1.0039370078740157</v>
      </c>
      <c r="Q74" s="832">
        <v>255</v>
      </c>
    </row>
    <row r="75" spans="1:17" ht="14.45" customHeight="1" x14ac:dyDescent="0.2">
      <c r="A75" s="821" t="s">
        <v>6171</v>
      </c>
      <c r="B75" s="822" t="s">
        <v>5936</v>
      </c>
      <c r="C75" s="822" t="s">
        <v>5932</v>
      </c>
      <c r="D75" s="822" t="s">
        <v>5976</v>
      </c>
      <c r="E75" s="822" t="s">
        <v>5977</v>
      </c>
      <c r="F75" s="831">
        <v>2</v>
      </c>
      <c r="G75" s="831">
        <v>253</v>
      </c>
      <c r="H75" s="831"/>
      <c r="I75" s="831">
        <v>126.5</v>
      </c>
      <c r="J75" s="831"/>
      <c r="K75" s="831"/>
      <c r="L75" s="831"/>
      <c r="M75" s="831"/>
      <c r="N75" s="831">
        <v>1</v>
      </c>
      <c r="O75" s="831">
        <v>127</v>
      </c>
      <c r="P75" s="827"/>
      <c r="Q75" s="832">
        <v>127</v>
      </c>
    </row>
    <row r="76" spans="1:17" ht="14.45" customHeight="1" x14ac:dyDescent="0.2">
      <c r="A76" s="821" t="s">
        <v>6171</v>
      </c>
      <c r="B76" s="822" t="s">
        <v>5936</v>
      </c>
      <c r="C76" s="822" t="s">
        <v>5932</v>
      </c>
      <c r="D76" s="822" t="s">
        <v>5933</v>
      </c>
      <c r="E76" s="822" t="s">
        <v>5934</v>
      </c>
      <c r="F76" s="831">
        <v>1</v>
      </c>
      <c r="G76" s="831">
        <v>252</v>
      </c>
      <c r="H76" s="831"/>
      <c r="I76" s="831">
        <v>252</v>
      </c>
      <c r="J76" s="831"/>
      <c r="K76" s="831"/>
      <c r="L76" s="831"/>
      <c r="M76" s="831"/>
      <c r="N76" s="831">
        <v>1</v>
      </c>
      <c r="O76" s="831">
        <v>255</v>
      </c>
      <c r="P76" s="827"/>
      <c r="Q76" s="832">
        <v>255</v>
      </c>
    </row>
    <row r="77" spans="1:17" ht="14.45" customHeight="1" x14ac:dyDescent="0.2">
      <c r="A77" s="821" t="s">
        <v>6172</v>
      </c>
      <c r="B77" s="822" t="s">
        <v>5936</v>
      </c>
      <c r="C77" s="822" t="s">
        <v>5932</v>
      </c>
      <c r="D77" s="822" t="s">
        <v>5976</v>
      </c>
      <c r="E77" s="822" t="s">
        <v>5977</v>
      </c>
      <c r="F77" s="831">
        <v>2</v>
      </c>
      <c r="G77" s="831">
        <v>254</v>
      </c>
      <c r="H77" s="831"/>
      <c r="I77" s="831">
        <v>127</v>
      </c>
      <c r="J77" s="831"/>
      <c r="K77" s="831"/>
      <c r="L77" s="831"/>
      <c r="M77" s="831"/>
      <c r="N77" s="831">
        <v>1</v>
      </c>
      <c r="O77" s="831">
        <v>127</v>
      </c>
      <c r="P77" s="827"/>
      <c r="Q77" s="832">
        <v>127</v>
      </c>
    </row>
    <row r="78" spans="1:17" ht="14.45" customHeight="1" x14ac:dyDescent="0.2">
      <c r="A78" s="821" t="s">
        <v>6172</v>
      </c>
      <c r="B78" s="822" t="s">
        <v>5936</v>
      </c>
      <c r="C78" s="822" t="s">
        <v>5932</v>
      </c>
      <c r="D78" s="822" t="s">
        <v>5933</v>
      </c>
      <c r="E78" s="822" t="s">
        <v>5934</v>
      </c>
      <c r="F78" s="831"/>
      <c r="G78" s="831"/>
      <c r="H78" s="831"/>
      <c r="I78" s="831"/>
      <c r="J78" s="831"/>
      <c r="K78" s="831"/>
      <c r="L78" s="831"/>
      <c r="M78" s="831"/>
      <c r="N78" s="831">
        <v>1</v>
      </c>
      <c r="O78" s="831">
        <v>255</v>
      </c>
      <c r="P78" s="827"/>
      <c r="Q78" s="832">
        <v>255</v>
      </c>
    </row>
    <row r="79" spans="1:17" ht="14.45" customHeight="1" x14ac:dyDescent="0.2">
      <c r="A79" s="821" t="s">
        <v>6173</v>
      </c>
      <c r="B79" s="822" t="s">
        <v>5936</v>
      </c>
      <c r="C79" s="822" t="s">
        <v>5932</v>
      </c>
      <c r="D79" s="822" t="s">
        <v>5974</v>
      </c>
      <c r="E79" s="822" t="s">
        <v>5975</v>
      </c>
      <c r="F79" s="831">
        <v>1</v>
      </c>
      <c r="G79" s="831">
        <v>81</v>
      </c>
      <c r="H79" s="831"/>
      <c r="I79" s="831">
        <v>81</v>
      </c>
      <c r="J79" s="831"/>
      <c r="K79" s="831"/>
      <c r="L79" s="831"/>
      <c r="M79" s="831"/>
      <c r="N79" s="831"/>
      <c r="O79" s="831"/>
      <c r="P79" s="827"/>
      <c r="Q79" s="832"/>
    </row>
    <row r="80" spans="1:17" ht="14.45" customHeight="1" x14ac:dyDescent="0.2">
      <c r="A80" s="821" t="s">
        <v>6173</v>
      </c>
      <c r="B80" s="822" t="s">
        <v>5936</v>
      </c>
      <c r="C80" s="822" t="s">
        <v>5932</v>
      </c>
      <c r="D80" s="822" t="s">
        <v>5976</v>
      </c>
      <c r="E80" s="822" t="s">
        <v>5977</v>
      </c>
      <c r="F80" s="831">
        <v>6</v>
      </c>
      <c r="G80" s="831">
        <v>762</v>
      </c>
      <c r="H80" s="831"/>
      <c r="I80" s="831">
        <v>127</v>
      </c>
      <c r="J80" s="831"/>
      <c r="K80" s="831"/>
      <c r="L80" s="831"/>
      <c r="M80" s="831"/>
      <c r="N80" s="831"/>
      <c r="O80" s="831"/>
      <c r="P80" s="827"/>
      <c r="Q80" s="832"/>
    </row>
    <row r="81" spans="1:17" ht="14.45" customHeight="1" x14ac:dyDescent="0.2">
      <c r="A81" s="821" t="s">
        <v>6174</v>
      </c>
      <c r="B81" s="822" t="s">
        <v>5936</v>
      </c>
      <c r="C81" s="822" t="s">
        <v>5932</v>
      </c>
      <c r="D81" s="822" t="s">
        <v>5970</v>
      </c>
      <c r="E81" s="822" t="s">
        <v>5971</v>
      </c>
      <c r="F81" s="831"/>
      <c r="G81" s="831"/>
      <c r="H81" s="831"/>
      <c r="I81" s="831"/>
      <c r="J81" s="831"/>
      <c r="K81" s="831"/>
      <c r="L81" s="831"/>
      <c r="M81" s="831"/>
      <c r="N81" s="831">
        <v>1</v>
      </c>
      <c r="O81" s="831">
        <v>92</v>
      </c>
      <c r="P81" s="827"/>
      <c r="Q81" s="832">
        <v>92</v>
      </c>
    </row>
    <row r="82" spans="1:17" ht="14.45" customHeight="1" x14ac:dyDescent="0.2">
      <c r="A82" s="821" t="s">
        <v>6174</v>
      </c>
      <c r="B82" s="822" t="s">
        <v>5936</v>
      </c>
      <c r="C82" s="822" t="s">
        <v>5932</v>
      </c>
      <c r="D82" s="822" t="s">
        <v>5974</v>
      </c>
      <c r="E82" s="822" t="s">
        <v>5975</v>
      </c>
      <c r="F82" s="831">
        <v>1</v>
      </c>
      <c r="G82" s="831">
        <v>81</v>
      </c>
      <c r="H82" s="831"/>
      <c r="I82" s="831">
        <v>81</v>
      </c>
      <c r="J82" s="831"/>
      <c r="K82" s="831"/>
      <c r="L82" s="831"/>
      <c r="M82" s="831"/>
      <c r="N82" s="831"/>
      <c r="O82" s="831"/>
      <c r="P82" s="827"/>
      <c r="Q82" s="832"/>
    </row>
    <row r="83" spans="1:17" ht="14.45" customHeight="1" x14ac:dyDescent="0.2">
      <c r="A83" s="821" t="s">
        <v>6174</v>
      </c>
      <c r="B83" s="822" t="s">
        <v>5936</v>
      </c>
      <c r="C83" s="822" t="s">
        <v>5932</v>
      </c>
      <c r="D83" s="822" t="s">
        <v>5976</v>
      </c>
      <c r="E83" s="822" t="s">
        <v>5977</v>
      </c>
      <c r="F83" s="831">
        <v>6</v>
      </c>
      <c r="G83" s="831">
        <v>760</v>
      </c>
      <c r="H83" s="831">
        <v>1.0052910052910053</v>
      </c>
      <c r="I83" s="831">
        <v>126.66666666666667</v>
      </c>
      <c r="J83" s="831">
        <v>6</v>
      </c>
      <c r="K83" s="831">
        <v>756</v>
      </c>
      <c r="L83" s="831">
        <v>1</v>
      </c>
      <c r="M83" s="831">
        <v>126</v>
      </c>
      <c r="N83" s="831">
        <v>4</v>
      </c>
      <c r="O83" s="831">
        <v>508</v>
      </c>
      <c r="P83" s="827">
        <v>0.67195767195767198</v>
      </c>
      <c r="Q83" s="832">
        <v>127</v>
      </c>
    </row>
    <row r="84" spans="1:17" ht="14.45" customHeight="1" x14ac:dyDescent="0.2">
      <c r="A84" s="821" t="s">
        <v>6174</v>
      </c>
      <c r="B84" s="822" t="s">
        <v>5936</v>
      </c>
      <c r="C84" s="822" t="s">
        <v>5932</v>
      </c>
      <c r="D84" s="822" t="s">
        <v>5996</v>
      </c>
      <c r="E84" s="822" t="s">
        <v>5997</v>
      </c>
      <c r="F84" s="831"/>
      <c r="G84" s="831"/>
      <c r="H84" s="831"/>
      <c r="I84" s="831"/>
      <c r="J84" s="831">
        <v>1</v>
      </c>
      <c r="K84" s="831">
        <v>1321</v>
      </c>
      <c r="L84" s="831">
        <v>1</v>
      </c>
      <c r="M84" s="831">
        <v>1321</v>
      </c>
      <c r="N84" s="831"/>
      <c r="O84" s="831"/>
      <c r="P84" s="827"/>
      <c r="Q84" s="832"/>
    </row>
    <row r="85" spans="1:17" ht="14.45" customHeight="1" x14ac:dyDescent="0.2">
      <c r="A85" s="821" t="s">
        <v>6174</v>
      </c>
      <c r="B85" s="822" t="s">
        <v>5936</v>
      </c>
      <c r="C85" s="822" t="s">
        <v>5932</v>
      </c>
      <c r="D85" s="822" t="s">
        <v>6006</v>
      </c>
      <c r="E85" s="822" t="s">
        <v>6007</v>
      </c>
      <c r="F85" s="831"/>
      <c r="G85" s="831"/>
      <c r="H85" s="831"/>
      <c r="I85" s="831"/>
      <c r="J85" s="831"/>
      <c r="K85" s="831"/>
      <c r="L85" s="831"/>
      <c r="M85" s="831"/>
      <c r="N85" s="831">
        <v>1</v>
      </c>
      <c r="O85" s="831">
        <v>45.56</v>
      </c>
      <c r="P85" s="827"/>
      <c r="Q85" s="832">
        <v>45.56</v>
      </c>
    </row>
    <row r="86" spans="1:17" ht="14.45" customHeight="1" x14ac:dyDescent="0.2">
      <c r="A86" s="821" t="s">
        <v>6174</v>
      </c>
      <c r="B86" s="822" t="s">
        <v>5936</v>
      </c>
      <c r="C86" s="822" t="s">
        <v>5932</v>
      </c>
      <c r="D86" s="822" t="s">
        <v>5933</v>
      </c>
      <c r="E86" s="822" t="s">
        <v>5934</v>
      </c>
      <c r="F86" s="831">
        <v>1</v>
      </c>
      <c r="G86" s="831">
        <v>252</v>
      </c>
      <c r="H86" s="831">
        <v>0.99212598425196852</v>
      </c>
      <c r="I86" s="831">
        <v>252</v>
      </c>
      <c r="J86" s="831">
        <v>1</v>
      </c>
      <c r="K86" s="831">
        <v>254</v>
      </c>
      <c r="L86" s="831">
        <v>1</v>
      </c>
      <c r="M86" s="831">
        <v>254</v>
      </c>
      <c r="N86" s="831"/>
      <c r="O86" s="831"/>
      <c r="P86" s="827"/>
      <c r="Q86" s="832"/>
    </row>
    <row r="87" spans="1:17" ht="14.45" customHeight="1" x14ac:dyDescent="0.2">
      <c r="A87" s="821" t="s">
        <v>6174</v>
      </c>
      <c r="B87" s="822" t="s">
        <v>5936</v>
      </c>
      <c r="C87" s="822" t="s">
        <v>5932</v>
      </c>
      <c r="D87" s="822" t="s">
        <v>6056</v>
      </c>
      <c r="E87" s="822" t="s">
        <v>6057</v>
      </c>
      <c r="F87" s="831"/>
      <c r="G87" s="831"/>
      <c r="H87" s="831"/>
      <c r="I87" s="831"/>
      <c r="J87" s="831">
        <v>1</v>
      </c>
      <c r="K87" s="831">
        <v>145</v>
      </c>
      <c r="L87" s="831">
        <v>1</v>
      </c>
      <c r="M87" s="831">
        <v>145</v>
      </c>
      <c r="N87" s="831"/>
      <c r="O87" s="831"/>
      <c r="P87" s="827"/>
      <c r="Q87" s="832"/>
    </row>
    <row r="88" spans="1:17" ht="14.45" customHeight="1" x14ac:dyDescent="0.2">
      <c r="A88" s="821" t="s">
        <v>6175</v>
      </c>
      <c r="B88" s="822" t="s">
        <v>5936</v>
      </c>
      <c r="C88" s="822" t="s">
        <v>5932</v>
      </c>
      <c r="D88" s="822" t="s">
        <v>5964</v>
      </c>
      <c r="E88" s="822" t="s">
        <v>5965</v>
      </c>
      <c r="F88" s="831"/>
      <c r="G88" s="831"/>
      <c r="H88" s="831"/>
      <c r="I88" s="831"/>
      <c r="J88" s="831">
        <v>1</v>
      </c>
      <c r="K88" s="831">
        <v>242</v>
      </c>
      <c r="L88" s="831">
        <v>1</v>
      </c>
      <c r="M88" s="831">
        <v>242</v>
      </c>
      <c r="N88" s="831">
        <v>1</v>
      </c>
      <c r="O88" s="831">
        <v>243</v>
      </c>
      <c r="P88" s="827">
        <v>1.0041322314049588</v>
      </c>
      <c r="Q88" s="832">
        <v>243</v>
      </c>
    </row>
    <row r="89" spans="1:17" ht="14.45" customHeight="1" x14ac:dyDescent="0.2">
      <c r="A89" s="821" t="s">
        <v>6175</v>
      </c>
      <c r="B89" s="822" t="s">
        <v>5936</v>
      </c>
      <c r="C89" s="822" t="s">
        <v>5932</v>
      </c>
      <c r="D89" s="822" t="s">
        <v>5966</v>
      </c>
      <c r="E89" s="822" t="s">
        <v>5967</v>
      </c>
      <c r="F89" s="831"/>
      <c r="G89" s="831"/>
      <c r="H89" s="831"/>
      <c r="I89" s="831"/>
      <c r="J89" s="831"/>
      <c r="K89" s="831"/>
      <c r="L89" s="831"/>
      <c r="M89" s="831"/>
      <c r="N89" s="831">
        <v>1</v>
      </c>
      <c r="O89" s="831">
        <v>385</v>
      </c>
      <c r="P89" s="827"/>
      <c r="Q89" s="832">
        <v>385</v>
      </c>
    </row>
    <row r="90" spans="1:17" ht="14.45" customHeight="1" x14ac:dyDescent="0.2">
      <c r="A90" s="821" t="s">
        <v>6175</v>
      </c>
      <c r="B90" s="822" t="s">
        <v>5936</v>
      </c>
      <c r="C90" s="822" t="s">
        <v>5932</v>
      </c>
      <c r="D90" s="822" t="s">
        <v>5970</v>
      </c>
      <c r="E90" s="822" t="s">
        <v>5971</v>
      </c>
      <c r="F90" s="831"/>
      <c r="G90" s="831"/>
      <c r="H90" s="831"/>
      <c r="I90" s="831"/>
      <c r="J90" s="831"/>
      <c r="K90" s="831"/>
      <c r="L90" s="831"/>
      <c r="M90" s="831"/>
      <c r="N90" s="831">
        <v>1</v>
      </c>
      <c r="O90" s="831">
        <v>92</v>
      </c>
      <c r="P90" s="827"/>
      <c r="Q90" s="832">
        <v>92</v>
      </c>
    </row>
    <row r="91" spans="1:17" ht="14.45" customHeight="1" x14ac:dyDescent="0.2">
      <c r="A91" s="821" t="s">
        <v>6175</v>
      </c>
      <c r="B91" s="822" t="s">
        <v>5936</v>
      </c>
      <c r="C91" s="822" t="s">
        <v>5932</v>
      </c>
      <c r="D91" s="822" t="s">
        <v>5974</v>
      </c>
      <c r="E91" s="822" t="s">
        <v>5975</v>
      </c>
      <c r="F91" s="831"/>
      <c r="G91" s="831"/>
      <c r="H91" s="831"/>
      <c r="I91" s="831"/>
      <c r="J91" s="831">
        <v>1</v>
      </c>
      <c r="K91" s="831">
        <v>81</v>
      </c>
      <c r="L91" s="831">
        <v>1</v>
      </c>
      <c r="M91" s="831">
        <v>81</v>
      </c>
      <c r="N91" s="831"/>
      <c r="O91" s="831"/>
      <c r="P91" s="827"/>
      <c r="Q91" s="832"/>
    </row>
    <row r="92" spans="1:17" ht="14.45" customHeight="1" x14ac:dyDescent="0.2">
      <c r="A92" s="821" t="s">
        <v>6175</v>
      </c>
      <c r="B92" s="822" t="s">
        <v>5936</v>
      </c>
      <c r="C92" s="822" t="s">
        <v>5932</v>
      </c>
      <c r="D92" s="822" t="s">
        <v>5976</v>
      </c>
      <c r="E92" s="822" t="s">
        <v>5977</v>
      </c>
      <c r="F92" s="831">
        <v>10</v>
      </c>
      <c r="G92" s="831">
        <v>1267</v>
      </c>
      <c r="H92" s="831">
        <v>1.0055555555555555</v>
      </c>
      <c r="I92" s="831">
        <v>126.7</v>
      </c>
      <c r="J92" s="831">
        <v>10</v>
      </c>
      <c r="K92" s="831">
        <v>1260</v>
      </c>
      <c r="L92" s="831">
        <v>1</v>
      </c>
      <c r="M92" s="831">
        <v>126</v>
      </c>
      <c r="N92" s="831">
        <v>10</v>
      </c>
      <c r="O92" s="831">
        <v>1270</v>
      </c>
      <c r="P92" s="827">
        <v>1.0079365079365079</v>
      </c>
      <c r="Q92" s="832">
        <v>127</v>
      </c>
    </row>
    <row r="93" spans="1:17" ht="14.45" customHeight="1" x14ac:dyDescent="0.2">
      <c r="A93" s="821" t="s">
        <v>6175</v>
      </c>
      <c r="B93" s="822" t="s">
        <v>5936</v>
      </c>
      <c r="C93" s="822" t="s">
        <v>5932</v>
      </c>
      <c r="D93" s="822" t="s">
        <v>5933</v>
      </c>
      <c r="E93" s="822" t="s">
        <v>5934</v>
      </c>
      <c r="F93" s="831"/>
      <c r="G93" s="831"/>
      <c r="H93" s="831"/>
      <c r="I93" s="831"/>
      <c r="J93" s="831">
        <v>1</v>
      </c>
      <c r="K93" s="831">
        <v>254</v>
      </c>
      <c r="L93" s="831">
        <v>1</v>
      </c>
      <c r="M93" s="831">
        <v>254</v>
      </c>
      <c r="N93" s="831">
        <v>1</v>
      </c>
      <c r="O93" s="831">
        <v>255</v>
      </c>
      <c r="P93" s="827">
        <v>1.0039370078740157</v>
      </c>
      <c r="Q93" s="832">
        <v>255</v>
      </c>
    </row>
    <row r="94" spans="1:17" ht="14.45" customHeight="1" x14ac:dyDescent="0.2">
      <c r="A94" s="821" t="s">
        <v>6175</v>
      </c>
      <c r="B94" s="822" t="s">
        <v>5936</v>
      </c>
      <c r="C94" s="822" t="s">
        <v>5932</v>
      </c>
      <c r="D94" s="822" t="s">
        <v>6056</v>
      </c>
      <c r="E94" s="822" t="s">
        <v>6057</v>
      </c>
      <c r="F94" s="831"/>
      <c r="G94" s="831"/>
      <c r="H94" s="831"/>
      <c r="I94" s="831"/>
      <c r="J94" s="831">
        <v>1</v>
      </c>
      <c r="K94" s="831">
        <v>145</v>
      </c>
      <c r="L94" s="831">
        <v>1</v>
      </c>
      <c r="M94" s="831">
        <v>145</v>
      </c>
      <c r="N94" s="831">
        <v>2</v>
      </c>
      <c r="O94" s="831">
        <v>292</v>
      </c>
      <c r="P94" s="827">
        <v>2.0137931034482759</v>
      </c>
      <c r="Q94" s="832">
        <v>146</v>
      </c>
    </row>
    <row r="95" spans="1:17" ht="14.45" customHeight="1" x14ac:dyDescent="0.2">
      <c r="A95" s="821" t="s">
        <v>6175</v>
      </c>
      <c r="B95" s="822" t="s">
        <v>5936</v>
      </c>
      <c r="C95" s="822" t="s">
        <v>5932</v>
      </c>
      <c r="D95" s="822" t="s">
        <v>6070</v>
      </c>
      <c r="E95" s="822" t="s">
        <v>6071</v>
      </c>
      <c r="F95" s="831"/>
      <c r="G95" s="831"/>
      <c r="H95" s="831"/>
      <c r="I95" s="831"/>
      <c r="J95" s="831">
        <v>1</v>
      </c>
      <c r="K95" s="831">
        <v>165</v>
      </c>
      <c r="L95" s="831">
        <v>1</v>
      </c>
      <c r="M95" s="831">
        <v>165</v>
      </c>
      <c r="N95" s="831"/>
      <c r="O95" s="831"/>
      <c r="P95" s="827"/>
      <c r="Q95" s="832"/>
    </row>
    <row r="96" spans="1:17" ht="14.45" customHeight="1" x14ac:dyDescent="0.2">
      <c r="A96" s="821" t="s">
        <v>6176</v>
      </c>
      <c r="B96" s="822" t="s">
        <v>5936</v>
      </c>
      <c r="C96" s="822" t="s">
        <v>5932</v>
      </c>
      <c r="D96" s="822" t="s">
        <v>5964</v>
      </c>
      <c r="E96" s="822" t="s">
        <v>5965</v>
      </c>
      <c r="F96" s="831"/>
      <c r="G96" s="831"/>
      <c r="H96" s="831"/>
      <c r="I96" s="831"/>
      <c r="J96" s="831"/>
      <c r="K96" s="831"/>
      <c r="L96" s="831"/>
      <c r="M96" s="831"/>
      <c r="N96" s="831">
        <v>1</v>
      </c>
      <c r="O96" s="831">
        <v>243</v>
      </c>
      <c r="P96" s="827"/>
      <c r="Q96" s="832">
        <v>243</v>
      </c>
    </row>
    <row r="97" spans="1:17" ht="14.45" customHeight="1" x14ac:dyDescent="0.2">
      <c r="A97" s="821" t="s">
        <v>6176</v>
      </c>
      <c r="B97" s="822" t="s">
        <v>5936</v>
      </c>
      <c r="C97" s="822" t="s">
        <v>5932</v>
      </c>
      <c r="D97" s="822" t="s">
        <v>5970</v>
      </c>
      <c r="E97" s="822" t="s">
        <v>5971</v>
      </c>
      <c r="F97" s="831">
        <v>2</v>
      </c>
      <c r="G97" s="831">
        <v>182</v>
      </c>
      <c r="H97" s="831">
        <v>1</v>
      </c>
      <c r="I97" s="831">
        <v>91</v>
      </c>
      <c r="J97" s="831">
        <v>2</v>
      </c>
      <c r="K97" s="831">
        <v>182</v>
      </c>
      <c r="L97" s="831">
        <v>1</v>
      </c>
      <c r="M97" s="831">
        <v>91</v>
      </c>
      <c r="N97" s="831">
        <v>1</v>
      </c>
      <c r="O97" s="831">
        <v>92</v>
      </c>
      <c r="P97" s="827">
        <v>0.50549450549450547</v>
      </c>
      <c r="Q97" s="832">
        <v>92</v>
      </c>
    </row>
    <row r="98" spans="1:17" ht="14.45" customHeight="1" x14ac:dyDescent="0.2">
      <c r="A98" s="821" t="s">
        <v>6176</v>
      </c>
      <c r="B98" s="822" t="s">
        <v>5936</v>
      </c>
      <c r="C98" s="822" t="s">
        <v>5932</v>
      </c>
      <c r="D98" s="822" t="s">
        <v>5974</v>
      </c>
      <c r="E98" s="822" t="s">
        <v>5975</v>
      </c>
      <c r="F98" s="831"/>
      <c r="G98" s="831"/>
      <c r="H98" s="831"/>
      <c r="I98" s="831"/>
      <c r="J98" s="831">
        <v>1</v>
      </c>
      <c r="K98" s="831">
        <v>81</v>
      </c>
      <c r="L98" s="831">
        <v>1</v>
      </c>
      <c r="M98" s="831">
        <v>81</v>
      </c>
      <c r="N98" s="831">
        <v>1</v>
      </c>
      <c r="O98" s="831">
        <v>82</v>
      </c>
      <c r="P98" s="827">
        <v>1.0123456790123457</v>
      </c>
      <c r="Q98" s="832">
        <v>82</v>
      </c>
    </row>
    <row r="99" spans="1:17" ht="14.45" customHeight="1" x14ac:dyDescent="0.2">
      <c r="A99" s="821" t="s">
        <v>6176</v>
      </c>
      <c r="B99" s="822" t="s">
        <v>5936</v>
      </c>
      <c r="C99" s="822" t="s">
        <v>5932</v>
      </c>
      <c r="D99" s="822" t="s">
        <v>5976</v>
      </c>
      <c r="E99" s="822" t="s">
        <v>5977</v>
      </c>
      <c r="F99" s="831">
        <v>15</v>
      </c>
      <c r="G99" s="831">
        <v>1900</v>
      </c>
      <c r="H99" s="831">
        <v>0.68542568542568538</v>
      </c>
      <c r="I99" s="831">
        <v>126.66666666666667</v>
      </c>
      <c r="J99" s="831">
        <v>22</v>
      </c>
      <c r="K99" s="831">
        <v>2772</v>
      </c>
      <c r="L99" s="831">
        <v>1</v>
      </c>
      <c r="M99" s="831">
        <v>126</v>
      </c>
      <c r="N99" s="831">
        <v>8</v>
      </c>
      <c r="O99" s="831">
        <v>1016</v>
      </c>
      <c r="P99" s="827">
        <v>0.36652236652236653</v>
      </c>
      <c r="Q99" s="832">
        <v>127</v>
      </c>
    </row>
    <row r="100" spans="1:17" ht="14.45" customHeight="1" x14ac:dyDescent="0.2">
      <c r="A100" s="821" t="s">
        <v>6176</v>
      </c>
      <c r="B100" s="822" t="s">
        <v>5936</v>
      </c>
      <c r="C100" s="822" t="s">
        <v>5932</v>
      </c>
      <c r="D100" s="822" t="s">
        <v>5996</v>
      </c>
      <c r="E100" s="822" t="s">
        <v>5997</v>
      </c>
      <c r="F100" s="831"/>
      <c r="G100" s="831"/>
      <c r="H100" s="831"/>
      <c r="I100" s="831"/>
      <c r="J100" s="831"/>
      <c r="K100" s="831"/>
      <c r="L100" s="831"/>
      <c r="M100" s="831"/>
      <c r="N100" s="831">
        <v>1</v>
      </c>
      <c r="O100" s="831">
        <v>1328</v>
      </c>
      <c r="P100" s="827"/>
      <c r="Q100" s="832">
        <v>1328</v>
      </c>
    </row>
    <row r="101" spans="1:17" ht="14.45" customHeight="1" x14ac:dyDescent="0.2">
      <c r="A101" s="821" t="s">
        <v>6176</v>
      </c>
      <c r="B101" s="822" t="s">
        <v>5936</v>
      </c>
      <c r="C101" s="822" t="s">
        <v>5932</v>
      </c>
      <c r="D101" s="822" t="s">
        <v>6004</v>
      </c>
      <c r="E101" s="822" t="s">
        <v>6005</v>
      </c>
      <c r="F101" s="831"/>
      <c r="G101" s="831"/>
      <c r="H101" s="831"/>
      <c r="I101" s="831"/>
      <c r="J101" s="831">
        <v>1</v>
      </c>
      <c r="K101" s="831">
        <v>165</v>
      </c>
      <c r="L101" s="831">
        <v>1</v>
      </c>
      <c r="M101" s="831">
        <v>165</v>
      </c>
      <c r="N101" s="831"/>
      <c r="O101" s="831"/>
      <c r="P101" s="827"/>
      <c r="Q101" s="832"/>
    </row>
    <row r="102" spans="1:17" ht="14.45" customHeight="1" x14ac:dyDescent="0.2">
      <c r="A102" s="821" t="s">
        <v>6176</v>
      </c>
      <c r="B102" s="822" t="s">
        <v>5936</v>
      </c>
      <c r="C102" s="822" t="s">
        <v>5932</v>
      </c>
      <c r="D102" s="822" t="s">
        <v>5933</v>
      </c>
      <c r="E102" s="822" t="s">
        <v>5934</v>
      </c>
      <c r="F102" s="831">
        <v>2</v>
      </c>
      <c r="G102" s="831">
        <v>504</v>
      </c>
      <c r="H102" s="831"/>
      <c r="I102" s="831">
        <v>252</v>
      </c>
      <c r="J102" s="831"/>
      <c r="K102" s="831"/>
      <c r="L102" s="831"/>
      <c r="M102" s="831"/>
      <c r="N102" s="831">
        <v>2</v>
      </c>
      <c r="O102" s="831">
        <v>510</v>
      </c>
      <c r="P102" s="827"/>
      <c r="Q102" s="832">
        <v>255</v>
      </c>
    </row>
    <row r="103" spans="1:17" ht="14.45" customHeight="1" x14ac:dyDescent="0.2">
      <c r="A103" s="821" t="s">
        <v>6176</v>
      </c>
      <c r="B103" s="822" t="s">
        <v>5936</v>
      </c>
      <c r="C103" s="822" t="s">
        <v>5932</v>
      </c>
      <c r="D103" s="822" t="s">
        <v>6056</v>
      </c>
      <c r="E103" s="822" t="s">
        <v>6057</v>
      </c>
      <c r="F103" s="831"/>
      <c r="G103" s="831"/>
      <c r="H103" s="831"/>
      <c r="I103" s="831"/>
      <c r="J103" s="831">
        <v>1</v>
      </c>
      <c r="K103" s="831">
        <v>145</v>
      </c>
      <c r="L103" s="831">
        <v>1</v>
      </c>
      <c r="M103" s="831">
        <v>145</v>
      </c>
      <c r="N103" s="831">
        <v>1</v>
      </c>
      <c r="O103" s="831">
        <v>146</v>
      </c>
      <c r="P103" s="827">
        <v>1.0068965517241379</v>
      </c>
      <c r="Q103" s="832">
        <v>146</v>
      </c>
    </row>
    <row r="104" spans="1:17" ht="14.45" customHeight="1" x14ac:dyDescent="0.2">
      <c r="A104" s="821" t="s">
        <v>6177</v>
      </c>
      <c r="B104" s="822" t="s">
        <v>5936</v>
      </c>
      <c r="C104" s="822" t="s">
        <v>5932</v>
      </c>
      <c r="D104" s="822" t="s">
        <v>5976</v>
      </c>
      <c r="E104" s="822" t="s">
        <v>5977</v>
      </c>
      <c r="F104" s="831">
        <v>4</v>
      </c>
      <c r="G104" s="831">
        <v>508</v>
      </c>
      <c r="H104" s="831">
        <v>1.0079365079365079</v>
      </c>
      <c r="I104" s="831">
        <v>127</v>
      </c>
      <c r="J104" s="831">
        <v>4</v>
      </c>
      <c r="K104" s="831">
        <v>504</v>
      </c>
      <c r="L104" s="831">
        <v>1</v>
      </c>
      <c r="M104" s="831">
        <v>126</v>
      </c>
      <c r="N104" s="831">
        <v>6</v>
      </c>
      <c r="O104" s="831">
        <v>762</v>
      </c>
      <c r="P104" s="827">
        <v>1.5119047619047619</v>
      </c>
      <c r="Q104" s="832">
        <v>127</v>
      </c>
    </row>
    <row r="105" spans="1:17" ht="14.45" customHeight="1" x14ac:dyDescent="0.2">
      <c r="A105" s="821" t="s">
        <v>6177</v>
      </c>
      <c r="B105" s="822" t="s">
        <v>5936</v>
      </c>
      <c r="C105" s="822" t="s">
        <v>5932</v>
      </c>
      <c r="D105" s="822" t="s">
        <v>6006</v>
      </c>
      <c r="E105" s="822" t="s">
        <v>6007</v>
      </c>
      <c r="F105" s="831">
        <v>2</v>
      </c>
      <c r="G105" s="831">
        <v>66.66</v>
      </c>
      <c r="H105" s="831"/>
      <c r="I105" s="831">
        <v>33.33</v>
      </c>
      <c r="J105" s="831"/>
      <c r="K105" s="831"/>
      <c r="L105" s="831"/>
      <c r="M105" s="831"/>
      <c r="N105" s="831"/>
      <c r="O105" s="831"/>
      <c r="P105" s="827"/>
      <c r="Q105" s="832"/>
    </row>
    <row r="106" spans="1:17" ht="14.45" customHeight="1" x14ac:dyDescent="0.2">
      <c r="A106" s="821" t="s">
        <v>6177</v>
      </c>
      <c r="B106" s="822" t="s">
        <v>5936</v>
      </c>
      <c r="C106" s="822" t="s">
        <v>5932</v>
      </c>
      <c r="D106" s="822" t="s">
        <v>6012</v>
      </c>
      <c r="E106" s="822" t="s">
        <v>6013</v>
      </c>
      <c r="F106" s="831">
        <v>1</v>
      </c>
      <c r="G106" s="831">
        <v>86</v>
      </c>
      <c r="H106" s="831"/>
      <c r="I106" s="831">
        <v>86</v>
      </c>
      <c r="J106" s="831"/>
      <c r="K106" s="831"/>
      <c r="L106" s="831"/>
      <c r="M106" s="831"/>
      <c r="N106" s="831"/>
      <c r="O106" s="831"/>
      <c r="P106" s="827"/>
      <c r="Q106" s="832"/>
    </row>
    <row r="107" spans="1:17" ht="14.45" customHeight="1" x14ac:dyDescent="0.2">
      <c r="A107" s="821" t="s">
        <v>6177</v>
      </c>
      <c r="B107" s="822" t="s">
        <v>5936</v>
      </c>
      <c r="C107" s="822" t="s">
        <v>5932</v>
      </c>
      <c r="D107" s="822" t="s">
        <v>5933</v>
      </c>
      <c r="E107" s="822" t="s">
        <v>5934</v>
      </c>
      <c r="F107" s="831">
        <v>1</v>
      </c>
      <c r="G107" s="831">
        <v>252</v>
      </c>
      <c r="H107" s="831"/>
      <c r="I107" s="831">
        <v>252</v>
      </c>
      <c r="J107" s="831"/>
      <c r="K107" s="831"/>
      <c r="L107" s="831"/>
      <c r="M107" s="831"/>
      <c r="N107" s="831"/>
      <c r="O107" s="831"/>
      <c r="P107" s="827"/>
      <c r="Q107" s="832"/>
    </row>
    <row r="108" spans="1:17" ht="14.45" customHeight="1" x14ac:dyDescent="0.2">
      <c r="A108" s="821" t="s">
        <v>6177</v>
      </c>
      <c r="B108" s="822" t="s">
        <v>5936</v>
      </c>
      <c r="C108" s="822" t="s">
        <v>5932</v>
      </c>
      <c r="D108" s="822" t="s">
        <v>6082</v>
      </c>
      <c r="E108" s="822" t="s">
        <v>6083</v>
      </c>
      <c r="F108" s="831">
        <v>1</v>
      </c>
      <c r="G108" s="831">
        <v>1037</v>
      </c>
      <c r="H108" s="831"/>
      <c r="I108" s="831">
        <v>1037</v>
      </c>
      <c r="J108" s="831"/>
      <c r="K108" s="831"/>
      <c r="L108" s="831"/>
      <c r="M108" s="831"/>
      <c r="N108" s="831"/>
      <c r="O108" s="831"/>
      <c r="P108" s="827"/>
      <c r="Q108" s="832"/>
    </row>
    <row r="109" spans="1:17" ht="14.45" customHeight="1" x14ac:dyDescent="0.2">
      <c r="A109" s="821" t="s">
        <v>6177</v>
      </c>
      <c r="B109" s="822" t="s">
        <v>5936</v>
      </c>
      <c r="C109" s="822" t="s">
        <v>5932</v>
      </c>
      <c r="D109" s="822" t="s">
        <v>6106</v>
      </c>
      <c r="E109" s="822" t="s">
        <v>6107</v>
      </c>
      <c r="F109" s="831"/>
      <c r="G109" s="831"/>
      <c r="H109" s="831"/>
      <c r="I109" s="831"/>
      <c r="J109" s="831"/>
      <c r="K109" s="831"/>
      <c r="L109" s="831"/>
      <c r="M109" s="831"/>
      <c r="N109" s="831">
        <v>1</v>
      </c>
      <c r="O109" s="831">
        <v>88</v>
      </c>
      <c r="P109" s="827"/>
      <c r="Q109" s="832">
        <v>88</v>
      </c>
    </row>
    <row r="110" spans="1:17" ht="14.45" customHeight="1" x14ac:dyDescent="0.2">
      <c r="A110" s="821" t="s">
        <v>6178</v>
      </c>
      <c r="B110" s="822" t="s">
        <v>5936</v>
      </c>
      <c r="C110" s="822" t="s">
        <v>5932</v>
      </c>
      <c r="D110" s="822" t="s">
        <v>5970</v>
      </c>
      <c r="E110" s="822" t="s">
        <v>5971</v>
      </c>
      <c r="F110" s="831"/>
      <c r="G110" s="831"/>
      <c r="H110" s="831"/>
      <c r="I110" s="831"/>
      <c r="J110" s="831">
        <v>1</v>
      </c>
      <c r="K110" s="831">
        <v>91</v>
      </c>
      <c r="L110" s="831">
        <v>1</v>
      </c>
      <c r="M110" s="831">
        <v>91</v>
      </c>
      <c r="N110" s="831"/>
      <c r="O110" s="831"/>
      <c r="P110" s="827"/>
      <c r="Q110" s="832"/>
    </row>
    <row r="111" spans="1:17" ht="14.45" customHeight="1" x14ac:dyDescent="0.2">
      <c r="A111" s="821" t="s">
        <v>6178</v>
      </c>
      <c r="B111" s="822" t="s">
        <v>5936</v>
      </c>
      <c r="C111" s="822" t="s">
        <v>5932</v>
      </c>
      <c r="D111" s="822" t="s">
        <v>5976</v>
      </c>
      <c r="E111" s="822" t="s">
        <v>5977</v>
      </c>
      <c r="F111" s="831">
        <v>1</v>
      </c>
      <c r="G111" s="831">
        <v>126</v>
      </c>
      <c r="H111" s="831">
        <v>0.125</v>
      </c>
      <c r="I111" s="831">
        <v>126</v>
      </c>
      <c r="J111" s="831">
        <v>8</v>
      </c>
      <c r="K111" s="831">
        <v>1008</v>
      </c>
      <c r="L111" s="831">
        <v>1</v>
      </c>
      <c r="M111" s="831">
        <v>126</v>
      </c>
      <c r="N111" s="831">
        <v>4</v>
      </c>
      <c r="O111" s="831">
        <v>508</v>
      </c>
      <c r="P111" s="827">
        <v>0.50396825396825395</v>
      </c>
      <c r="Q111" s="832">
        <v>127</v>
      </c>
    </row>
    <row r="112" spans="1:17" ht="14.45" customHeight="1" x14ac:dyDescent="0.2">
      <c r="A112" s="821" t="s">
        <v>6178</v>
      </c>
      <c r="B112" s="822" t="s">
        <v>5936</v>
      </c>
      <c r="C112" s="822" t="s">
        <v>5932</v>
      </c>
      <c r="D112" s="822" t="s">
        <v>5933</v>
      </c>
      <c r="E112" s="822" t="s">
        <v>5934</v>
      </c>
      <c r="F112" s="831">
        <v>1</v>
      </c>
      <c r="G112" s="831">
        <v>252</v>
      </c>
      <c r="H112" s="831"/>
      <c r="I112" s="831">
        <v>252</v>
      </c>
      <c r="J112" s="831"/>
      <c r="K112" s="831"/>
      <c r="L112" s="831"/>
      <c r="M112" s="831"/>
      <c r="N112" s="831"/>
      <c r="O112" s="831"/>
      <c r="P112" s="827"/>
      <c r="Q112" s="832"/>
    </row>
    <row r="113" spans="1:17" ht="14.45" customHeight="1" x14ac:dyDescent="0.2">
      <c r="A113" s="821" t="s">
        <v>6179</v>
      </c>
      <c r="B113" s="822" t="s">
        <v>5936</v>
      </c>
      <c r="C113" s="822" t="s">
        <v>5932</v>
      </c>
      <c r="D113" s="822" t="s">
        <v>5976</v>
      </c>
      <c r="E113" s="822" t="s">
        <v>5977</v>
      </c>
      <c r="F113" s="831">
        <v>3</v>
      </c>
      <c r="G113" s="831">
        <v>381</v>
      </c>
      <c r="H113" s="831">
        <v>0.50396825396825395</v>
      </c>
      <c r="I113" s="831">
        <v>127</v>
      </c>
      <c r="J113" s="831">
        <v>6</v>
      </c>
      <c r="K113" s="831">
        <v>756</v>
      </c>
      <c r="L113" s="831">
        <v>1</v>
      </c>
      <c r="M113" s="831">
        <v>126</v>
      </c>
      <c r="N113" s="831">
        <v>1</v>
      </c>
      <c r="O113" s="831">
        <v>127</v>
      </c>
      <c r="P113" s="827">
        <v>0.16798941798941799</v>
      </c>
      <c r="Q113" s="832">
        <v>127</v>
      </c>
    </row>
    <row r="114" spans="1:17" ht="14.45" customHeight="1" x14ac:dyDescent="0.2">
      <c r="A114" s="821" t="s">
        <v>6179</v>
      </c>
      <c r="B114" s="822" t="s">
        <v>5936</v>
      </c>
      <c r="C114" s="822" t="s">
        <v>5932</v>
      </c>
      <c r="D114" s="822" t="s">
        <v>6050</v>
      </c>
      <c r="E114" s="822" t="s">
        <v>6051</v>
      </c>
      <c r="F114" s="831">
        <v>1</v>
      </c>
      <c r="G114" s="831">
        <v>353</v>
      </c>
      <c r="H114" s="831">
        <v>0.9943661971830986</v>
      </c>
      <c r="I114" s="831">
        <v>353</v>
      </c>
      <c r="J114" s="831">
        <v>1</v>
      </c>
      <c r="K114" s="831">
        <v>355</v>
      </c>
      <c r="L114" s="831">
        <v>1</v>
      </c>
      <c r="M114" s="831">
        <v>355</v>
      </c>
      <c r="N114" s="831"/>
      <c r="O114" s="831"/>
      <c r="P114" s="827"/>
      <c r="Q114" s="832"/>
    </row>
    <row r="115" spans="1:17" ht="14.45" customHeight="1" x14ac:dyDescent="0.2">
      <c r="A115" s="821" t="s">
        <v>6179</v>
      </c>
      <c r="B115" s="822" t="s">
        <v>5936</v>
      </c>
      <c r="C115" s="822" t="s">
        <v>5932</v>
      </c>
      <c r="D115" s="822" t="s">
        <v>6056</v>
      </c>
      <c r="E115" s="822" t="s">
        <v>6057</v>
      </c>
      <c r="F115" s="831"/>
      <c r="G115" s="831"/>
      <c r="H115" s="831"/>
      <c r="I115" s="831"/>
      <c r="J115" s="831">
        <v>1</v>
      </c>
      <c r="K115" s="831">
        <v>145</v>
      </c>
      <c r="L115" s="831">
        <v>1</v>
      </c>
      <c r="M115" s="831">
        <v>145</v>
      </c>
      <c r="N115" s="831"/>
      <c r="O115" s="831"/>
      <c r="P115" s="827"/>
      <c r="Q115" s="832"/>
    </row>
    <row r="116" spans="1:17" ht="14.45" customHeight="1" x14ac:dyDescent="0.2">
      <c r="A116" s="821" t="s">
        <v>6180</v>
      </c>
      <c r="B116" s="822" t="s">
        <v>5936</v>
      </c>
      <c r="C116" s="822" t="s">
        <v>5932</v>
      </c>
      <c r="D116" s="822" t="s">
        <v>5964</v>
      </c>
      <c r="E116" s="822" t="s">
        <v>5965</v>
      </c>
      <c r="F116" s="831"/>
      <c r="G116" s="831"/>
      <c r="H116" s="831"/>
      <c r="I116" s="831"/>
      <c r="J116" s="831"/>
      <c r="K116" s="831"/>
      <c r="L116" s="831"/>
      <c r="M116" s="831"/>
      <c r="N116" s="831">
        <v>1</v>
      </c>
      <c r="O116" s="831">
        <v>243</v>
      </c>
      <c r="P116" s="827"/>
      <c r="Q116" s="832">
        <v>243</v>
      </c>
    </row>
    <row r="117" spans="1:17" ht="14.45" customHeight="1" x14ac:dyDescent="0.2">
      <c r="A117" s="821" t="s">
        <v>6180</v>
      </c>
      <c r="B117" s="822" t="s">
        <v>5936</v>
      </c>
      <c r="C117" s="822" t="s">
        <v>5932</v>
      </c>
      <c r="D117" s="822" t="s">
        <v>5970</v>
      </c>
      <c r="E117" s="822" t="s">
        <v>5971</v>
      </c>
      <c r="F117" s="831">
        <v>5</v>
      </c>
      <c r="G117" s="831">
        <v>455</v>
      </c>
      <c r="H117" s="831"/>
      <c r="I117" s="831">
        <v>91</v>
      </c>
      <c r="J117" s="831"/>
      <c r="K117" s="831"/>
      <c r="L117" s="831"/>
      <c r="M117" s="831"/>
      <c r="N117" s="831"/>
      <c r="O117" s="831"/>
      <c r="P117" s="827"/>
      <c r="Q117" s="832"/>
    </row>
    <row r="118" spans="1:17" ht="14.45" customHeight="1" x14ac:dyDescent="0.2">
      <c r="A118" s="821" t="s">
        <v>6180</v>
      </c>
      <c r="B118" s="822" t="s">
        <v>5936</v>
      </c>
      <c r="C118" s="822" t="s">
        <v>5932</v>
      </c>
      <c r="D118" s="822" t="s">
        <v>5976</v>
      </c>
      <c r="E118" s="822" t="s">
        <v>5977</v>
      </c>
      <c r="F118" s="831">
        <v>63</v>
      </c>
      <c r="G118" s="831">
        <v>7987</v>
      </c>
      <c r="H118" s="831">
        <v>1.2429193899782136</v>
      </c>
      <c r="I118" s="831">
        <v>126.77777777777777</v>
      </c>
      <c r="J118" s="831">
        <v>51</v>
      </c>
      <c r="K118" s="831">
        <v>6426</v>
      </c>
      <c r="L118" s="831">
        <v>1</v>
      </c>
      <c r="M118" s="831">
        <v>126</v>
      </c>
      <c r="N118" s="831">
        <v>40</v>
      </c>
      <c r="O118" s="831">
        <v>5080</v>
      </c>
      <c r="P118" s="827">
        <v>0.79053843759726117</v>
      </c>
      <c r="Q118" s="832">
        <v>127</v>
      </c>
    </row>
    <row r="119" spans="1:17" ht="14.45" customHeight="1" x14ac:dyDescent="0.2">
      <c r="A119" s="821" t="s">
        <v>6180</v>
      </c>
      <c r="B119" s="822" t="s">
        <v>5936</v>
      </c>
      <c r="C119" s="822" t="s">
        <v>5932</v>
      </c>
      <c r="D119" s="822" t="s">
        <v>5996</v>
      </c>
      <c r="E119" s="822" t="s">
        <v>5997</v>
      </c>
      <c r="F119" s="831">
        <v>3</v>
      </c>
      <c r="G119" s="831">
        <v>3939</v>
      </c>
      <c r="H119" s="831">
        <v>0.7454579863739591</v>
      </c>
      <c r="I119" s="831">
        <v>1313</v>
      </c>
      <c r="J119" s="831">
        <v>4</v>
      </c>
      <c r="K119" s="831">
        <v>5284</v>
      </c>
      <c r="L119" s="831">
        <v>1</v>
      </c>
      <c r="M119" s="831">
        <v>1321</v>
      </c>
      <c r="N119" s="831">
        <v>3</v>
      </c>
      <c r="O119" s="831">
        <v>3984</v>
      </c>
      <c r="P119" s="827">
        <v>0.75397426192278572</v>
      </c>
      <c r="Q119" s="832">
        <v>1328</v>
      </c>
    </row>
    <row r="120" spans="1:17" ht="14.45" customHeight="1" x14ac:dyDescent="0.2">
      <c r="A120" s="821" t="s">
        <v>6180</v>
      </c>
      <c r="B120" s="822" t="s">
        <v>5936</v>
      </c>
      <c r="C120" s="822" t="s">
        <v>5932</v>
      </c>
      <c r="D120" s="822" t="s">
        <v>5998</v>
      </c>
      <c r="E120" s="822" t="s">
        <v>5999</v>
      </c>
      <c r="F120" s="831"/>
      <c r="G120" s="831"/>
      <c r="H120" s="831"/>
      <c r="I120" s="831"/>
      <c r="J120" s="831"/>
      <c r="K120" s="831"/>
      <c r="L120" s="831"/>
      <c r="M120" s="831"/>
      <c r="N120" s="831">
        <v>1</v>
      </c>
      <c r="O120" s="831">
        <v>989</v>
      </c>
      <c r="P120" s="827"/>
      <c r="Q120" s="832">
        <v>989</v>
      </c>
    </row>
    <row r="121" spans="1:17" ht="14.45" customHeight="1" x14ac:dyDescent="0.2">
      <c r="A121" s="821" t="s">
        <v>6180</v>
      </c>
      <c r="B121" s="822" t="s">
        <v>5936</v>
      </c>
      <c r="C121" s="822" t="s">
        <v>5932</v>
      </c>
      <c r="D121" s="822" t="s">
        <v>6000</v>
      </c>
      <c r="E121" s="822" t="s">
        <v>6001</v>
      </c>
      <c r="F121" s="831"/>
      <c r="G121" s="831"/>
      <c r="H121" s="831"/>
      <c r="I121" s="831"/>
      <c r="J121" s="831"/>
      <c r="K121" s="831"/>
      <c r="L121" s="831"/>
      <c r="M121" s="831"/>
      <c r="N121" s="831">
        <v>1</v>
      </c>
      <c r="O121" s="831">
        <v>1004</v>
      </c>
      <c r="P121" s="827"/>
      <c r="Q121" s="832">
        <v>1004</v>
      </c>
    </row>
    <row r="122" spans="1:17" ht="14.45" customHeight="1" x14ac:dyDescent="0.2">
      <c r="A122" s="821" t="s">
        <v>6180</v>
      </c>
      <c r="B122" s="822" t="s">
        <v>5936</v>
      </c>
      <c r="C122" s="822" t="s">
        <v>5932</v>
      </c>
      <c r="D122" s="822" t="s">
        <v>6004</v>
      </c>
      <c r="E122" s="822" t="s">
        <v>6005</v>
      </c>
      <c r="F122" s="831"/>
      <c r="G122" s="831"/>
      <c r="H122" s="831"/>
      <c r="I122" s="831"/>
      <c r="J122" s="831"/>
      <c r="K122" s="831"/>
      <c r="L122" s="831"/>
      <c r="M122" s="831"/>
      <c r="N122" s="831">
        <v>1</v>
      </c>
      <c r="O122" s="831">
        <v>166</v>
      </c>
      <c r="P122" s="827"/>
      <c r="Q122" s="832">
        <v>166</v>
      </c>
    </row>
    <row r="123" spans="1:17" ht="14.45" customHeight="1" x14ac:dyDescent="0.2">
      <c r="A123" s="821" t="s">
        <v>6180</v>
      </c>
      <c r="B123" s="822" t="s">
        <v>5936</v>
      </c>
      <c r="C123" s="822" t="s">
        <v>5932</v>
      </c>
      <c r="D123" s="822" t="s">
        <v>6006</v>
      </c>
      <c r="E123" s="822" t="s">
        <v>6007</v>
      </c>
      <c r="F123" s="831"/>
      <c r="G123" s="831"/>
      <c r="H123" s="831"/>
      <c r="I123" s="831"/>
      <c r="J123" s="831"/>
      <c r="K123" s="831"/>
      <c r="L123" s="831"/>
      <c r="M123" s="831"/>
      <c r="N123" s="831">
        <v>3</v>
      </c>
      <c r="O123" s="831">
        <v>136.68</v>
      </c>
      <c r="P123" s="827"/>
      <c r="Q123" s="832">
        <v>45.56</v>
      </c>
    </row>
    <row r="124" spans="1:17" ht="14.45" customHeight="1" x14ac:dyDescent="0.2">
      <c r="A124" s="821" t="s">
        <v>6180</v>
      </c>
      <c r="B124" s="822" t="s">
        <v>5936</v>
      </c>
      <c r="C124" s="822" t="s">
        <v>5932</v>
      </c>
      <c r="D124" s="822" t="s">
        <v>6012</v>
      </c>
      <c r="E124" s="822" t="s">
        <v>6013</v>
      </c>
      <c r="F124" s="831">
        <v>3</v>
      </c>
      <c r="G124" s="831">
        <v>258</v>
      </c>
      <c r="H124" s="831"/>
      <c r="I124" s="831">
        <v>86</v>
      </c>
      <c r="J124" s="831"/>
      <c r="K124" s="831"/>
      <c r="L124" s="831"/>
      <c r="M124" s="831"/>
      <c r="N124" s="831">
        <v>3</v>
      </c>
      <c r="O124" s="831">
        <v>264</v>
      </c>
      <c r="P124" s="827"/>
      <c r="Q124" s="832">
        <v>88</v>
      </c>
    </row>
    <row r="125" spans="1:17" ht="14.45" customHeight="1" x14ac:dyDescent="0.2">
      <c r="A125" s="821" t="s">
        <v>6180</v>
      </c>
      <c r="B125" s="822" t="s">
        <v>5936</v>
      </c>
      <c r="C125" s="822" t="s">
        <v>5932</v>
      </c>
      <c r="D125" s="822" t="s">
        <v>5933</v>
      </c>
      <c r="E125" s="822" t="s">
        <v>5934</v>
      </c>
      <c r="F125" s="831">
        <v>2</v>
      </c>
      <c r="G125" s="831">
        <v>504</v>
      </c>
      <c r="H125" s="831">
        <v>0.24803149606299213</v>
      </c>
      <c r="I125" s="831">
        <v>252</v>
      </c>
      <c r="J125" s="831">
        <v>8</v>
      </c>
      <c r="K125" s="831">
        <v>2032</v>
      </c>
      <c r="L125" s="831">
        <v>1</v>
      </c>
      <c r="M125" s="831">
        <v>254</v>
      </c>
      <c r="N125" s="831">
        <v>6</v>
      </c>
      <c r="O125" s="831">
        <v>1530</v>
      </c>
      <c r="P125" s="827">
        <v>0.75295275590551181</v>
      </c>
      <c r="Q125" s="832">
        <v>255</v>
      </c>
    </row>
    <row r="126" spans="1:17" ht="14.45" customHeight="1" x14ac:dyDescent="0.2">
      <c r="A126" s="821" t="s">
        <v>6180</v>
      </c>
      <c r="B126" s="822" t="s">
        <v>5936</v>
      </c>
      <c r="C126" s="822" t="s">
        <v>5932</v>
      </c>
      <c r="D126" s="822" t="s">
        <v>6056</v>
      </c>
      <c r="E126" s="822" t="s">
        <v>6057</v>
      </c>
      <c r="F126" s="831"/>
      <c r="G126" s="831"/>
      <c r="H126" s="831"/>
      <c r="I126" s="831"/>
      <c r="J126" s="831">
        <v>1</v>
      </c>
      <c r="K126" s="831">
        <v>145</v>
      </c>
      <c r="L126" s="831">
        <v>1</v>
      </c>
      <c r="M126" s="831">
        <v>145</v>
      </c>
      <c r="N126" s="831">
        <v>1</v>
      </c>
      <c r="O126" s="831">
        <v>146</v>
      </c>
      <c r="P126" s="827">
        <v>1.0068965517241379</v>
      </c>
      <c r="Q126" s="832">
        <v>146</v>
      </c>
    </row>
    <row r="127" spans="1:17" ht="14.45" customHeight="1" x14ac:dyDescent="0.2">
      <c r="A127" s="821" t="s">
        <v>6180</v>
      </c>
      <c r="B127" s="822" t="s">
        <v>5936</v>
      </c>
      <c r="C127" s="822" t="s">
        <v>5932</v>
      </c>
      <c r="D127" s="822" t="s">
        <v>6074</v>
      </c>
      <c r="E127" s="822" t="s">
        <v>6075</v>
      </c>
      <c r="F127" s="831"/>
      <c r="G127" s="831"/>
      <c r="H127" s="831"/>
      <c r="I127" s="831"/>
      <c r="J127" s="831"/>
      <c r="K127" s="831"/>
      <c r="L127" s="831"/>
      <c r="M127" s="831"/>
      <c r="N127" s="831">
        <v>1</v>
      </c>
      <c r="O127" s="831">
        <v>88</v>
      </c>
      <c r="P127" s="827"/>
      <c r="Q127" s="832">
        <v>88</v>
      </c>
    </row>
    <row r="128" spans="1:17" ht="14.45" customHeight="1" x14ac:dyDescent="0.2">
      <c r="A128" s="821" t="s">
        <v>6181</v>
      </c>
      <c r="B128" s="822" t="s">
        <v>5936</v>
      </c>
      <c r="C128" s="822" t="s">
        <v>5932</v>
      </c>
      <c r="D128" s="822" t="s">
        <v>5957</v>
      </c>
      <c r="E128" s="822" t="s">
        <v>5958</v>
      </c>
      <c r="F128" s="831">
        <v>1</v>
      </c>
      <c r="G128" s="831">
        <v>37</v>
      </c>
      <c r="H128" s="831"/>
      <c r="I128" s="831">
        <v>37</v>
      </c>
      <c r="J128" s="831"/>
      <c r="K128" s="831"/>
      <c r="L128" s="831"/>
      <c r="M128" s="831"/>
      <c r="N128" s="831">
        <v>1</v>
      </c>
      <c r="O128" s="831">
        <v>38</v>
      </c>
      <c r="P128" s="827"/>
      <c r="Q128" s="832">
        <v>38</v>
      </c>
    </row>
    <row r="129" spans="1:17" ht="14.45" customHeight="1" x14ac:dyDescent="0.2">
      <c r="A129" s="821" t="s">
        <v>6181</v>
      </c>
      <c r="B129" s="822" t="s">
        <v>5936</v>
      </c>
      <c r="C129" s="822" t="s">
        <v>5932</v>
      </c>
      <c r="D129" s="822" t="s">
        <v>5964</v>
      </c>
      <c r="E129" s="822" t="s">
        <v>5965</v>
      </c>
      <c r="F129" s="831"/>
      <c r="G129" s="831"/>
      <c r="H129" s="831"/>
      <c r="I129" s="831"/>
      <c r="J129" s="831"/>
      <c r="K129" s="831"/>
      <c r="L129" s="831"/>
      <c r="M129" s="831"/>
      <c r="N129" s="831">
        <v>1</v>
      </c>
      <c r="O129" s="831">
        <v>243</v>
      </c>
      <c r="P129" s="827"/>
      <c r="Q129" s="832">
        <v>243</v>
      </c>
    </row>
    <row r="130" spans="1:17" ht="14.45" customHeight="1" x14ac:dyDescent="0.2">
      <c r="A130" s="821" t="s">
        <v>6181</v>
      </c>
      <c r="B130" s="822" t="s">
        <v>5936</v>
      </c>
      <c r="C130" s="822" t="s">
        <v>5932</v>
      </c>
      <c r="D130" s="822" t="s">
        <v>5970</v>
      </c>
      <c r="E130" s="822" t="s">
        <v>5971</v>
      </c>
      <c r="F130" s="831">
        <v>1</v>
      </c>
      <c r="G130" s="831">
        <v>91</v>
      </c>
      <c r="H130" s="831">
        <v>0.5</v>
      </c>
      <c r="I130" s="831">
        <v>91</v>
      </c>
      <c r="J130" s="831">
        <v>2</v>
      </c>
      <c r="K130" s="831">
        <v>182</v>
      </c>
      <c r="L130" s="831">
        <v>1</v>
      </c>
      <c r="M130" s="831">
        <v>91</v>
      </c>
      <c r="N130" s="831">
        <v>5</v>
      </c>
      <c r="O130" s="831">
        <v>460</v>
      </c>
      <c r="P130" s="827">
        <v>2.5274725274725274</v>
      </c>
      <c r="Q130" s="832">
        <v>92</v>
      </c>
    </row>
    <row r="131" spans="1:17" ht="14.45" customHeight="1" x14ac:dyDescent="0.2">
      <c r="A131" s="821" t="s">
        <v>6181</v>
      </c>
      <c r="B131" s="822" t="s">
        <v>5936</v>
      </c>
      <c r="C131" s="822" t="s">
        <v>5932</v>
      </c>
      <c r="D131" s="822" t="s">
        <v>5974</v>
      </c>
      <c r="E131" s="822" t="s">
        <v>5975</v>
      </c>
      <c r="F131" s="831"/>
      <c r="G131" s="831"/>
      <c r="H131" s="831"/>
      <c r="I131" s="831"/>
      <c r="J131" s="831"/>
      <c r="K131" s="831"/>
      <c r="L131" s="831"/>
      <c r="M131" s="831"/>
      <c r="N131" s="831">
        <v>1</v>
      </c>
      <c r="O131" s="831">
        <v>82</v>
      </c>
      <c r="P131" s="827"/>
      <c r="Q131" s="832">
        <v>82</v>
      </c>
    </row>
    <row r="132" spans="1:17" ht="14.45" customHeight="1" x14ac:dyDescent="0.2">
      <c r="A132" s="821" t="s">
        <v>6181</v>
      </c>
      <c r="B132" s="822" t="s">
        <v>5936</v>
      </c>
      <c r="C132" s="822" t="s">
        <v>5932</v>
      </c>
      <c r="D132" s="822" t="s">
        <v>5976</v>
      </c>
      <c r="E132" s="822" t="s">
        <v>5977</v>
      </c>
      <c r="F132" s="831">
        <v>99</v>
      </c>
      <c r="G132" s="831">
        <v>12541</v>
      </c>
      <c r="H132" s="831">
        <v>1.0588483620398514</v>
      </c>
      <c r="I132" s="831">
        <v>126.67676767676768</v>
      </c>
      <c r="J132" s="831">
        <v>94</v>
      </c>
      <c r="K132" s="831">
        <v>11844</v>
      </c>
      <c r="L132" s="831">
        <v>1</v>
      </c>
      <c r="M132" s="831">
        <v>126</v>
      </c>
      <c r="N132" s="831">
        <v>49</v>
      </c>
      <c r="O132" s="831">
        <v>6223</v>
      </c>
      <c r="P132" s="827">
        <v>0.52541371158392436</v>
      </c>
      <c r="Q132" s="832">
        <v>127</v>
      </c>
    </row>
    <row r="133" spans="1:17" ht="14.45" customHeight="1" x14ac:dyDescent="0.2">
      <c r="A133" s="821" t="s">
        <v>6181</v>
      </c>
      <c r="B133" s="822" t="s">
        <v>5936</v>
      </c>
      <c r="C133" s="822" t="s">
        <v>5932</v>
      </c>
      <c r="D133" s="822" t="s">
        <v>5996</v>
      </c>
      <c r="E133" s="822" t="s">
        <v>5997</v>
      </c>
      <c r="F133" s="831"/>
      <c r="G133" s="831"/>
      <c r="H133" s="831"/>
      <c r="I133" s="831"/>
      <c r="J133" s="831">
        <v>4</v>
      </c>
      <c r="K133" s="831">
        <v>5284</v>
      </c>
      <c r="L133" s="831">
        <v>1</v>
      </c>
      <c r="M133" s="831">
        <v>1321</v>
      </c>
      <c r="N133" s="831">
        <v>1</v>
      </c>
      <c r="O133" s="831">
        <v>1328</v>
      </c>
      <c r="P133" s="827">
        <v>0.25132475397426191</v>
      </c>
      <c r="Q133" s="832">
        <v>1328</v>
      </c>
    </row>
    <row r="134" spans="1:17" ht="14.45" customHeight="1" x14ac:dyDescent="0.2">
      <c r="A134" s="821" t="s">
        <v>6181</v>
      </c>
      <c r="B134" s="822" t="s">
        <v>5936</v>
      </c>
      <c r="C134" s="822" t="s">
        <v>5932</v>
      </c>
      <c r="D134" s="822" t="s">
        <v>5998</v>
      </c>
      <c r="E134" s="822" t="s">
        <v>5999</v>
      </c>
      <c r="F134" s="831">
        <v>1</v>
      </c>
      <c r="G134" s="831">
        <v>975</v>
      </c>
      <c r="H134" s="831"/>
      <c r="I134" s="831">
        <v>975</v>
      </c>
      <c r="J134" s="831"/>
      <c r="K134" s="831"/>
      <c r="L134" s="831"/>
      <c r="M134" s="831"/>
      <c r="N134" s="831"/>
      <c r="O134" s="831"/>
      <c r="P134" s="827"/>
      <c r="Q134" s="832"/>
    </row>
    <row r="135" spans="1:17" ht="14.45" customHeight="1" x14ac:dyDescent="0.2">
      <c r="A135" s="821" t="s">
        <v>6181</v>
      </c>
      <c r="B135" s="822" t="s">
        <v>5936</v>
      </c>
      <c r="C135" s="822" t="s">
        <v>5932</v>
      </c>
      <c r="D135" s="822" t="s">
        <v>6004</v>
      </c>
      <c r="E135" s="822" t="s">
        <v>6005</v>
      </c>
      <c r="F135" s="831">
        <v>1</v>
      </c>
      <c r="G135" s="831">
        <v>164</v>
      </c>
      <c r="H135" s="831"/>
      <c r="I135" s="831">
        <v>164</v>
      </c>
      <c r="J135" s="831"/>
      <c r="K135" s="831"/>
      <c r="L135" s="831"/>
      <c r="M135" s="831"/>
      <c r="N135" s="831"/>
      <c r="O135" s="831"/>
      <c r="P135" s="827"/>
      <c r="Q135" s="832"/>
    </row>
    <row r="136" spans="1:17" ht="14.45" customHeight="1" x14ac:dyDescent="0.2">
      <c r="A136" s="821" t="s">
        <v>6181</v>
      </c>
      <c r="B136" s="822" t="s">
        <v>5936</v>
      </c>
      <c r="C136" s="822" t="s">
        <v>5932</v>
      </c>
      <c r="D136" s="822" t="s">
        <v>6006</v>
      </c>
      <c r="E136" s="822" t="s">
        <v>6007</v>
      </c>
      <c r="F136" s="831">
        <v>1</v>
      </c>
      <c r="G136" s="831">
        <v>33.33</v>
      </c>
      <c r="H136" s="831"/>
      <c r="I136" s="831">
        <v>33.33</v>
      </c>
      <c r="J136" s="831"/>
      <c r="K136" s="831"/>
      <c r="L136" s="831"/>
      <c r="M136" s="831"/>
      <c r="N136" s="831">
        <v>2</v>
      </c>
      <c r="O136" s="831">
        <v>91.12</v>
      </c>
      <c r="P136" s="827"/>
      <c r="Q136" s="832">
        <v>45.56</v>
      </c>
    </row>
    <row r="137" spans="1:17" ht="14.45" customHeight="1" x14ac:dyDescent="0.2">
      <c r="A137" s="821" t="s">
        <v>6181</v>
      </c>
      <c r="B137" s="822" t="s">
        <v>5936</v>
      </c>
      <c r="C137" s="822" t="s">
        <v>5932</v>
      </c>
      <c r="D137" s="822" t="s">
        <v>6012</v>
      </c>
      <c r="E137" s="822" t="s">
        <v>6013</v>
      </c>
      <c r="F137" s="831">
        <v>1</v>
      </c>
      <c r="G137" s="831">
        <v>86</v>
      </c>
      <c r="H137" s="831">
        <v>0.9885057471264368</v>
      </c>
      <c r="I137" s="831">
        <v>86</v>
      </c>
      <c r="J137" s="831">
        <v>1</v>
      </c>
      <c r="K137" s="831">
        <v>87</v>
      </c>
      <c r="L137" s="831">
        <v>1</v>
      </c>
      <c r="M137" s="831">
        <v>87</v>
      </c>
      <c r="N137" s="831">
        <v>1</v>
      </c>
      <c r="O137" s="831">
        <v>88</v>
      </c>
      <c r="P137" s="827">
        <v>1.0114942528735633</v>
      </c>
      <c r="Q137" s="832">
        <v>88</v>
      </c>
    </row>
    <row r="138" spans="1:17" ht="14.45" customHeight="1" x14ac:dyDescent="0.2">
      <c r="A138" s="821" t="s">
        <v>6181</v>
      </c>
      <c r="B138" s="822" t="s">
        <v>5936</v>
      </c>
      <c r="C138" s="822" t="s">
        <v>5932</v>
      </c>
      <c r="D138" s="822" t="s">
        <v>5933</v>
      </c>
      <c r="E138" s="822" t="s">
        <v>5934</v>
      </c>
      <c r="F138" s="831">
        <v>5</v>
      </c>
      <c r="G138" s="831">
        <v>1260</v>
      </c>
      <c r="H138" s="831">
        <v>0.82677165354330706</v>
      </c>
      <c r="I138" s="831">
        <v>252</v>
      </c>
      <c r="J138" s="831">
        <v>6</v>
      </c>
      <c r="K138" s="831">
        <v>1524</v>
      </c>
      <c r="L138" s="831">
        <v>1</v>
      </c>
      <c r="M138" s="831">
        <v>254</v>
      </c>
      <c r="N138" s="831">
        <v>5</v>
      </c>
      <c r="O138" s="831">
        <v>1275</v>
      </c>
      <c r="P138" s="827">
        <v>0.83661417322834641</v>
      </c>
      <c r="Q138" s="832">
        <v>255</v>
      </c>
    </row>
    <row r="139" spans="1:17" ht="14.45" customHeight="1" x14ac:dyDescent="0.2">
      <c r="A139" s="821" t="s">
        <v>6181</v>
      </c>
      <c r="B139" s="822" t="s">
        <v>5936</v>
      </c>
      <c r="C139" s="822" t="s">
        <v>5932</v>
      </c>
      <c r="D139" s="822" t="s">
        <v>6044</v>
      </c>
      <c r="E139" s="822" t="s">
        <v>6045</v>
      </c>
      <c r="F139" s="831"/>
      <c r="G139" s="831"/>
      <c r="H139" s="831"/>
      <c r="I139" s="831"/>
      <c r="J139" s="831"/>
      <c r="K139" s="831"/>
      <c r="L139" s="831"/>
      <c r="M139" s="831"/>
      <c r="N139" s="831">
        <v>1</v>
      </c>
      <c r="O139" s="831">
        <v>377</v>
      </c>
      <c r="P139" s="827"/>
      <c r="Q139" s="832">
        <v>377</v>
      </c>
    </row>
    <row r="140" spans="1:17" ht="14.45" customHeight="1" x14ac:dyDescent="0.2">
      <c r="A140" s="821" t="s">
        <v>6181</v>
      </c>
      <c r="B140" s="822" t="s">
        <v>5936</v>
      </c>
      <c r="C140" s="822" t="s">
        <v>5932</v>
      </c>
      <c r="D140" s="822" t="s">
        <v>6056</v>
      </c>
      <c r="E140" s="822" t="s">
        <v>6057</v>
      </c>
      <c r="F140" s="831">
        <v>2</v>
      </c>
      <c r="G140" s="831">
        <v>290</v>
      </c>
      <c r="H140" s="831"/>
      <c r="I140" s="831">
        <v>145</v>
      </c>
      <c r="J140" s="831"/>
      <c r="K140" s="831"/>
      <c r="L140" s="831"/>
      <c r="M140" s="831"/>
      <c r="N140" s="831">
        <v>1</v>
      </c>
      <c r="O140" s="831">
        <v>146</v>
      </c>
      <c r="P140" s="827"/>
      <c r="Q140" s="832">
        <v>146</v>
      </c>
    </row>
    <row r="141" spans="1:17" ht="14.45" customHeight="1" x14ac:dyDescent="0.2">
      <c r="A141" s="821" t="s">
        <v>586</v>
      </c>
      <c r="B141" s="822" t="s">
        <v>5936</v>
      </c>
      <c r="C141" s="822" t="s">
        <v>5932</v>
      </c>
      <c r="D141" s="822" t="s">
        <v>5957</v>
      </c>
      <c r="E141" s="822" t="s">
        <v>5958</v>
      </c>
      <c r="F141" s="831">
        <v>1</v>
      </c>
      <c r="G141" s="831">
        <v>37</v>
      </c>
      <c r="H141" s="831"/>
      <c r="I141" s="831">
        <v>37</v>
      </c>
      <c r="J141" s="831"/>
      <c r="K141" s="831"/>
      <c r="L141" s="831"/>
      <c r="M141" s="831"/>
      <c r="N141" s="831"/>
      <c r="O141" s="831"/>
      <c r="P141" s="827"/>
      <c r="Q141" s="832"/>
    </row>
    <row r="142" spans="1:17" ht="14.45" customHeight="1" x14ac:dyDescent="0.2">
      <c r="A142" s="821" t="s">
        <v>586</v>
      </c>
      <c r="B142" s="822" t="s">
        <v>5936</v>
      </c>
      <c r="C142" s="822" t="s">
        <v>5932</v>
      </c>
      <c r="D142" s="822" t="s">
        <v>5964</v>
      </c>
      <c r="E142" s="822" t="s">
        <v>5965</v>
      </c>
      <c r="F142" s="831">
        <v>1</v>
      </c>
      <c r="G142" s="831">
        <v>241</v>
      </c>
      <c r="H142" s="831"/>
      <c r="I142" s="831">
        <v>241</v>
      </c>
      <c r="J142" s="831"/>
      <c r="K142" s="831"/>
      <c r="L142" s="831"/>
      <c r="M142" s="831"/>
      <c r="N142" s="831"/>
      <c r="O142" s="831"/>
      <c r="P142" s="827"/>
      <c r="Q142" s="832"/>
    </row>
    <row r="143" spans="1:17" ht="14.45" customHeight="1" x14ac:dyDescent="0.2">
      <c r="A143" s="821" t="s">
        <v>586</v>
      </c>
      <c r="B143" s="822" t="s">
        <v>5936</v>
      </c>
      <c r="C143" s="822" t="s">
        <v>5932</v>
      </c>
      <c r="D143" s="822" t="s">
        <v>5966</v>
      </c>
      <c r="E143" s="822" t="s">
        <v>5967</v>
      </c>
      <c r="F143" s="831"/>
      <c r="G143" s="831"/>
      <c r="H143" s="831"/>
      <c r="I143" s="831"/>
      <c r="J143" s="831"/>
      <c r="K143" s="831"/>
      <c r="L143" s="831"/>
      <c r="M143" s="831"/>
      <c r="N143" s="831">
        <v>2</v>
      </c>
      <c r="O143" s="831">
        <v>770</v>
      </c>
      <c r="P143" s="827"/>
      <c r="Q143" s="832">
        <v>385</v>
      </c>
    </row>
    <row r="144" spans="1:17" ht="14.45" customHeight="1" x14ac:dyDescent="0.2">
      <c r="A144" s="821" t="s">
        <v>586</v>
      </c>
      <c r="B144" s="822" t="s">
        <v>5936</v>
      </c>
      <c r="C144" s="822" t="s">
        <v>5932</v>
      </c>
      <c r="D144" s="822" t="s">
        <v>5970</v>
      </c>
      <c r="E144" s="822" t="s">
        <v>5971</v>
      </c>
      <c r="F144" s="831">
        <v>1</v>
      </c>
      <c r="G144" s="831">
        <v>91</v>
      </c>
      <c r="H144" s="831">
        <v>1</v>
      </c>
      <c r="I144" s="831">
        <v>91</v>
      </c>
      <c r="J144" s="831">
        <v>1</v>
      </c>
      <c r="K144" s="831">
        <v>91</v>
      </c>
      <c r="L144" s="831">
        <v>1</v>
      </c>
      <c r="M144" s="831">
        <v>91</v>
      </c>
      <c r="N144" s="831"/>
      <c r="O144" s="831"/>
      <c r="P144" s="827"/>
      <c r="Q144" s="832"/>
    </row>
    <row r="145" spans="1:17" ht="14.45" customHeight="1" x14ac:dyDescent="0.2">
      <c r="A145" s="821" t="s">
        <v>586</v>
      </c>
      <c r="B145" s="822" t="s">
        <v>5936</v>
      </c>
      <c r="C145" s="822" t="s">
        <v>5932</v>
      </c>
      <c r="D145" s="822" t="s">
        <v>5974</v>
      </c>
      <c r="E145" s="822" t="s">
        <v>5975</v>
      </c>
      <c r="F145" s="831">
        <v>1</v>
      </c>
      <c r="G145" s="831">
        <v>81</v>
      </c>
      <c r="H145" s="831">
        <v>1</v>
      </c>
      <c r="I145" s="831">
        <v>81</v>
      </c>
      <c r="J145" s="831">
        <v>1</v>
      </c>
      <c r="K145" s="831">
        <v>81</v>
      </c>
      <c r="L145" s="831">
        <v>1</v>
      </c>
      <c r="M145" s="831">
        <v>81</v>
      </c>
      <c r="N145" s="831"/>
      <c r="O145" s="831"/>
      <c r="P145" s="827"/>
      <c r="Q145" s="832"/>
    </row>
    <row r="146" spans="1:17" ht="14.45" customHeight="1" x14ac:dyDescent="0.2">
      <c r="A146" s="821" t="s">
        <v>586</v>
      </c>
      <c r="B146" s="822" t="s">
        <v>5936</v>
      </c>
      <c r="C146" s="822" t="s">
        <v>5932</v>
      </c>
      <c r="D146" s="822" t="s">
        <v>5976</v>
      </c>
      <c r="E146" s="822" t="s">
        <v>5977</v>
      </c>
      <c r="F146" s="831">
        <v>208</v>
      </c>
      <c r="G146" s="831">
        <v>26334</v>
      </c>
      <c r="H146" s="831">
        <v>0.74642857142857144</v>
      </c>
      <c r="I146" s="831">
        <v>126.60576923076923</v>
      </c>
      <c r="J146" s="831">
        <v>280</v>
      </c>
      <c r="K146" s="831">
        <v>35280</v>
      </c>
      <c r="L146" s="831">
        <v>1</v>
      </c>
      <c r="M146" s="831">
        <v>126</v>
      </c>
      <c r="N146" s="831">
        <v>255</v>
      </c>
      <c r="O146" s="831">
        <v>32385</v>
      </c>
      <c r="P146" s="827">
        <v>0.91794217687074831</v>
      </c>
      <c r="Q146" s="832">
        <v>127</v>
      </c>
    </row>
    <row r="147" spans="1:17" ht="14.45" customHeight="1" x14ac:dyDescent="0.2">
      <c r="A147" s="821" t="s">
        <v>586</v>
      </c>
      <c r="B147" s="822" t="s">
        <v>5936</v>
      </c>
      <c r="C147" s="822" t="s">
        <v>5932</v>
      </c>
      <c r="D147" s="822" t="s">
        <v>5978</v>
      </c>
      <c r="E147" s="822" t="s">
        <v>5979</v>
      </c>
      <c r="F147" s="831">
        <v>1</v>
      </c>
      <c r="G147" s="831">
        <v>242</v>
      </c>
      <c r="H147" s="831"/>
      <c r="I147" s="831">
        <v>242</v>
      </c>
      <c r="J147" s="831"/>
      <c r="K147" s="831"/>
      <c r="L147" s="831"/>
      <c r="M147" s="831"/>
      <c r="N147" s="831"/>
      <c r="O147" s="831"/>
      <c r="P147" s="827"/>
      <c r="Q147" s="832"/>
    </row>
    <row r="148" spans="1:17" ht="14.45" customHeight="1" x14ac:dyDescent="0.2">
      <c r="A148" s="821" t="s">
        <v>586</v>
      </c>
      <c r="B148" s="822" t="s">
        <v>5936</v>
      </c>
      <c r="C148" s="822" t="s">
        <v>5932</v>
      </c>
      <c r="D148" s="822" t="s">
        <v>5996</v>
      </c>
      <c r="E148" s="822" t="s">
        <v>5997</v>
      </c>
      <c r="F148" s="831"/>
      <c r="G148" s="831"/>
      <c r="H148" s="831"/>
      <c r="I148" s="831"/>
      <c r="J148" s="831">
        <v>1</v>
      </c>
      <c r="K148" s="831">
        <v>1321</v>
      </c>
      <c r="L148" s="831">
        <v>1</v>
      </c>
      <c r="M148" s="831">
        <v>1321</v>
      </c>
      <c r="N148" s="831"/>
      <c r="O148" s="831"/>
      <c r="P148" s="827"/>
      <c r="Q148" s="832"/>
    </row>
    <row r="149" spans="1:17" ht="14.45" customHeight="1" x14ac:dyDescent="0.2">
      <c r="A149" s="821" t="s">
        <v>586</v>
      </c>
      <c r="B149" s="822" t="s">
        <v>5936</v>
      </c>
      <c r="C149" s="822" t="s">
        <v>5932</v>
      </c>
      <c r="D149" s="822" t="s">
        <v>5998</v>
      </c>
      <c r="E149" s="822" t="s">
        <v>5999</v>
      </c>
      <c r="F149" s="831"/>
      <c r="G149" s="831"/>
      <c r="H149" s="831"/>
      <c r="I149" s="831"/>
      <c r="J149" s="831">
        <v>1</v>
      </c>
      <c r="K149" s="831">
        <v>982</v>
      </c>
      <c r="L149" s="831">
        <v>1</v>
      </c>
      <c r="M149" s="831">
        <v>982</v>
      </c>
      <c r="N149" s="831"/>
      <c r="O149" s="831"/>
      <c r="P149" s="827"/>
      <c r="Q149" s="832"/>
    </row>
    <row r="150" spans="1:17" ht="14.45" customHeight="1" x14ac:dyDescent="0.2">
      <c r="A150" s="821" t="s">
        <v>586</v>
      </c>
      <c r="B150" s="822" t="s">
        <v>5936</v>
      </c>
      <c r="C150" s="822" t="s">
        <v>5932</v>
      </c>
      <c r="D150" s="822" t="s">
        <v>6004</v>
      </c>
      <c r="E150" s="822" t="s">
        <v>6005</v>
      </c>
      <c r="F150" s="831"/>
      <c r="G150" s="831"/>
      <c r="H150" s="831"/>
      <c r="I150" s="831"/>
      <c r="J150" s="831"/>
      <c r="K150" s="831"/>
      <c r="L150" s="831"/>
      <c r="M150" s="831"/>
      <c r="N150" s="831">
        <v>1</v>
      </c>
      <c r="O150" s="831">
        <v>166</v>
      </c>
      <c r="P150" s="827"/>
      <c r="Q150" s="832">
        <v>166</v>
      </c>
    </row>
    <row r="151" spans="1:17" ht="14.45" customHeight="1" x14ac:dyDescent="0.2">
      <c r="A151" s="821" t="s">
        <v>586</v>
      </c>
      <c r="B151" s="822" t="s">
        <v>5936</v>
      </c>
      <c r="C151" s="822" t="s">
        <v>5932</v>
      </c>
      <c r="D151" s="822" t="s">
        <v>6006</v>
      </c>
      <c r="E151" s="822" t="s">
        <v>6007</v>
      </c>
      <c r="F151" s="831">
        <v>4</v>
      </c>
      <c r="G151" s="831">
        <v>133.32999999999998</v>
      </c>
      <c r="H151" s="831"/>
      <c r="I151" s="831">
        <v>33.332499999999996</v>
      </c>
      <c r="J151" s="831"/>
      <c r="K151" s="831"/>
      <c r="L151" s="831"/>
      <c r="M151" s="831"/>
      <c r="N151" s="831">
        <v>24</v>
      </c>
      <c r="O151" s="831">
        <v>1093.3699999999999</v>
      </c>
      <c r="P151" s="827"/>
      <c r="Q151" s="832">
        <v>45.557083333333331</v>
      </c>
    </row>
    <row r="152" spans="1:17" ht="14.45" customHeight="1" x14ac:dyDescent="0.2">
      <c r="A152" s="821" t="s">
        <v>586</v>
      </c>
      <c r="B152" s="822" t="s">
        <v>5936</v>
      </c>
      <c r="C152" s="822" t="s">
        <v>5932</v>
      </c>
      <c r="D152" s="822" t="s">
        <v>6012</v>
      </c>
      <c r="E152" s="822" t="s">
        <v>6013</v>
      </c>
      <c r="F152" s="831"/>
      <c r="G152" s="831"/>
      <c r="H152" s="831"/>
      <c r="I152" s="831"/>
      <c r="J152" s="831">
        <v>1</v>
      </c>
      <c r="K152" s="831">
        <v>87</v>
      </c>
      <c r="L152" s="831">
        <v>1</v>
      </c>
      <c r="M152" s="831">
        <v>87</v>
      </c>
      <c r="N152" s="831"/>
      <c r="O152" s="831"/>
      <c r="P152" s="827"/>
      <c r="Q152" s="832"/>
    </row>
    <row r="153" spans="1:17" ht="14.45" customHeight="1" x14ac:dyDescent="0.2">
      <c r="A153" s="821" t="s">
        <v>586</v>
      </c>
      <c r="B153" s="822" t="s">
        <v>5936</v>
      </c>
      <c r="C153" s="822" t="s">
        <v>5932</v>
      </c>
      <c r="D153" s="822" t="s">
        <v>6020</v>
      </c>
      <c r="E153" s="822" t="s">
        <v>6021</v>
      </c>
      <c r="F153" s="831">
        <v>1</v>
      </c>
      <c r="G153" s="831">
        <v>496</v>
      </c>
      <c r="H153" s="831">
        <v>0.9939879759519038</v>
      </c>
      <c r="I153" s="831">
        <v>496</v>
      </c>
      <c r="J153" s="831">
        <v>1</v>
      </c>
      <c r="K153" s="831">
        <v>499</v>
      </c>
      <c r="L153" s="831">
        <v>1</v>
      </c>
      <c r="M153" s="831">
        <v>499</v>
      </c>
      <c r="N153" s="831"/>
      <c r="O153" s="831"/>
      <c r="P153" s="827"/>
      <c r="Q153" s="832"/>
    </row>
    <row r="154" spans="1:17" ht="14.45" customHeight="1" x14ac:dyDescent="0.2">
      <c r="A154" s="821" t="s">
        <v>586</v>
      </c>
      <c r="B154" s="822" t="s">
        <v>5936</v>
      </c>
      <c r="C154" s="822" t="s">
        <v>5932</v>
      </c>
      <c r="D154" s="822" t="s">
        <v>5933</v>
      </c>
      <c r="E154" s="822" t="s">
        <v>5934</v>
      </c>
      <c r="F154" s="831">
        <v>16</v>
      </c>
      <c r="G154" s="831">
        <v>4032</v>
      </c>
      <c r="H154" s="831">
        <v>1.2210781344639612</v>
      </c>
      <c r="I154" s="831">
        <v>252</v>
      </c>
      <c r="J154" s="831">
        <v>13</v>
      </c>
      <c r="K154" s="831">
        <v>3302</v>
      </c>
      <c r="L154" s="831">
        <v>1</v>
      </c>
      <c r="M154" s="831">
        <v>254</v>
      </c>
      <c r="N154" s="831">
        <v>10</v>
      </c>
      <c r="O154" s="831">
        <v>2550</v>
      </c>
      <c r="P154" s="827">
        <v>0.77225923682616593</v>
      </c>
      <c r="Q154" s="832">
        <v>255</v>
      </c>
    </row>
    <row r="155" spans="1:17" ht="14.45" customHeight="1" x14ac:dyDescent="0.2">
      <c r="A155" s="821" t="s">
        <v>586</v>
      </c>
      <c r="B155" s="822" t="s">
        <v>5936</v>
      </c>
      <c r="C155" s="822" t="s">
        <v>5932</v>
      </c>
      <c r="D155" s="822" t="s">
        <v>6044</v>
      </c>
      <c r="E155" s="822" t="s">
        <v>6045</v>
      </c>
      <c r="F155" s="831">
        <v>1</v>
      </c>
      <c r="G155" s="831">
        <v>375</v>
      </c>
      <c r="H155" s="831"/>
      <c r="I155" s="831">
        <v>375</v>
      </c>
      <c r="J155" s="831"/>
      <c r="K155" s="831"/>
      <c r="L155" s="831"/>
      <c r="M155" s="831"/>
      <c r="N155" s="831"/>
      <c r="O155" s="831"/>
      <c r="P155" s="827"/>
      <c r="Q155" s="832"/>
    </row>
    <row r="156" spans="1:17" ht="14.45" customHeight="1" x14ac:dyDescent="0.2">
      <c r="A156" s="821" t="s">
        <v>586</v>
      </c>
      <c r="B156" s="822" t="s">
        <v>5936</v>
      </c>
      <c r="C156" s="822" t="s">
        <v>5932</v>
      </c>
      <c r="D156" s="822" t="s">
        <v>6056</v>
      </c>
      <c r="E156" s="822" t="s">
        <v>6057</v>
      </c>
      <c r="F156" s="831"/>
      <c r="G156" s="831"/>
      <c r="H156" s="831"/>
      <c r="I156" s="831"/>
      <c r="J156" s="831">
        <v>1</v>
      </c>
      <c r="K156" s="831">
        <v>145</v>
      </c>
      <c r="L156" s="831">
        <v>1</v>
      </c>
      <c r="M156" s="831">
        <v>145</v>
      </c>
      <c r="N156" s="831">
        <v>1</v>
      </c>
      <c r="O156" s="831">
        <v>146</v>
      </c>
      <c r="P156" s="827">
        <v>1.0068965517241379</v>
      </c>
      <c r="Q156" s="832">
        <v>146</v>
      </c>
    </row>
    <row r="157" spans="1:17" ht="14.45" customHeight="1" x14ac:dyDescent="0.2">
      <c r="A157" s="821" t="s">
        <v>586</v>
      </c>
      <c r="B157" s="822" t="s">
        <v>5936</v>
      </c>
      <c r="C157" s="822" t="s">
        <v>5932</v>
      </c>
      <c r="D157" s="822" t="s">
        <v>6070</v>
      </c>
      <c r="E157" s="822" t="s">
        <v>6071</v>
      </c>
      <c r="F157" s="831">
        <v>1</v>
      </c>
      <c r="G157" s="831">
        <v>165</v>
      </c>
      <c r="H157" s="831"/>
      <c r="I157" s="831">
        <v>165</v>
      </c>
      <c r="J157" s="831"/>
      <c r="K157" s="831"/>
      <c r="L157" s="831"/>
      <c r="M157" s="831"/>
      <c r="N157" s="831">
        <v>1</v>
      </c>
      <c r="O157" s="831">
        <v>166</v>
      </c>
      <c r="P157" s="827"/>
      <c r="Q157" s="832">
        <v>166</v>
      </c>
    </row>
    <row r="158" spans="1:17" ht="14.45" customHeight="1" x14ac:dyDescent="0.2">
      <c r="A158" s="821" t="s">
        <v>586</v>
      </c>
      <c r="B158" s="822" t="s">
        <v>6182</v>
      </c>
      <c r="C158" s="822" t="s">
        <v>5932</v>
      </c>
      <c r="D158" s="822" t="s">
        <v>6183</v>
      </c>
      <c r="E158" s="822" t="s">
        <v>6184</v>
      </c>
      <c r="F158" s="831"/>
      <c r="G158" s="831"/>
      <c r="H158" s="831"/>
      <c r="I158" s="831"/>
      <c r="J158" s="831"/>
      <c r="K158" s="831"/>
      <c r="L158" s="831"/>
      <c r="M158" s="831"/>
      <c r="N158" s="831">
        <v>1</v>
      </c>
      <c r="O158" s="831">
        <v>2547</v>
      </c>
      <c r="P158" s="827"/>
      <c r="Q158" s="832">
        <v>2547</v>
      </c>
    </row>
    <row r="159" spans="1:17" ht="14.45" customHeight="1" x14ac:dyDescent="0.2">
      <c r="A159" s="821" t="s">
        <v>586</v>
      </c>
      <c r="B159" s="822" t="s">
        <v>6182</v>
      </c>
      <c r="C159" s="822" t="s">
        <v>5932</v>
      </c>
      <c r="D159" s="822" t="s">
        <v>6185</v>
      </c>
      <c r="E159" s="822" t="s">
        <v>6186</v>
      </c>
      <c r="F159" s="831">
        <v>1</v>
      </c>
      <c r="G159" s="831">
        <v>2774</v>
      </c>
      <c r="H159" s="831">
        <v>0.9956927494615937</v>
      </c>
      <c r="I159" s="831">
        <v>2774</v>
      </c>
      <c r="J159" s="831">
        <v>1</v>
      </c>
      <c r="K159" s="831">
        <v>2786</v>
      </c>
      <c r="L159" s="831">
        <v>1</v>
      </c>
      <c r="M159" s="831">
        <v>2786</v>
      </c>
      <c r="N159" s="831">
        <v>1</v>
      </c>
      <c r="O159" s="831">
        <v>2796</v>
      </c>
      <c r="P159" s="827">
        <v>1.003589375448672</v>
      </c>
      <c r="Q159" s="832">
        <v>2796</v>
      </c>
    </row>
    <row r="160" spans="1:17" ht="14.45" customHeight="1" x14ac:dyDescent="0.2">
      <c r="A160" s="821" t="s">
        <v>586</v>
      </c>
      <c r="B160" s="822" t="s">
        <v>6182</v>
      </c>
      <c r="C160" s="822" t="s">
        <v>5932</v>
      </c>
      <c r="D160" s="822" t="s">
        <v>6187</v>
      </c>
      <c r="E160" s="822" t="s">
        <v>6188</v>
      </c>
      <c r="F160" s="831"/>
      <c r="G160" s="831"/>
      <c r="H160" s="831"/>
      <c r="I160" s="831"/>
      <c r="J160" s="831">
        <v>1</v>
      </c>
      <c r="K160" s="831">
        <v>2330</v>
      </c>
      <c r="L160" s="831">
        <v>1</v>
      </c>
      <c r="M160" s="831">
        <v>2330</v>
      </c>
      <c r="N160" s="831"/>
      <c r="O160" s="831"/>
      <c r="P160" s="827"/>
      <c r="Q160" s="832"/>
    </row>
    <row r="161" spans="1:17" ht="14.45" customHeight="1" x14ac:dyDescent="0.2">
      <c r="A161" s="821" t="s">
        <v>586</v>
      </c>
      <c r="B161" s="822" t="s">
        <v>6182</v>
      </c>
      <c r="C161" s="822" t="s">
        <v>5932</v>
      </c>
      <c r="D161" s="822" t="s">
        <v>6189</v>
      </c>
      <c r="E161" s="822" t="s">
        <v>6190</v>
      </c>
      <c r="F161" s="831"/>
      <c r="G161" s="831"/>
      <c r="H161" s="831"/>
      <c r="I161" s="831"/>
      <c r="J161" s="831">
        <v>1</v>
      </c>
      <c r="K161" s="831">
        <v>2785</v>
      </c>
      <c r="L161" s="831">
        <v>1</v>
      </c>
      <c r="M161" s="831">
        <v>2785</v>
      </c>
      <c r="N161" s="831"/>
      <c r="O161" s="831"/>
      <c r="P161" s="827"/>
      <c r="Q161" s="832"/>
    </row>
    <row r="162" spans="1:17" ht="14.45" customHeight="1" x14ac:dyDescent="0.2">
      <c r="A162" s="821" t="s">
        <v>586</v>
      </c>
      <c r="B162" s="822" t="s">
        <v>6182</v>
      </c>
      <c r="C162" s="822" t="s">
        <v>5932</v>
      </c>
      <c r="D162" s="822" t="s">
        <v>6191</v>
      </c>
      <c r="E162" s="822" t="s">
        <v>6192</v>
      </c>
      <c r="F162" s="831">
        <v>1</v>
      </c>
      <c r="G162" s="831">
        <v>3326</v>
      </c>
      <c r="H162" s="831"/>
      <c r="I162" s="831">
        <v>3326</v>
      </c>
      <c r="J162" s="831"/>
      <c r="K162" s="831"/>
      <c r="L162" s="831"/>
      <c r="M162" s="831"/>
      <c r="N162" s="831"/>
      <c r="O162" s="831"/>
      <c r="P162" s="827"/>
      <c r="Q162" s="832"/>
    </row>
    <row r="163" spans="1:17" ht="14.45" customHeight="1" x14ac:dyDescent="0.2">
      <c r="A163" s="821" t="s">
        <v>586</v>
      </c>
      <c r="B163" s="822" t="s">
        <v>6182</v>
      </c>
      <c r="C163" s="822" t="s">
        <v>5932</v>
      </c>
      <c r="D163" s="822" t="s">
        <v>6193</v>
      </c>
      <c r="E163" s="822" t="s">
        <v>6194</v>
      </c>
      <c r="F163" s="831">
        <v>1</v>
      </c>
      <c r="G163" s="831">
        <v>4939</v>
      </c>
      <c r="H163" s="831"/>
      <c r="I163" s="831">
        <v>4939</v>
      </c>
      <c r="J163" s="831"/>
      <c r="K163" s="831"/>
      <c r="L163" s="831"/>
      <c r="M163" s="831"/>
      <c r="N163" s="831"/>
      <c r="O163" s="831"/>
      <c r="P163" s="827"/>
      <c r="Q163" s="832"/>
    </row>
    <row r="164" spans="1:17" ht="14.45" customHeight="1" x14ac:dyDescent="0.2">
      <c r="A164" s="821" t="s">
        <v>586</v>
      </c>
      <c r="B164" s="822" t="s">
        <v>6182</v>
      </c>
      <c r="C164" s="822" t="s">
        <v>5932</v>
      </c>
      <c r="D164" s="822" t="s">
        <v>6195</v>
      </c>
      <c r="E164" s="822" t="s">
        <v>6196</v>
      </c>
      <c r="F164" s="831"/>
      <c r="G164" s="831"/>
      <c r="H164" s="831"/>
      <c r="I164" s="831"/>
      <c r="J164" s="831"/>
      <c r="K164" s="831"/>
      <c r="L164" s="831"/>
      <c r="M164" s="831"/>
      <c r="N164" s="831">
        <v>1</v>
      </c>
      <c r="O164" s="831">
        <v>3631</v>
      </c>
      <c r="P164" s="827"/>
      <c r="Q164" s="832">
        <v>3631</v>
      </c>
    </row>
    <row r="165" spans="1:17" ht="14.45" customHeight="1" x14ac:dyDescent="0.2">
      <c r="A165" s="821" t="s">
        <v>586</v>
      </c>
      <c r="B165" s="822" t="s">
        <v>6182</v>
      </c>
      <c r="C165" s="822" t="s">
        <v>5932</v>
      </c>
      <c r="D165" s="822" t="s">
        <v>6197</v>
      </c>
      <c r="E165" s="822" t="s">
        <v>6198</v>
      </c>
      <c r="F165" s="831"/>
      <c r="G165" s="831"/>
      <c r="H165" s="831"/>
      <c r="I165" s="831"/>
      <c r="J165" s="831">
        <v>1</v>
      </c>
      <c r="K165" s="831">
        <v>0</v>
      </c>
      <c r="L165" s="831"/>
      <c r="M165" s="831">
        <v>0</v>
      </c>
      <c r="N165" s="831">
        <v>6</v>
      </c>
      <c r="O165" s="831">
        <v>0</v>
      </c>
      <c r="P165" s="827"/>
      <c r="Q165" s="832">
        <v>0</v>
      </c>
    </row>
    <row r="166" spans="1:17" ht="14.45" customHeight="1" x14ac:dyDescent="0.2">
      <c r="A166" s="821" t="s">
        <v>586</v>
      </c>
      <c r="B166" s="822" t="s">
        <v>6182</v>
      </c>
      <c r="C166" s="822" t="s">
        <v>5932</v>
      </c>
      <c r="D166" s="822" t="s">
        <v>6199</v>
      </c>
      <c r="E166" s="822" t="s">
        <v>6200</v>
      </c>
      <c r="F166" s="831"/>
      <c r="G166" s="831"/>
      <c r="H166" s="831"/>
      <c r="I166" s="831"/>
      <c r="J166" s="831"/>
      <c r="K166" s="831"/>
      <c r="L166" s="831"/>
      <c r="M166" s="831"/>
      <c r="N166" s="831">
        <v>1</v>
      </c>
      <c r="O166" s="831">
        <v>0</v>
      </c>
      <c r="P166" s="827"/>
      <c r="Q166" s="832">
        <v>0</v>
      </c>
    </row>
    <row r="167" spans="1:17" ht="14.45" customHeight="1" x14ac:dyDescent="0.2">
      <c r="A167" s="821" t="s">
        <v>586</v>
      </c>
      <c r="B167" s="822" t="s">
        <v>6182</v>
      </c>
      <c r="C167" s="822" t="s">
        <v>5932</v>
      </c>
      <c r="D167" s="822" t="s">
        <v>6201</v>
      </c>
      <c r="E167" s="822" t="s">
        <v>6202</v>
      </c>
      <c r="F167" s="831"/>
      <c r="G167" s="831"/>
      <c r="H167" s="831"/>
      <c r="I167" s="831"/>
      <c r="J167" s="831"/>
      <c r="K167" s="831"/>
      <c r="L167" s="831"/>
      <c r="M167" s="831"/>
      <c r="N167" s="831">
        <v>2</v>
      </c>
      <c r="O167" s="831">
        <v>0</v>
      </c>
      <c r="P167" s="827"/>
      <c r="Q167" s="832">
        <v>0</v>
      </c>
    </row>
    <row r="168" spans="1:17" ht="14.45" customHeight="1" x14ac:dyDescent="0.2">
      <c r="A168" s="821" t="s">
        <v>586</v>
      </c>
      <c r="B168" s="822" t="s">
        <v>6182</v>
      </c>
      <c r="C168" s="822" t="s">
        <v>5932</v>
      </c>
      <c r="D168" s="822" t="s">
        <v>6203</v>
      </c>
      <c r="E168" s="822" t="s">
        <v>6204</v>
      </c>
      <c r="F168" s="831"/>
      <c r="G168" s="831"/>
      <c r="H168" s="831"/>
      <c r="I168" s="831"/>
      <c r="J168" s="831"/>
      <c r="K168" s="831"/>
      <c r="L168" s="831"/>
      <c r="M168" s="831"/>
      <c r="N168" s="831">
        <v>2</v>
      </c>
      <c r="O168" s="831">
        <v>0</v>
      </c>
      <c r="P168" s="827"/>
      <c r="Q168" s="832">
        <v>0</v>
      </c>
    </row>
    <row r="169" spans="1:17" ht="14.45" customHeight="1" x14ac:dyDescent="0.2">
      <c r="A169" s="821" t="s">
        <v>586</v>
      </c>
      <c r="B169" s="822" t="s">
        <v>6182</v>
      </c>
      <c r="C169" s="822" t="s">
        <v>5932</v>
      </c>
      <c r="D169" s="822" t="s">
        <v>6205</v>
      </c>
      <c r="E169" s="822" t="s">
        <v>6206</v>
      </c>
      <c r="F169" s="831"/>
      <c r="G169" s="831"/>
      <c r="H169" s="831"/>
      <c r="I169" s="831"/>
      <c r="J169" s="831">
        <v>1</v>
      </c>
      <c r="K169" s="831">
        <v>0</v>
      </c>
      <c r="L169" s="831"/>
      <c r="M169" s="831">
        <v>0</v>
      </c>
      <c r="N169" s="831">
        <v>6</v>
      </c>
      <c r="O169" s="831">
        <v>0</v>
      </c>
      <c r="P169" s="827"/>
      <c r="Q169" s="832">
        <v>0</v>
      </c>
    </row>
    <row r="170" spans="1:17" ht="14.45" customHeight="1" x14ac:dyDescent="0.2">
      <c r="A170" s="821" t="s">
        <v>586</v>
      </c>
      <c r="B170" s="822" t="s">
        <v>6182</v>
      </c>
      <c r="C170" s="822" t="s">
        <v>5932</v>
      </c>
      <c r="D170" s="822" t="s">
        <v>6012</v>
      </c>
      <c r="E170" s="822" t="s">
        <v>6013</v>
      </c>
      <c r="F170" s="831"/>
      <c r="G170" s="831"/>
      <c r="H170" s="831"/>
      <c r="I170" s="831"/>
      <c r="J170" s="831"/>
      <c r="K170" s="831"/>
      <c r="L170" s="831"/>
      <c r="M170" s="831"/>
      <c r="N170" s="831">
        <v>1</v>
      </c>
      <c r="O170" s="831">
        <v>88</v>
      </c>
      <c r="P170" s="827"/>
      <c r="Q170" s="832">
        <v>88</v>
      </c>
    </row>
    <row r="171" spans="1:17" ht="14.45" customHeight="1" x14ac:dyDescent="0.2">
      <c r="A171" s="821" t="s">
        <v>586</v>
      </c>
      <c r="B171" s="822" t="s">
        <v>6182</v>
      </c>
      <c r="C171" s="822" t="s">
        <v>5932</v>
      </c>
      <c r="D171" s="822" t="s">
        <v>6207</v>
      </c>
      <c r="E171" s="822" t="s">
        <v>6208</v>
      </c>
      <c r="F171" s="831"/>
      <c r="G171" s="831"/>
      <c r="H171" s="831"/>
      <c r="I171" s="831"/>
      <c r="J171" s="831">
        <v>1</v>
      </c>
      <c r="K171" s="831">
        <v>539</v>
      </c>
      <c r="L171" s="831">
        <v>1</v>
      </c>
      <c r="M171" s="831">
        <v>539</v>
      </c>
      <c r="N171" s="831">
        <v>3</v>
      </c>
      <c r="O171" s="831">
        <v>1632</v>
      </c>
      <c r="P171" s="827">
        <v>3.0278293135435992</v>
      </c>
      <c r="Q171" s="832">
        <v>544</v>
      </c>
    </row>
    <row r="172" spans="1:17" ht="14.45" customHeight="1" x14ac:dyDescent="0.2">
      <c r="A172" s="821" t="s">
        <v>586</v>
      </c>
      <c r="B172" s="822" t="s">
        <v>6182</v>
      </c>
      <c r="C172" s="822" t="s">
        <v>5932</v>
      </c>
      <c r="D172" s="822" t="s">
        <v>6209</v>
      </c>
      <c r="E172" s="822" t="s">
        <v>6210</v>
      </c>
      <c r="F172" s="831">
        <v>1</v>
      </c>
      <c r="G172" s="831">
        <v>2814</v>
      </c>
      <c r="H172" s="831"/>
      <c r="I172" s="831">
        <v>2814</v>
      </c>
      <c r="J172" s="831"/>
      <c r="K172" s="831"/>
      <c r="L172" s="831"/>
      <c r="M172" s="831"/>
      <c r="N172" s="831"/>
      <c r="O172" s="831"/>
      <c r="P172" s="827"/>
      <c r="Q172" s="832"/>
    </row>
    <row r="173" spans="1:17" ht="14.45" customHeight="1" x14ac:dyDescent="0.2">
      <c r="A173" s="821" t="s">
        <v>586</v>
      </c>
      <c r="B173" s="822" t="s">
        <v>6182</v>
      </c>
      <c r="C173" s="822" t="s">
        <v>5932</v>
      </c>
      <c r="D173" s="822" t="s">
        <v>6211</v>
      </c>
      <c r="E173" s="822" t="s">
        <v>6212</v>
      </c>
      <c r="F173" s="831"/>
      <c r="G173" s="831"/>
      <c r="H173" s="831"/>
      <c r="I173" s="831"/>
      <c r="J173" s="831">
        <v>1</v>
      </c>
      <c r="K173" s="831">
        <v>850</v>
      </c>
      <c r="L173" s="831">
        <v>1</v>
      </c>
      <c r="M173" s="831">
        <v>850</v>
      </c>
      <c r="N173" s="831"/>
      <c r="O173" s="831"/>
      <c r="P173" s="827"/>
      <c r="Q173" s="832"/>
    </row>
    <row r="174" spans="1:17" ht="14.45" customHeight="1" x14ac:dyDescent="0.2">
      <c r="A174" s="821" t="s">
        <v>586</v>
      </c>
      <c r="B174" s="822" t="s">
        <v>6182</v>
      </c>
      <c r="C174" s="822" t="s">
        <v>5932</v>
      </c>
      <c r="D174" s="822" t="s">
        <v>6213</v>
      </c>
      <c r="E174" s="822" t="s">
        <v>6214</v>
      </c>
      <c r="F174" s="831"/>
      <c r="G174" s="831"/>
      <c r="H174" s="831"/>
      <c r="I174" s="831"/>
      <c r="J174" s="831">
        <v>2</v>
      </c>
      <c r="K174" s="831">
        <v>18818</v>
      </c>
      <c r="L174" s="831">
        <v>1</v>
      </c>
      <c r="M174" s="831">
        <v>9409</v>
      </c>
      <c r="N174" s="831">
        <v>6</v>
      </c>
      <c r="O174" s="831">
        <v>56712</v>
      </c>
      <c r="P174" s="827">
        <v>3.0137102773939843</v>
      </c>
      <c r="Q174" s="832">
        <v>9452</v>
      </c>
    </row>
    <row r="175" spans="1:17" ht="14.45" customHeight="1" x14ac:dyDescent="0.2">
      <c r="A175" s="821" t="s">
        <v>586</v>
      </c>
      <c r="B175" s="822" t="s">
        <v>6182</v>
      </c>
      <c r="C175" s="822" t="s">
        <v>5932</v>
      </c>
      <c r="D175" s="822" t="s">
        <v>6215</v>
      </c>
      <c r="E175" s="822" t="s">
        <v>6216</v>
      </c>
      <c r="F175" s="831"/>
      <c r="G175" s="831"/>
      <c r="H175" s="831"/>
      <c r="I175" s="831"/>
      <c r="J175" s="831"/>
      <c r="K175" s="831"/>
      <c r="L175" s="831"/>
      <c r="M175" s="831"/>
      <c r="N175" s="831">
        <v>1</v>
      </c>
      <c r="O175" s="831">
        <v>3653</v>
      </c>
      <c r="P175" s="827"/>
      <c r="Q175" s="832">
        <v>3653</v>
      </c>
    </row>
    <row r="176" spans="1:17" ht="14.45" customHeight="1" x14ac:dyDescent="0.2">
      <c r="A176" s="821" t="s">
        <v>586</v>
      </c>
      <c r="B176" s="822" t="s">
        <v>6182</v>
      </c>
      <c r="C176" s="822" t="s">
        <v>5932</v>
      </c>
      <c r="D176" s="822" t="s">
        <v>6217</v>
      </c>
      <c r="E176" s="822" t="s">
        <v>6218</v>
      </c>
      <c r="F176" s="831"/>
      <c r="G176" s="831"/>
      <c r="H176" s="831"/>
      <c r="I176" s="831"/>
      <c r="J176" s="831">
        <v>1</v>
      </c>
      <c r="K176" s="831">
        <v>0</v>
      </c>
      <c r="L176" s="831"/>
      <c r="M176" s="831">
        <v>0</v>
      </c>
      <c r="N176" s="831">
        <v>4</v>
      </c>
      <c r="O176" s="831">
        <v>0</v>
      </c>
      <c r="P176" s="827"/>
      <c r="Q176" s="832">
        <v>0</v>
      </c>
    </row>
    <row r="177" spans="1:17" ht="14.45" customHeight="1" x14ac:dyDescent="0.2">
      <c r="A177" s="821" t="s">
        <v>586</v>
      </c>
      <c r="B177" s="822" t="s">
        <v>6182</v>
      </c>
      <c r="C177" s="822" t="s">
        <v>5932</v>
      </c>
      <c r="D177" s="822" t="s">
        <v>6219</v>
      </c>
      <c r="E177" s="822" t="s">
        <v>6220</v>
      </c>
      <c r="F177" s="831"/>
      <c r="G177" s="831"/>
      <c r="H177" s="831"/>
      <c r="I177" s="831"/>
      <c r="J177" s="831"/>
      <c r="K177" s="831"/>
      <c r="L177" s="831"/>
      <c r="M177" s="831"/>
      <c r="N177" s="831">
        <v>1</v>
      </c>
      <c r="O177" s="831">
        <v>2755</v>
      </c>
      <c r="P177" s="827"/>
      <c r="Q177" s="832">
        <v>2755</v>
      </c>
    </row>
    <row r="178" spans="1:17" ht="14.45" customHeight="1" x14ac:dyDescent="0.2">
      <c r="A178" s="821" t="s">
        <v>586</v>
      </c>
      <c r="B178" s="822" t="s">
        <v>6182</v>
      </c>
      <c r="C178" s="822" t="s">
        <v>5932</v>
      </c>
      <c r="D178" s="822" t="s">
        <v>6221</v>
      </c>
      <c r="E178" s="822" t="s">
        <v>6222</v>
      </c>
      <c r="F178" s="831"/>
      <c r="G178" s="831"/>
      <c r="H178" s="831"/>
      <c r="I178" s="831"/>
      <c r="J178" s="831"/>
      <c r="K178" s="831"/>
      <c r="L178" s="831"/>
      <c r="M178" s="831"/>
      <c r="N178" s="831">
        <v>1</v>
      </c>
      <c r="O178" s="831">
        <v>3194</v>
      </c>
      <c r="P178" s="827"/>
      <c r="Q178" s="832">
        <v>3194</v>
      </c>
    </row>
    <row r="179" spans="1:17" ht="14.45" customHeight="1" x14ac:dyDescent="0.2">
      <c r="A179" s="821" t="s">
        <v>586</v>
      </c>
      <c r="B179" s="822" t="s">
        <v>6182</v>
      </c>
      <c r="C179" s="822" t="s">
        <v>5932</v>
      </c>
      <c r="D179" s="822" t="s">
        <v>6223</v>
      </c>
      <c r="E179" s="822" t="s">
        <v>6224</v>
      </c>
      <c r="F179" s="831"/>
      <c r="G179" s="831"/>
      <c r="H179" s="831"/>
      <c r="I179" s="831"/>
      <c r="J179" s="831">
        <v>1</v>
      </c>
      <c r="K179" s="831">
        <v>7044</v>
      </c>
      <c r="L179" s="831">
        <v>1</v>
      </c>
      <c r="M179" s="831">
        <v>7044</v>
      </c>
      <c r="N179" s="831"/>
      <c r="O179" s="831"/>
      <c r="P179" s="827"/>
      <c r="Q179" s="832"/>
    </row>
    <row r="180" spans="1:17" ht="14.45" customHeight="1" x14ac:dyDescent="0.2">
      <c r="A180" s="821" t="s">
        <v>586</v>
      </c>
      <c r="B180" s="822" t="s">
        <v>6182</v>
      </c>
      <c r="C180" s="822" t="s">
        <v>5932</v>
      </c>
      <c r="D180" s="822" t="s">
        <v>6225</v>
      </c>
      <c r="E180" s="822" t="s">
        <v>6226</v>
      </c>
      <c r="F180" s="831"/>
      <c r="G180" s="831"/>
      <c r="H180" s="831"/>
      <c r="I180" s="831"/>
      <c r="J180" s="831">
        <v>1</v>
      </c>
      <c r="K180" s="831">
        <v>0</v>
      </c>
      <c r="L180" s="831"/>
      <c r="M180" s="831">
        <v>0</v>
      </c>
      <c r="N180" s="831">
        <v>6</v>
      </c>
      <c r="O180" s="831">
        <v>0</v>
      </c>
      <c r="P180" s="827"/>
      <c r="Q180" s="832">
        <v>0</v>
      </c>
    </row>
    <row r="181" spans="1:17" ht="14.45" customHeight="1" x14ac:dyDescent="0.2">
      <c r="A181" s="821" t="s">
        <v>586</v>
      </c>
      <c r="B181" s="822" t="s">
        <v>6182</v>
      </c>
      <c r="C181" s="822" t="s">
        <v>5932</v>
      </c>
      <c r="D181" s="822" t="s">
        <v>6227</v>
      </c>
      <c r="E181" s="822" t="s">
        <v>6228</v>
      </c>
      <c r="F181" s="831">
        <v>2</v>
      </c>
      <c r="G181" s="831">
        <v>6602</v>
      </c>
      <c r="H181" s="831"/>
      <c r="I181" s="831">
        <v>3301</v>
      </c>
      <c r="J181" s="831"/>
      <c r="K181" s="831"/>
      <c r="L181" s="831"/>
      <c r="M181" s="831"/>
      <c r="N181" s="831"/>
      <c r="O181" s="831"/>
      <c r="P181" s="827"/>
      <c r="Q181" s="832"/>
    </row>
    <row r="182" spans="1:17" ht="14.45" customHeight="1" x14ac:dyDescent="0.2">
      <c r="A182" s="821" t="s">
        <v>586</v>
      </c>
      <c r="B182" s="822" t="s">
        <v>6182</v>
      </c>
      <c r="C182" s="822" t="s">
        <v>5932</v>
      </c>
      <c r="D182" s="822" t="s">
        <v>6229</v>
      </c>
      <c r="E182" s="822" t="s">
        <v>6230</v>
      </c>
      <c r="F182" s="831"/>
      <c r="G182" s="831"/>
      <c r="H182" s="831"/>
      <c r="I182" s="831"/>
      <c r="J182" s="831"/>
      <c r="K182" s="831"/>
      <c r="L182" s="831"/>
      <c r="M182" s="831"/>
      <c r="N182" s="831">
        <v>3</v>
      </c>
      <c r="O182" s="831">
        <v>0</v>
      </c>
      <c r="P182" s="827"/>
      <c r="Q182" s="832">
        <v>0</v>
      </c>
    </row>
    <row r="183" spans="1:17" ht="14.45" customHeight="1" x14ac:dyDescent="0.2">
      <c r="A183" s="821" t="s">
        <v>586</v>
      </c>
      <c r="B183" s="822" t="s">
        <v>6182</v>
      </c>
      <c r="C183" s="822" t="s">
        <v>5932</v>
      </c>
      <c r="D183" s="822" t="s">
        <v>6231</v>
      </c>
      <c r="E183" s="822" t="s">
        <v>6232</v>
      </c>
      <c r="F183" s="831"/>
      <c r="G183" s="831"/>
      <c r="H183" s="831"/>
      <c r="I183" s="831"/>
      <c r="J183" s="831"/>
      <c r="K183" s="831"/>
      <c r="L183" s="831"/>
      <c r="M183" s="831"/>
      <c r="N183" s="831">
        <v>2</v>
      </c>
      <c r="O183" s="831">
        <v>0</v>
      </c>
      <c r="P183" s="827"/>
      <c r="Q183" s="832">
        <v>0</v>
      </c>
    </row>
    <row r="184" spans="1:17" ht="14.45" customHeight="1" x14ac:dyDescent="0.2">
      <c r="A184" s="821" t="s">
        <v>586</v>
      </c>
      <c r="B184" s="822" t="s">
        <v>6182</v>
      </c>
      <c r="C184" s="822" t="s">
        <v>5932</v>
      </c>
      <c r="D184" s="822" t="s">
        <v>6233</v>
      </c>
      <c r="E184" s="822" t="s">
        <v>6234</v>
      </c>
      <c r="F184" s="831">
        <v>1</v>
      </c>
      <c r="G184" s="831">
        <v>5755</v>
      </c>
      <c r="H184" s="831"/>
      <c r="I184" s="831">
        <v>5755</v>
      </c>
      <c r="J184" s="831"/>
      <c r="K184" s="831"/>
      <c r="L184" s="831"/>
      <c r="M184" s="831"/>
      <c r="N184" s="831">
        <v>1</v>
      </c>
      <c r="O184" s="831">
        <v>5799</v>
      </c>
      <c r="P184" s="827"/>
      <c r="Q184" s="832">
        <v>5799</v>
      </c>
    </row>
    <row r="185" spans="1:17" ht="14.45" customHeight="1" x14ac:dyDescent="0.2">
      <c r="A185" s="821" t="s">
        <v>586</v>
      </c>
      <c r="B185" s="822" t="s">
        <v>6182</v>
      </c>
      <c r="C185" s="822" t="s">
        <v>5932</v>
      </c>
      <c r="D185" s="822" t="s">
        <v>6235</v>
      </c>
      <c r="E185" s="822" t="s">
        <v>6236</v>
      </c>
      <c r="F185" s="831"/>
      <c r="G185" s="831"/>
      <c r="H185" s="831"/>
      <c r="I185" s="831"/>
      <c r="J185" s="831"/>
      <c r="K185" s="831"/>
      <c r="L185" s="831"/>
      <c r="M185" s="831"/>
      <c r="N185" s="831">
        <v>1</v>
      </c>
      <c r="O185" s="831">
        <v>3734</v>
      </c>
      <c r="P185" s="827"/>
      <c r="Q185" s="832">
        <v>3734</v>
      </c>
    </row>
    <row r="186" spans="1:17" ht="14.45" customHeight="1" x14ac:dyDescent="0.2">
      <c r="A186" s="821" t="s">
        <v>586</v>
      </c>
      <c r="B186" s="822" t="s">
        <v>6182</v>
      </c>
      <c r="C186" s="822" t="s">
        <v>5932</v>
      </c>
      <c r="D186" s="822" t="s">
        <v>6237</v>
      </c>
      <c r="E186" s="822" t="s">
        <v>6238</v>
      </c>
      <c r="F186" s="831"/>
      <c r="G186" s="831"/>
      <c r="H186" s="831"/>
      <c r="I186" s="831"/>
      <c r="J186" s="831">
        <v>1</v>
      </c>
      <c r="K186" s="831">
        <v>5271</v>
      </c>
      <c r="L186" s="831">
        <v>1</v>
      </c>
      <c r="M186" s="831">
        <v>5271</v>
      </c>
      <c r="N186" s="831">
        <v>5</v>
      </c>
      <c r="O186" s="831">
        <v>26500</v>
      </c>
      <c r="P186" s="827">
        <v>5.0275090115727563</v>
      </c>
      <c r="Q186" s="832">
        <v>5300</v>
      </c>
    </row>
    <row r="187" spans="1:17" ht="14.45" customHeight="1" x14ac:dyDescent="0.2">
      <c r="A187" s="821" t="s">
        <v>586</v>
      </c>
      <c r="B187" s="822" t="s">
        <v>6182</v>
      </c>
      <c r="C187" s="822" t="s">
        <v>5932</v>
      </c>
      <c r="D187" s="822" t="s">
        <v>6239</v>
      </c>
      <c r="E187" s="822" t="s">
        <v>6240</v>
      </c>
      <c r="F187" s="831"/>
      <c r="G187" s="831"/>
      <c r="H187" s="831"/>
      <c r="I187" s="831"/>
      <c r="J187" s="831">
        <v>1</v>
      </c>
      <c r="K187" s="831">
        <v>4688</v>
      </c>
      <c r="L187" s="831">
        <v>1</v>
      </c>
      <c r="M187" s="831">
        <v>4688</v>
      </c>
      <c r="N187" s="831">
        <v>2</v>
      </c>
      <c r="O187" s="831">
        <v>9404</v>
      </c>
      <c r="P187" s="827">
        <v>2.0059726962457338</v>
      </c>
      <c r="Q187" s="832">
        <v>4702</v>
      </c>
    </row>
    <row r="188" spans="1:17" ht="14.45" customHeight="1" x14ac:dyDescent="0.2">
      <c r="A188" s="821" t="s">
        <v>586</v>
      </c>
      <c r="B188" s="822" t="s">
        <v>6182</v>
      </c>
      <c r="C188" s="822" t="s">
        <v>5932</v>
      </c>
      <c r="D188" s="822" t="s">
        <v>6241</v>
      </c>
      <c r="E188" s="822" t="s">
        <v>6242</v>
      </c>
      <c r="F188" s="831"/>
      <c r="G188" s="831"/>
      <c r="H188" s="831"/>
      <c r="I188" s="831"/>
      <c r="J188" s="831"/>
      <c r="K188" s="831"/>
      <c r="L188" s="831"/>
      <c r="M188" s="831"/>
      <c r="N188" s="831">
        <v>1</v>
      </c>
      <c r="O188" s="831">
        <v>0</v>
      </c>
      <c r="P188" s="827"/>
      <c r="Q188" s="832">
        <v>0</v>
      </c>
    </row>
    <row r="189" spans="1:17" ht="14.45" customHeight="1" x14ac:dyDescent="0.2">
      <c r="A189" s="821" t="s">
        <v>586</v>
      </c>
      <c r="B189" s="822" t="s">
        <v>6182</v>
      </c>
      <c r="C189" s="822" t="s">
        <v>5932</v>
      </c>
      <c r="D189" s="822" t="s">
        <v>6243</v>
      </c>
      <c r="E189" s="822" t="s">
        <v>6244</v>
      </c>
      <c r="F189" s="831"/>
      <c r="G189" s="831"/>
      <c r="H189" s="831"/>
      <c r="I189" s="831"/>
      <c r="J189" s="831"/>
      <c r="K189" s="831"/>
      <c r="L189" s="831"/>
      <c r="M189" s="831"/>
      <c r="N189" s="831">
        <v>1</v>
      </c>
      <c r="O189" s="831">
        <v>5331</v>
      </c>
      <c r="P189" s="827"/>
      <c r="Q189" s="832">
        <v>5331</v>
      </c>
    </row>
    <row r="190" spans="1:17" ht="14.45" customHeight="1" x14ac:dyDescent="0.2">
      <c r="A190" s="821" t="s">
        <v>586</v>
      </c>
      <c r="B190" s="822" t="s">
        <v>6182</v>
      </c>
      <c r="C190" s="822" t="s">
        <v>5932</v>
      </c>
      <c r="D190" s="822" t="s">
        <v>6245</v>
      </c>
      <c r="E190" s="822" t="s">
        <v>6246</v>
      </c>
      <c r="F190" s="831">
        <v>1</v>
      </c>
      <c r="G190" s="831">
        <v>8761</v>
      </c>
      <c r="H190" s="831"/>
      <c r="I190" s="831">
        <v>8761</v>
      </c>
      <c r="J190" s="831"/>
      <c r="K190" s="831"/>
      <c r="L190" s="831"/>
      <c r="M190" s="831"/>
      <c r="N190" s="831"/>
      <c r="O190" s="831"/>
      <c r="P190" s="827"/>
      <c r="Q190" s="832"/>
    </row>
    <row r="191" spans="1:17" ht="14.45" customHeight="1" x14ac:dyDescent="0.2">
      <c r="A191" s="821" t="s">
        <v>586</v>
      </c>
      <c r="B191" s="822" t="s">
        <v>6182</v>
      </c>
      <c r="C191" s="822" t="s">
        <v>5932</v>
      </c>
      <c r="D191" s="822" t="s">
        <v>6096</v>
      </c>
      <c r="E191" s="822" t="s">
        <v>6097</v>
      </c>
      <c r="F191" s="831"/>
      <c r="G191" s="831"/>
      <c r="H191" s="831"/>
      <c r="I191" s="831"/>
      <c r="J191" s="831"/>
      <c r="K191" s="831"/>
      <c r="L191" s="831"/>
      <c r="M191" s="831"/>
      <c r="N191" s="831">
        <v>3</v>
      </c>
      <c r="O191" s="831">
        <v>0</v>
      </c>
      <c r="P191" s="827"/>
      <c r="Q191" s="832">
        <v>0</v>
      </c>
    </row>
    <row r="192" spans="1:17" ht="14.45" customHeight="1" x14ac:dyDescent="0.2">
      <c r="A192" s="821" t="s">
        <v>586</v>
      </c>
      <c r="B192" s="822" t="s">
        <v>6182</v>
      </c>
      <c r="C192" s="822" t="s">
        <v>5932</v>
      </c>
      <c r="D192" s="822" t="s">
        <v>6247</v>
      </c>
      <c r="E192" s="822" t="s">
        <v>6248</v>
      </c>
      <c r="F192" s="831"/>
      <c r="G192" s="831"/>
      <c r="H192" s="831"/>
      <c r="I192" s="831"/>
      <c r="J192" s="831"/>
      <c r="K192" s="831"/>
      <c r="L192" s="831"/>
      <c r="M192" s="831"/>
      <c r="N192" s="831">
        <v>1</v>
      </c>
      <c r="O192" s="831">
        <v>0</v>
      </c>
      <c r="P192" s="827"/>
      <c r="Q192" s="832">
        <v>0</v>
      </c>
    </row>
    <row r="193" spans="1:17" ht="14.45" customHeight="1" x14ac:dyDescent="0.2">
      <c r="A193" s="821" t="s">
        <v>586</v>
      </c>
      <c r="B193" s="822" t="s">
        <v>6182</v>
      </c>
      <c r="C193" s="822" t="s">
        <v>5932</v>
      </c>
      <c r="D193" s="822" t="s">
        <v>6249</v>
      </c>
      <c r="E193" s="822" t="s">
        <v>6250</v>
      </c>
      <c r="F193" s="831"/>
      <c r="G193" s="831"/>
      <c r="H193" s="831"/>
      <c r="I193" s="831"/>
      <c r="J193" s="831"/>
      <c r="K193" s="831"/>
      <c r="L193" s="831"/>
      <c r="M193" s="831"/>
      <c r="N193" s="831">
        <v>2</v>
      </c>
      <c r="O193" s="831">
        <v>12554</v>
      </c>
      <c r="P193" s="827"/>
      <c r="Q193" s="832">
        <v>6277</v>
      </c>
    </row>
    <row r="194" spans="1:17" ht="14.45" customHeight="1" x14ac:dyDescent="0.2">
      <c r="A194" s="821" t="s">
        <v>586</v>
      </c>
      <c r="B194" s="822" t="s">
        <v>6182</v>
      </c>
      <c r="C194" s="822" t="s">
        <v>5932</v>
      </c>
      <c r="D194" s="822" t="s">
        <v>6251</v>
      </c>
      <c r="E194" s="822" t="s">
        <v>6248</v>
      </c>
      <c r="F194" s="831"/>
      <c r="G194" s="831"/>
      <c r="H194" s="831"/>
      <c r="I194" s="831"/>
      <c r="J194" s="831"/>
      <c r="K194" s="831"/>
      <c r="L194" s="831"/>
      <c r="M194" s="831"/>
      <c r="N194" s="831">
        <v>1</v>
      </c>
      <c r="O194" s="831">
        <v>0</v>
      </c>
      <c r="P194" s="827"/>
      <c r="Q194" s="832">
        <v>0</v>
      </c>
    </row>
    <row r="195" spans="1:17" ht="14.45" customHeight="1" x14ac:dyDescent="0.2">
      <c r="A195" s="821" t="s">
        <v>586</v>
      </c>
      <c r="B195" s="822" t="s">
        <v>6182</v>
      </c>
      <c r="C195" s="822" t="s">
        <v>5932</v>
      </c>
      <c r="D195" s="822" t="s">
        <v>6252</v>
      </c>
      <c r="E195" s="822" t="s">
        <v>6253</v>
      </c>
      <c r="F195" s="831"/>
      <c r="G195" s="831"/>
      <c r="H195" s="831"/>
      <c r="I195" s="831"/>
      <c r="J195" s="831"/>
      <c r="K195" s="831"/>
      <c r="L195" s="831"/>
      <c r="M195" s="831"/>
      <c r="N195" s="831">
        <v>1</v>
      </c>
      <c r="O195" s="831">
        <v>8675</v>
      </c>
      <c r="P195" s="827"/>
      <c r="Q195" s="832">
        <v>8675</v>
      </c>
    </row>
    <row r="196" spans="1:17" ht="14.45" customHeight="1" x14ac:dyDescent="0.2">
      <c r="A196" s="821" t="s">
        <v>586</v>
      </c>
      <c r="B196" s="822" t="s">
        <v>6182</v>
      </c>
      <c r="C196" s="822" t="s">
        <v>5932</v>
      </c>
      <c r="D196" s="822" t="s">
        <v>6254</v>
      </c>
      <c r="E196" s="822" t="s">
        <v>6255</v>
      </c>
      <c r="F196" s="831"/>
      <c r="G196" s="831"/>
      <c r="H196" s="831"/>
      <c r="I196" s="831"/>
      <c r="J196" s="831"/>
      <c r="K196" s="831"/>
      <c r="L196" s="831"/>
      <c r="M196" s="831"/>
      <c r="N196" s="831">
        <v>1</v>
      </c>
      <c r="O196" s="831">
        <v>0</v>
      </c>
      <c r="P196" s="827"/>
      <c r="Q196" s="832">
        <v>0</v>
      </c>
    </row>
    <row r="197" spans="1:17" ht="14.45" customHeight="1" x14ac:dyDescent="0.2">
      <c r="A197" s="821" t="s">
        <v>586</v>
      </c>
      <c r="B197" s="822" t="s">
        <v>6182</v>
      </c>
      <c r="C197" s="822" t="s">
        <v>5932</v>
      </c>
      <c r="D197" s="822" t="s">
        <v>6256</v>
      </c>
      <c r="E197" s="822" t="s">
        <v>6257</v>
      </c>
      <c r="F197" s="831"/>
      <c r="G197" s="831"/>
      <c r="H197" s="831"/>
      <c r="I197" s="831"/>
      <c r="J197" s="831">
        <v>1</v>
      </c>
      <c r="K197" s="831">
        <v>0</v>
      </c>
      <c r="L197" s="831"/>
      <c r="M197" s="831">
        <v>0</v>
      </c>
      <c r="N197" s="831">
        <v>3</v>
      </c>
      <c r="O197" s="831">
        <v>0</v>
      </c>
      <c r="P197" s="827"/>
      <c r="Q197" s="832">
        <v>0</v>
      </c>
    </row>
    <row r="198" spans="1:17" ht="14.45" customHeight="1" x14ac:dyDescent="0.2">
      <c r="A198" s="821" t="s">
        <v>586</v>
      </c>
      <c r="B198" s="822" t="s">
        <v>6182</v>
      </c>
      <c r="C198" s="822" t="s">
        <v>5932</v>
      </c>
      <c r="D198" s="822" t="s">
        <v>6258</v>
      </c>
      <c r="E198" s="822" t="s">
        <v>6259</v>
      </c>
      <c r="F198" s="831"/>
      <c r="G198" s="831"/>
      <c r="H198" s="831"/>
      <c r="I198" s="831"/>
      <c r="J198" s="831">
        <v>1</v>
      </c>
      <c r="K198" s="831">
        <v>0</v>
      </c>
      <c r="L198" s="831"/>
      <c r="M198" s="831">
        <v>0</v>
      </c>
      <c r="N198" s="831">
        <v>2</v>
      </c>
      <c r="O198" s="831">
        <v>0</v>
      </c>
      <c r="P198" s="827"/>
      <c r="Q198" s="832">
        <v>0</v>
      </c>
    </row>
    <row r="199" spans="1:17" ht="14.45" customHeight="1" x14ac:dyDescent="0.2">
      <c r="A199" s="821" t="s">
        <v>586</v>
      </c>
      <c r="B199" s="822" t="s">
        <v>6182</v>
      </c>
      <c r="C199" s="822" t="s">
        <v>5932</v>
      </c>
      <c r="D199" s="822" t="s">
        <v>6260</v>
      </c>
      <c r="E199" s="822" t="s">
        <v>6261</v>
      </c>
      <c r="F199" s="831"/>
      <c r="G199" s="831"/>
      <c r="H199" s="831"/>
      <c r="I199" s="831"/>
      <c r="J199" s="831"/>
      <c r="K199" s="831"/>
      <c r="L199" s="831"/>
      <c r="M199" s="831"/>
      <c r="N199" s="831">
        <v>1</v>
      </c>
      <c r="O199" s="831">
        <v>0</v>
      </c>
      <c r="P199" s="827"/>
      <c r="Q199" s="832">
        <v>0</v>
      </c>
    </row>
    <row r="200" spans="1:17" ht="14.45" customHeight="1" x14ac:dyDescent="0.2">
      <c r="A200" s="821" t="s">
        <v>586</v>
      </c>
      <c r="B200" s="822" t="s">
        <v>5931</v>
      </c>
      <c r="C200" s="822" t="s">
        <v>5937</v>
      </c>
      <c r="D200" s="822" t="s">
        <v>6262</v>
      </c>
      <c r="E200" s="822" t="s">
        <v>1309</v>
      </c>
      <c r="F200" s="831">
        <v>7.6</v>
      </c>
      <c r="G200" s="831">
        <v>37994.959999999999</v>
      </c>
      <c r="H200" s="831"/>
      <c r="I200" s="831">
        <v>4999.3368421052637</v>
      </c>
      <c r="J200" s="831"/>
      <c r="K200" s="831"/>
      <c r="L200" s="831"/>
      <c r="M200" s="831"/>
      <c r="N200" s="831">
        <v>6.6</v>
      </c>
      <c r="O200" s="831">
        <v>7490.19</v>
      </c>
      <c r="P200" s="827"/>
      <c r="Q200" s="832">
        <v>1134.8772727272728</v>
      </c>
    </row>
    <row r="201" spans="1:17" ht="14.45" customHeight="1" x14ac:dyDescent="0.2">
      <c r="A201" s="821" t="s">
        <v>586</v>
      </c>
      <c r="B201" s="822" t="s">
        <v>5931</v>
      </c>
      <c r="C201" s="822" t="s">
        <v>5937</v>
      </c>
      <c r="D201" s="822" t="s">
        <v>6263</v>
      </c>
      <c r="E201" s="822" t="s">
        <v>2081</v>
      </c>
      <c r="F201" s="831">
        <v>72</v>
      </c>
      <c r="G201" s="831">
        <v>3885.84</v>
      </c>
      <c r="H201" s="831"/>
      <c r="I201" s="831">
        <v>53.97</v>
      </c>
      <c r="J201" s="831"/>
      <c r="K201" s="831"/>
      <c r="L201" s="831"/>
      <c r="M201" s="831"/>
      <c r="N201" s="831"/>
      <c r="O201" s="831"/>
      <c r="P201" s="827"/>
      <c r="Q201" s="832"/>
    </row>
    <row r="202" spans="1:17" ht="14.45" customHeight="1" x14ac:dyDescent="0.2">
      <c r="A202" s="821" t="s">
        <v>586</v>
      </c>
      <c r="B202" s="822" t="s">
        <v>5931</v>
      </c>
      <c r="C202" s="822" t="s">
        <v>5937</v>
      </c>
      <c r="D202" s="822" t="s">
        <v>6264</v>
      </c>
      <c r="E202" s="822" t="s">
        <v>1189</v>
      </c>
      <c r="F202" s="831">
        <v>5</v>
      </c>
      <c r="G202" s="831">
        <v>25943.81</v>
      </c>
      <c r="H202" s="831">
        <v>5.5935323769237071</v>
      </c>
      <c r="I202" s="831">
        <v>5188.7620000000006</v>
      </c>
      <c r="J202" s="831">
        <v>1</v>
      </c>
      <c r="K202" s="831">
        <v>4638.18</v>
      </c>
      <c r="L202" s="831">
        <v>1</v>
      </c>
      <c r="M202" s="831">
        <v>4638.18</v>
      </c>
      <c r="N202" s="831"/>
      <c r="O202" s="831"/>
      <c r="P202" s="827"/>
      <c r="Q202" s="832"/>
    </row>
    <row r="203" spans="1:17" ht="14.45" customHeight="1" x14ac:dyDescent="0.2">
      <c r="A203" s="821" t="s">
        <v>586</v>
      </c>
      <c r="B203" s="822" t="s">
        <v>5931</v>
      </c>
      <c r="C203" s="822" t="s">
        <v>5937</v>
      </c>
      <c r="D203" s="822" t="s">
        <v>6265</v>
      </c>
      <c r="E203" s="822" t="s">
        <v>2081</v>
      </c>
      <c r="F203" s="831">
        <v>746</v>
      </c>
      <c r="G203" s="831">
        <v>59955.679999999993</v>
      </c>
      <c r="H203" s="831"/>
      <c r="I203" s="831">
        <v>80.36954423592492</v>
      </c>
      <c r="J203" s="831"/>
      <c r="K203" s="831"/>
      <c r="L203" s="831"/>
      <c r="M203" s="831"/>
      <c r="N203" s="831"/>
      <c r="O203" s="831"/>
      <c r="P203" s="827"/>
      <c r="Q203" s="832"/>
    </row>
    <row r="204" spans="1:17" ht="14.45" customHeight="1" x14ac:dyDescent="0.2">
      <c r="A204" s="821" t="s">
        <v>586</v>
      </c>
      <c r="B204" s="822" t="s">
        <v>5931</v>
      </c>
      <c r="C204" s="822" t="s">
        <v>5937</v>
      </c>
      <c r="D204" s="822" t="s">
        <v>6266</v>
      </c>
      <c r="E204" s="822" t="s">
        <v>6267</v>
      </c>
      <c r="F204" s="831">
        <v>1.7</v>
      </c>
      <c r="G204" s="831">
        <v>639.65</v>
      </c>
      <c r="H204" s="831">
        <v>0.25380116494992616</v>
      </c>
      <c r="I204" s="831">
        <v>376.26470588235293</v>
      </c>
      <c r="J204" s="831">
        <v>6.8</v>
      </c>
      <c r="K204" s="831">
        <v>2520.2800000000002</v>
      </c>
      <c r="L204" s="831">
        <v>1</v>
      </c>
      <c r="M204" s="831">
        <v>370.62941176470594</v>
      </c>
      <c r="N204" s="831">
        <v>14.1</v>
      </c>
      <c r="O204" s="831">
        <v>5268.5700000000006</v>
      </c>
      <c r="P204" s="827">
        <v>2.0904701064961038</v>
      </c>
      <c r="Q204" s="832">
        <v>373.65744680851071</v>
      </c>
    </row>
    <row r="205" spans="1:17" ht="14.45" customHeight="1" x14ac:dyDescent="0.2">
      <c r="A205" s="821" t="s">
        <v>586</v>
      </c>
      <c r="B205" s="822" t="s">
        <v>5931</v>
      </c>
      <c r="C205" s="822" t="s">
        <v>5937</v>
      </c>
      <c r="D205" s="822" t="s">
        <v>6268</v>
      </c>
      <c r="E205" s="822" t="s">
        <v>1301</v>
      </c>
      <c r="F205" s="831">
        <v>763</v>
      </c>
      <c r="G205" s="831">
        <v>34409.040000000001</v>
      </c>
      <c r="H205" s="831">
        <v>1.0888950492342395</v>
      </c>
      <c r="I205" s="831">
        <v>45.097038007863695</v>
      </c>
      <c r="J205" s="831">
        <v>830.3</v>
      </c>
      <c r="K205" s="831">
        <v>31599.960000000003</v>
      </c>
      <c r="L205" s="831">
        <v>1</v>
      </c>
      <c r="M205" s="831">
        <v>38.05848488498134</v>
      </c>
      <c r="N205" s="831">
        <v>39</v>
      </c>
      <c r="O205" s="831">
        <v>2277.6000000000004</v>
      </c>
      <c r="P205" s="827">
        <v>7.2076040602583047E-2</v>
      </c>
      <c r="Q205" s="832">
        <v>58.400000000000013</v>
      </c>
    </row>
    <row r="206" spans="1:17" ht="14.45" customHeight="1" x14ac:dyDescent="0.2">
      <c r="A206" s="821" t="s">
        <v>586</v>
      </c>
      <c r="B206" s="822" t="s">
        <v>5931</v>
      </c>
      <c r="C206" s="822" t="s">
        <v>5937</v>
      </c>
      <c r="D206" s="822" t="s">
        <v>6269</v>
      </c>
      <c r="E206" s="822" t="s">
        <v>6270</v>
      </c>
      <c r="F206" s="831"/>
      <c r="G206" s="831"/>
      <c r="H206" s="831"/>
      <c r="I206" s="831"/>
      <c r="J206" s="831"/>
      <c r="K206" s="831"/>
      <c r="L206" s="831"/>
      <c r="M206" s="831"/>
      <c r="N206" s="831">
        <v>4</v>
      </c>
      <c r="O206" s="831">
        <v>2769.16</v>
      </c>
      <c r="P206" s="827"/>
      <c r="Q206" s="832">
        <v>692.29</v>
      </c>
    </row>
    <row r="207" spans="1:17" ht="14.45" customHeight="1" x14ac:dyDescent="0.2">
      <c r="A207" s="821" t="s">
        <v>586</v>
      </c>
      <c r="B207" s="822" t="s">
        <v>5931</v>
      </c>
      <c r="C207" s="822" t="s">
        <v>5937</v>
      </c>
      <c r="D207" s="822" t="s">
        <v>6271</v>
      </c>
      <c r="E207" s="822" t="s">
        <v>1737</v>
      </c>
      <c r="F207" s="831">
        <v>9.6</v>
      </c>
      <c r="G207" s="831">
        <v>113869.70000000001</v>
      </c>
      <c r="H207" s="831">
        <v>6.0775561616344929</v>
      </c>
      <c r="I207" s="831">
        <v>11861.427083333336</v>
      </c>
      <c r="J207" s="831">
        <v>6</v>
      </c>
      <c r="K207" s="831">
        <v>18736.099999999999</v>
      </c>
      <c r="L207" s="831">
        <v>1</v>
      </c>
      <c r="M207" s="831">
        <v>3122.6833333333329</v>
      </c>
      <c r="N207" s="831">
        <v>5.7</v>
      </c>
      <c r="O207" s="831">
        <v>12801.73</v>
      </c>
      <c r="P207" s="827">
        <v>0.683265460794936</v>
      </c>
      <c r="Q207" s="832">
        <v>2245.917543859649</v>
      </c>
    </row>
    <row r="208" spans="1:17" ht="14.45" customHeight="1" x14ac:dyDescent="0.2">
      <c r="A208" s="821" t="s">
        <v>586</v>
      </c>
      <c r="B208" s="822" t="s">
        <v>5931</v>
      </c>
      <c r="C208" s="822" t="s">
        <v>5937</v>
      </c>
      <c r="D208" s="822" t="s">
        <v>6272</v>
      </c>
      <c r="E208" s="822" t="s">
        <v>6273</v>
      </c>
      <c r="F208" s="831"/>
      <c r="G208" s="831"/>
      <c r="H208" s="831"/>
      <c r="I208" s="831"/>
      <c r="J208" s="831"/>
      <c r="K208" s="831"/>
      <c r="L208" s="831"/>
      <c r="M208" s="831"/>
      <c r="N208" s="831">
        <v>10</v>
      </c>
      <c r="O208" s="831">
        <v>3339.1000000000004</v>
      </c>
      <c r="P208" s="827"/>
      <c r="Q208" s="832">
        <v>333.91</v>
      </c>
    </row>
    <row r="209" spans="1:17" ht="14.45" customHeight="1" x14ac:dyDescent="0.2">
      <c r="A209" s="821" t="s">
        <v>586</v>
      </c>
      <c r="B209" s="822" t="s">
        <v>5931</v>
      </c>
      <c r="C209" s="822" t="s">
        <v>5937</v>
      </c>
      <c r="D209" s="822" t="s">
        <v>6274</v>
      </c>
      <c r="E209" s="822"/>
      <c r="F209" s="831">
        <v>56.900000000000006</v>
      </c>
      <c r="G209" s="831">
        <v>20943.689999999999</v>
      </c>
      <c r="H209" s="831"/>
      <c r="I209" s="831">
        <v>368.07891036906847</v>
      </c>
      <c r="J209" s="831"/>
      <c r="K209" s="831"/>
      <c r="L209" s="831"/>
      <c r="M209" s="831"/>
      <c r="N209" s="831"/>
      <c r="O209" s="831"/>
      <c r="P209" s="827"/>
      <c r="Q209" s="832"/>
    </row>
    <row r="210" spans="1:17" ht="14.45" customHeight="1" x14ac:dyDescent="0.2">
      <c r="A210" s="821" t="s">
        <v>586</v>
      </c>
      <c r="B210" s="822" t="s">
        <v>5931</v>
      </c>
      <c r="C210" s="822" t="s">
        <v>5937</v>
      </c>
      <c r="D210" s="822" t="s">
        <v>6275</v>
      </c>
      <c r="E210" s="822" t="s">
        <v>2424</v>
      </c>
      <c r="F210" s="831">
        <v>28</v>
      </c>
      <c r="G210" s="831">
        <v>1047.2</v>
      </c>
      <c r="H210" s="831"/>
      <c r="I210" s="831">
        <v>37.4</v>
      </c>
      <c r="J210" s="831"/>
      <c r="K210" s="831"/>
      <c r="L210" s="831"/>
      <c r="M210" s="831"/>
      <c r="N210" s="831"/>
      <c r="O210" s="831"/>
      <c r="P210" s="827"/>
      <c r="Q210" s="832"/>
    </row>
    <row r="211" spans="1:17" ht="14.45" customHeight="1" x14ac:dyDescent="0.2">
      <c r="A211" s="821" t="s">
        <v>586</v>
      </c>
      <c r="B211" s="822" t="s">
        <v>5931</v>
      </c>
      <c r="C211" s="822" t="s">
        <v>5937</v>
      </c>
      <c r="D211" s="822" t="s">
        <v>6276</v>
      </c>
      <c r="E211" s="822" t="s">
        <v>1185</v>
      </c>
      <c r="F211" s="831">
        <v>7</v>
      </c>
      <c r="G211" s="831">
        <v>64107.89</v>
      </c>
      <c r="H211" s="831">
        <v>0.7</v>
      </c>
      <c r="I211" s="831">
        <v>9158.27</v>
      </c>
      <c r="J211" s="831">
        <v>10</v>
      </c>
      <c r="K211" s="831">
        <v>91582.700000000012</v>
      </c>
      <c r="L211" s="831">
        <v>1</v>
      </c>
      <c r="M211" s="831">
        <v>9158.27</v>
      </c>
      <c r="N211" s="831">
        <v>13</v>
      </c>
      <c r="O211" s="831">
        <v>119057.51000000001</v>
      </c>
      <c r="P211" s="827">
        <v>1.3</v>
      </c>
      <c r="Q211" s="832">
        <v>9158.27</v>
      </c>
    </row>
    <row r="212" spans="1:17" ht="14.45" customHeight="1" x14ac:dyDescent="0.2">
      <c r="A212" s="821" t="s">
        <v>586</v>
      </c>
      <c r="B212" s="822" t="s">
        <v>5931</v>
      </c>
      <c r="C212" s="822" t="s">
        <v>5937</v>
      </c>
      <c r="D212" s="822" t="s">
        <v>6277</v>
      </c>
      <c r="E212" s="822" t="s">
        <v>1185</v>
      </c>
      <c r="F212" s="831"/>
      <c r="G212" s="831"/>
      <c r="H212" s="831"/>
      <c r="I212" s="831"/>
      <c r="J212" s="831"/>
      <c r="K212" s="831"/>
      <c r="L212" s="831"/>
      <c r="M212" s="831"/>
      <c r="N212" s="831">
        <v>1</v>
      </c>
      <c r="O212" s="831">
        <v>17457.349999999999</v>
      </c>
      <c r="P212" s="827"/>
      <c r="Q212" s="832">
        <v>17457.349999999999</v>
      </c>
    </row>
    <row r="213" spans="1:17" ht="14.45" customHeight="1" x14ac:dyDescent="0.2">
      <c r="A213" s="821" t="s">
        <v>586</v>
      </c>
      <c r="B213" s="822" t="s">
        <v>5931</v>
      </c>
      <c r="C213" s="822" t="s">
        <v>5937</v>
      </c>
      <c r="D213" s="822" t="s">
        <v>6278</v>
      </c>
      <c r="E213" s="822" t="s">
        <v>1762</v>
      </c>
      <c r="F213" s="831">
        <v>1.2</v>
      </c>
      <c r="G213" s="831">
        <v>335.11</v>
      </c>
      <c r="H213" s="831">
        <v>0.48969064632560316</v>
      </c>
      <c r="I213" s="831">
        <v>279.25833333333338</v>
      </c>
      <c r="J213" s="831">
        <v>3.2</v>
      </c>
      <c r="K213" s="831">
        <v>684.33</v>
      </c>
      <c r="L213" s="831">
        <v>1</v>
      </c>
      <c r="M213" s="831">
        <v>213.85312500000001</v>
      </c>
      <c r="N213" s="831">
        <v>2.0999999999999996</v>
      </c>
      <c r="O213" s="831">
        <v>411.66</v>
      </c>
      <c r="P213" s="827">
        <v>0.60155188286353078</v>
      </c>
      <c r="Q213" s="832">
        <v>196.02857142857147</v>
      </c>
    </row>
    <row r="214" spans="1:17" ht="14.45" customHeight="1" x14ac:dyDescent="0.2">
      <c r="A214" s="821" t="s">
        <v>586</v>
      </c>
      <c r="B214" s="822" t="s">
        <v>5931</v>
      </c>
      <c r="C214" s="822" t="s">
        <v>5937</v>
      </c>
      <c r="D214" s="822" t="s">
        <v>6279</v>
      </c>
      <c r="E214" s="822"/>
      <c r="F214" s="831">
        <v>19</v>
      </c>
      <c r="G214" s="831">
        <v>814.72</v>
      </c>
      <c r="H214" s="831"/>
      <c r="I214" s="831">
        <v>42.88</v>
      </c>
      <c r="J214" s="831"/>
      <c r="K214" s="831"/>
      <c r="L214" s="831"/>
      <c r="M214" s="831"/>
      <c r="N214" s="831"/>
      <c r="O214" s="831"/>
      <c r="P214" s="827"/>
      <c r="Q214" s="832"/>
    </row>
    <row r="215" spans="1:17" ht="14.45" customHeight="1" x14ac:dyDescent="0.2">
      <c r="A215" s="821" t="s">
        <v>586</v>
      </c>
      <c r="B215" s="822" t="s">
        <v>5931</v>
      </c>
      <c r="C215" s="822" t="s">
        <v>5937</v>
      </c>
      <c r="D215" s="822" t="s">
        <v>6279</v>
      </c>
      <c r="E215" s="822" t="s">
        <v>6280</v>
      </c>
      <c r="F215" s="831"/>
      <c r="G215" s="831"/>
      <c r="H215" s="831"/>
      <c r="I215" s="831"/>
      <c r="J215" s="831"/>
      <c r="K215" s="831"/>
      <c r="L215" s="831"/>
      <c r="M215" s="831"/>
      <c r="N215" s="831">
        <v>3</v>
      </c>
      <c r="O215" s="831">
        <v>128.64000000000001</v>
      </c>
      <c r="P215" s="827"/>
      <c r="Q215" s="832">
        <v>42.88</v>
      </c>
    </row>
    <row r="216" spans="1:17" ht="14.45" customHeight="1" x14ac:dyDescent="0.2">
      <c r="A216" s="821" t="s">
        <v>586</v>
      </c>
      <c r="B216" s="822" t="s">
        <v>5931</v>
      </c>
      <c r="C216" s="822" t="s">
        <v>5937</v>
      </c>
      <c r="D216" s="822" t="s">
        <v>6281</v>
      </c>
      <c r="E216" s="822"/>
      <c r="F216" s="831">
        <v>8</v>
      </c>
      <c r="G216" s="831">
        <v>598.48</v>
      </c>
      <c r="H216" s="831"/>
      <c r="I216" s="831">
        <v>74.81</v>
      </c>
      <c r="J216" s="831"/>
      <c r="K216" s="831"/>
      <c r="L216" s="831"/>
      <c r="M216" s="831"/>
      <c r="N216" s="831"/>
      <c r="O216" s="831"/>
      <c r="P216" s="827"/>
      <c r="Q216" s="832"/>
    </row>
    <row r="217" spans="1:17" ht="14.45" customHeight="1" x14ac:dyDescent="0.2">
      <c r="A217" s="821" t="s">
        <v>586</v>
      </c>
      <c r="B217" s="822" t="s">
        <v>5931</v>
      </c>
      <c r="C217" s="822" t="s">
        <v>5937</v>
      </c>
      <c r="D217" s="822" t="s">
        <v>6281</v>
      </c>
      <c r="E217" s="822" t="s">
        <v>2749</v>
      </c>
      <c r="F217" s="831">
        <v>3</v>
      </c>
      <c r="G217" s="831">
        <v>231.66</v>
      </c>
      <c r="H217" s="831">
        <v>1.5483224167891991</v>
      </c>
      <c r="I217" s="831">
        <v>77.22</v>
      </c>
      <c r="J217" s="831">
        <v>2</v>
      </c>
      <c r="K217" s="831">
        <v>149.62</v>
      </c>
      <c r="L217" s="831">
        <v>1</v>
      </c>
      <c r="M217" s="831">
        <v>74.81</v>
      </c>
      <c r="N217" s="831"/>
      <c r="O217" s="831"/>
      <c r="P217" s="827"/>
      <c r="Q217" s="832"/>
    </row>
    <row r="218" spans="1:17" ht="14.45" customHeight="1" x14ac:dyDescent="0.2">
      <c r="A218" s="821" t="s">
        <v>586</v>
      </c>
      <c r="B218" s="822" t="s">
        <v>5931</v>
      </c>
      <c r="C218" s="822" t="s">
        <v>5937</v>
      </c>
      <c r="D218" s="822" t="s">
        <v>6282</v>
      </c>
      <c r="E218" s="822" t="s">
        <v>6283</v>
      </c>
      <c r="F218" s="831">
        <v>82.300000000000011</v>
      </c>
      <c r="G218" s="831">
        <v>19651.3</v>
      </c>
      <c r="H218" s="831">
        <v>0.71392293775294435</v>
      </c>
      <c r="I218" s="831">
        <v>238.77642770352367</v>
      </c>
      <c r="J218" s="831">
        <v>149.10000000000002</v>
      </c>
      <c r="K218" s="831">
        <v>27525.800000000003</v>
      </c>
      <c r="L218" s="831">
        <v>1</v>
      </c>
      <c r="M218" s="831">
        <v>184.61301140174379</v>
      </c>
      <c r="N218" s="831">
        <v>119.83000000000001</v>
      </c>
      <c r="O218" s="831">
        <v>24840.160000000003</v>
      </c>
      <c r="P218" s="827">
        <v>0.90243190025358033</v>
      </c>
      <c r="Q218" s="832">
        <v>207.29500125177336</v>
      </c>
    </row>
    <row r="219" spans="1:17" ht="14.45" customHeight="1" x14ac:dyDescent="0.2">
      <c r="A219" s="821" t="s">
        <v>586</v>
      </c>
      <c r="B219" s="822" t="s">
        <v>5931</v>
      </c>
      <c r="C219" s="822" t="s">
        <v>5937</v>
      </c>
      <c r="D219" s="822" t="s">
        <v>6284</v>
      </c>
      <c r="E219" s="822" t="s">
        <v>6285</v>
      </c>
      <c r="F219" s="831">
        <v>22</v>
      </c>
      <c r="G219" s="831">
        <v>1475.32</v>
      </c>
      <c r="H219" s="831"/>
      <c r="I219" s="831">
        <v>67.06</v>
      </c>
      <c r="J219" s="831"/>
      <c r="K219" s="831"/>
      <c r="L219" s="831"/>
      <c r="M219" s="831"/>
      <c r="N219" s="831"/>
      <c r="O219" s="831"/>
      <c r="P219" s="827"/>
      <c r="Q219" s="832"/>
    </row>
    <row r="220" spans="1:17" ht="14.45" customHeight="1" x14ac:dyDescent="0.2">
      <c r="A220" s="821" t="s">
        <v>586</v>
      </c>
      <c r="B220" s="822" t="s">
        <v>5931</v>
      </c>
      <c r="C220" s="822" t="s">
        <v>5937</v>
      </c>
      <c r="D220" s="822" t="s">
        <v>6286</v>
      </c>
      <c r="E220" s="822" t="s">
        <v>6287</v>
      </c>
      <c r="F220" s="831"/>
      <c r="G220" s="831"/>
      <c r="H220" s="831"/>
      <c r="I220" s="831"/>
      <c r="J220" s="831"/>
      <c r="K220" s="831"/>
      <c r="L220" s="831"/>
      <c r="M220" s="831"/>
      <c r="N220" s="831">
        <v>0.89999999999999991</v>
      </c>
      <c r="O220" s="831">
        <v>1104.93</v>
      </c>
      <c r="P220" s="827"/>
      <c r="Q220" s="832">
        <v>1227.7000000000003</v>
      </c>
    </row>
    <row r="221" spans="1:17" ht="14.45" customHeight="1" x14ac:dyDescent="0.2">
      <c r="A221" s="821" t="s">
        <v>586</v>
      </c>
      <c r="B221" s="822" t="s">
        <v>5931</v>
      </c>
      <c r="C221" s="822" t="s">
        <v>5937</v>
      </c>
      <c r="D221" s="822" t="s">
        <v>6288</v>
      </c>
      <c r="E221" s="822" t="s">
        <v>6289</v>
      </c>
      <c r="F221" s="831"/>
      <c r="G221" s="831"/>
      <c r="H221" s="831"/>
      <c r="I221" s="831"/>
      <c r="J221" s="831">
        <v>21</v>
      </c>
      <c r="K221" s="831">
        <v>4603.2</v>
      </c>
      <c r="L221" s="831">
        <v>1</v>
      </c>
      <c r="M221" s="831">
        <v>219.2</v>
      </c>
      <c r="N221" s="831"/>
      <c r="O221" s="831"/>
      <c r="P221" s="827"/>
      <c r="Q221" s="832"/>
    </row>
    <row r="222" spans="1:17" ht="14.45" customHeight="1" x14ac:dyDescent="0.2">
      <c r="A222" s="821" t="s">
        <v>586</v>
      </c>
      <c r="B222" s="822" t="s">
        <v>5931</v>
      </c>
      <c r="C222" s="822" t="s">
        <v>5937</v>
      </c>
      <c r="D222" s="822" t="s">
        <v>6290</v>
      </c>
      <c r="E222" s="822" t="s">
        <v>6291</v>
      </c>
      <c r="F222" s="831"/>
      <c r="G222" s="831"/>
      <c r="H222" s="831"/>
      <c r="I222" s="831"/>
      <c r="J222" s="831"/>
      <c r="K222" s="831"/>
      <c r="L222" s="831"/>
      <c r="M222" s="831"/>
      <c r="N222" s="831">
        <v>2.8</v>
      </c>
      <c r="O222" s="831">
        <v>164.73999999999998</v>
      </c>
      <c r="P222" s="827"/>
      <c r="Q222" s="832">
        <v>58.835714285714282</v>
      </c>
    </row>
    <row r="223" spans="1:17" ht="14.45" customHeight="1" x14ac:dyDescent="0.2">
      <c r="A223" s="821" t="s">
        <v>586</v>
      </c>
      <c r="B223" s="822" t="s">
        <v>5931</v>
      </c>
      <c r="C223" s="822" t="s">
        <v>5937</v>
      </c>
      <c r="D223" s="822" t="s">
        <v>6292</v>
      </c>
      <c r="E223" s="822" t="s">
        <v>6293</v>
      </c>
      <c r="F223" s="831">
        <v>96</v>
      </c>
      <c r="G223" s="831">
        <v>4236.4799999999996</v>
      </c>
      <c r="H223" s="831"/>
      <c r="I223" s="831">
        <v>44.129999999999995</v>
      </c>
      <c r="J223" s="831"/>
      <c r="K223" s="831"/>
      <c r="L223" s="831"/>
      <c r="M223" s="831"/>
      <c r="N223" s="831"/>
      <c r="O223" s="831"/>
      <c r="P223" s="827"/>
      <c r="Q223" s="832"/>
    </row>
    <row r="224" spans="1:17" ht="14.45" customHeight="1" x14ac:dyDescent="0.2">
      <c r="A224" s="821" t="s">
        <v>586</v>
      </c>
      <c r="B224" s="822" t="s">
        <v>5931</v>
      </c>
      <c r="C224" s="822" t="s">
        <v>5937</v>
      </c>
      <c r="D224" s="822" t="s">
        <v>6294</v>
      </c>
      <c r="E224" s="822" t="s">
        <v>6295</v>
      </c>
      <c r="F224" s="831">
        <v>5.0999999999999996</v>
      </c>
      <c r="G224" s="831">
        <v>3663.84</v>
      </c>
      <c r="H224" s="831">
        <v>0.86678101231384319</v>
      </c>
      <c r="I224" s="831">
        <v>718.40000000000009</v>
      </c>
      <c r="J224" s="831">
        <v>6.15</v>
      </c>
      <c r="K224" s="831">
        <v>4226.9500000000007</v>
      </c>
      <c r="L224" s="831">
        <v>1</v>
      </c>
      <c r="M224" s="831">
        <v>687.30894308943095</v>
      </c>
      <c r="N224" s="831">
        <v>4.6500000000000004</v>
      </c>
      <c r="O224" s="831">
        <v>3379.7500000000005</v>
      </c>
      <c r="P224" s="827">
        <v>0.79957179526609012</v>
      </c>
      <c r="Q224" s="832">
        <v>726.82795698924735</v>
      </c>
    </row>
    <row r="225" spans="1:17" ht="14.45" customHeight="1" x14ac:dyDescent="0.2">
      <c r="A225" s="821" t="s">
        <v>586</v>
      </c>
      <c r="B225" s="822" t="s">
        <v>5931</v>
      </c>
      <c r="C225" s="822" t="s">
        <v>5937</v>
      </c>
      <c r="D225" s="822" t="s">
        <v>6296</v>
      </c>
      <c r="E225" s="822" t="s">
        <v>1770</v>
      </c>
      <c r="F225" s="831"/>
      <c r="G225" s="831"/>
      <c r="H225" s="831"/>
      <c r="I225" s="831"/>
      <c r="J225" s="831"/>
      <c r="K225" s="831"/>
      <c r="L225" s="831"/>
      <c r="M225" s="831"/>
      <c r="N225" s="831">
        <v>2.6</v>
      </c>
      <c r="O225" s="831">
        <v>4596.54</v>
      </c>
      <c r="P225" s="827"/>
      <c r="Q225" s="832">
        <v>1767.8999999999999</v>
      </c>
    </row>
    <row r="226" spans="1:17" ht="14.45" customHeight="1" x14ac:dyDescent="0.2">
      <c r="A226" s="821" t="s">
        <v>586</v>
      </c>
      <c r="B226" s="822" t="s">
        <v>5931</v>
      </c>
      <c r="C226" s="822" t="s">
        <v>5937</v>
      </c>
      <c r="D226" s="822" t="s">
        <v>6297</v>
      </c>
      <c r="E226" s="822" t="s">
        <v>6298</v>
      </c>
      <c r="F226" s="831">
        <v>4.3</v>
      </c>
      <c r="G226" s="831">
        <v>2562.42</v>
      </c>
      <c r="H226" s="831"/>
      <c r="I226" s="831">
        <v>595.91162790697683</v>
      </c>
      <c r="J226" s="831"/>
      <c r="K226" s="831"/>
      <c r="L226" s="831"/>
      <c r="M226" s="831"/>
      <c r="N226" s="831"/>
      <c r="O226" s="831"/>
      <c r="P226" s="827"/>
      <c r="Q226" s="832"/>
    </row>
    <row r="227" spans="1:17" ht="14.45" customHeight="1" x14ac:dyDescent="0.2">
      <c r="A227" s="821" t="s">
        <v>586</v>
      </c>
      <c r="B227" s="822" t="s">
        <v>5931</v>
      </c>
      <c r="C227" s="822" t="s">
        <v>5937</v>
      </c>
      <c r="D227" s="822" t="s">
        <v>6299</v>
      </c>
      <c r="E227" s="822" t="s">
        <v>6300</v>
      </c>
      <c r="F227" s="831">
        <v>24.8</v>
      </c>
      <c r="G227" s="831">
        <v>40470.300000000003</v>
      </c>
      <c r="H227" s="831"/>
      <c r="I227" s="831">
        <v>1631.866935483871</v>
      </c>
      <c r="J227" s="831"/>
      <c r="K227" s="831"/>
      <c r="L227" s="831"/>
      <c r="M227" s="831"/>
      <c r="N227" s="831"/>
      <c r="O227" s="831"/>
      <c r="P227" s="827"/>
      <c r="Q227" s="832"/>
    </row>
    <row r="228" spans="1:17" ht="14.45" customHeight="1" x14ac:dyDescent="0.2">
      <c r="A228" s="821" t="s">
        <v>586</v>
      </c>
      <c r="B228" s="822" t="s">
        <v>5931</v>
      </c>
      <c r="C228" s="822" t="s">
        <v>5937</v>
      </c>
      <c r="D228" s="822" t="s">
        <v>6301</v>
      </c>
      <c r="E228" s="822" t="s">
        <v>1254</v>
      </c>
      <c r="F228" s="831">
        <v>2</v>
      </c>
      <c r="G228" s="831">
        <v>4696.22</v>
      </c>
      <c r="H228" s="831"/>
      <c r="I228" s="831">
        <v>2348.11</v>
      </c>
      <c r="J228" s="831"/>
      <c r="K228" s="831"/>
      <c r="L228" s="831"/>
      <c r="M228" s="831"/>
      <c r="N228" s="831">
        <v>3</v>
      </c>
      <c r="O228" s="831">
        <v>7044.33</v>
      </c>
      <c r="P228" s="827"/>
      <c r="Q228" s="832">
        <v>2348.11</v>
      </c>
    </row>
    <row r="229" spans="1:17" ht="14.45" customHeight="1" x14ac:dyDescent="0.2">
      <c r="A229" s="821" t="s">
        <v>586</v>
      </c>
      <c r="B229" s="822" t="s">
        <v>5931</v>
      </c>
      <c r="C229" s="822" t="s">
        <v>5937</v>
      </c>
      <c r="D229" s="822" t="s">
        <v>6302</v>
      </c>
      <c r="E229" s="822" t="s">
        <v>6303</v>
      </c>
      <c r="F229" s="831">
        <v>8.1000000000000014</v>
      </c>
      <c r="G229" s="831">
        <v>3173.58</v>
      </c>
      <c r="H229" s="831">
        <v>16.2</v>
      </c>
      <c r="I229" s="831">
        <v>391.7999999999999</v>
      </c>
      <c r="J229" s="831">
        <v>0.5</v>
      </c>
      <c r="K229" s="831">
        <v>195.9</v>
      </c>
      <c r="L229" s="831">
        <v>1</v>
      </c>
      <c r="M229" s="831">
        <v>391.8</v>
      </c>
      <c r="N229" s="831"/>
      <c r="O229" s="831"/>
      <c r="P229" s="827"/>
      <c r="Q229" s="832"/>
    </row>
    <row r="230" spans="1:17" ht="14.45" customHeight="1" x14ac:dyDescent="0.2">
      <c r="A230" s="821" t="s">
        <v>586</v>
      </c>
      <c r="B230" s="822" t="s">
        <v>5931</v>
      </c>
      <c r="C230" s="822" t="s">
        <v>5937</v>
      </c>
      <c r="D230" s="822" t="s">
        <v>6304</v>
      </c>
      <c r="E230" s="822" t="s">
        <v>6305</v>
      </c>
      <c r="F230" s="831">
        <v>17</v>
      </c>
      <c r="G230" s="831">
        <v>1863.2</v>
      </c>
      <c r="H230" s="831">
        <v>5.666666666666667</v>
      </c>
      <c r="I230" s="831">
        <v>109.60000000000001</v>
      </c>
      <c r="J230" s="831">
        <v>3</v>
      </c>
      <c r="K230" s="831">
        <v>328.8</v>
      </c>
      <c r="L230" s="831">
        <v>1</v>
      </c>
      <c r="M230" s="831">
        <v>109.60000000000001</v>
      </c>
      <c r="N230" s="831"/>
      <c r="O230" s="831"/>
      <c r="P230" s="827"/>
      <c r="Q230" s="832"/>
    </row>
    <row r="231" spans="1:17" ht="14.45" customHeight="1" x14ac:dyDescent="0.2">
      <c r="A231" s="821" t="s">
        <v>586</v>
      </c>
      <c r="B231" s="822" t="s">
        <v>5931</v>
      </c>
      <c r="C231" s="822" t="s">
        <v>5937</v>
      </c>
      <c r="D231" s="822" t="s">
        <v>6306</v>
      </c>
      <c r="E231" s="822" t="s">
        <v>6307</v>
      </c>
      <c r="F231" s="831">
        <v>9.5</v>
      </c>
      <c r="G231" s="831">
        <v>6265.98</v>
      </c>
      <c r="H231" s="831">
        <v>0.48272440477795442</v>
      </c>
      <c r="I231" s="831">
        <v>659.57684210526315</v>
      </c>
      <c r="J231" s="831">
        <v>28.400000000000006</v>
      </c>
      <c r="K231" s="831">
        <v>12980.450000000003</v>
      </c>
      <c r="L231" s="831">
        <v>1</v>
      </c>
      <c r="M231" s="831">
        <v>457.05809859154931</v>
      </c>
      <c r="N231" s="831">
        <v>26.500000000000004</v>
      </c>
      <c r="O231" s="831">
        <v>18201.47</v>
      </c>
      <c r="P231" s="827">
        <v>1.4022218027880387</v>
      </c>
      <c r="Q231" s="832">
        <v>686.84792452830186</v>
      </c>
    </row>
    <row r="232" spans="1:17" ht="14.45" customHeight="1" x14ac:dyDescent="0.2">
      <c r="A232" s="821" t="s">
        <v>586</v>
      </c>
      <c r="B232" s="822" t="s">
        <v>5931</v>
      </c>
      <c r="C232" s="822" t="s">
        <v>5937</v>
      </c>
      <c r="D232" s="822" t="s">
        <v>6308</v>
      </c>
      <c r="E232" s="822" t="s">
        <v>6309</v>
      </c>
      <c r="F232" s="831">
        <v>7.8</v>
      </c>
      <c r="G232" s="831">
        <v>1158.3</v>
      </c>
      <c r="H232" s="831">
        <v>32.981207289293849</v>
      </c>
      <c r="I232" s="831">
        <v>148.5</v>
      </c>
      <c r="J232" s="831">
        <v>0.1</v>
      </c>
      <c r="K232" s="831">
        <v>35.119999999999997</v>
      </c>
      <c r="L232" s="831">
        <v>1</v>
      </c>
      <c r="M232" s="831">
        <v>351.19999999999993</v>
      </c>
      <c r="N232" s="831">
        <v>1.3</v>
      </c>
      <c r="O232" s="831">
        <v>415.64</v>
      </c>
      <c r="P232" s="827">
        <v>11.83485193621868</v>
      </c>
      <c r="Q232" s="832">
        <v>319.72307692307692</v>
      </c>
    </row>
    <row r="233" spans="1:17" ht="14.45" customHeight="1" x14ac:dyDescent="0.2">
      <c r="A233" s="821" t="s">
        <v>586</v>
      </c>
      <c r="B233" s="822" t="s">
        <v>5931</v>
      </c>
      <c r="C233" s="822" t="s">
        <v>5937</v>
      </c>
      <c r="D233" s="822" t="s">
        <v>6310</v>
      </c>
      <c r="E233" s="822" t="s">
        <v>1791</v>
      </c>
      <c r="F233" s="831">
        <v>17</v>
      </c>
      <c r="G233" s="831">
        <v>898.96</v>
      </c>
      <c r="H233" s="831">
        <v>2.4285714285714284</v>
      </c>
      <c r="I233" s="831">
        <v>52.88</v>
      </c>
      <c r="J233" s="831">
        <v>7</v>
      </c>
      <c r="K233" s="831">
        <v>370.16</v>
      </c>
      <c r="L233" s="831">
        <v>1</v>
      </c>
      <c r="M233" s="831">
        <v>52.88</v>
      </c>
      <c r="N233" s="831">
        <v>3</v>
      </c>
      <c r="O233" s="831">
        <v>158.63999999999999</v>
      </c>
      <c r="P233" s="827">
        <v>0.42857142857142849</v>
      </c>
      <c r="Q233" s="832">
        <v>52.879999999999995</v>
      </c>
    </row>
    <row r="234" spans="1:17" ht="14.45" customHeight="1" x14ac:dyDescent="0.2">
      <c r="A234" s="821" t="s">
        <v>586</v>
      </c>
      <c r="B234" s="822" t="s">
        <v>5931</v>
      </c>
      <c r="C234" s="822" t="s">
        <v>5937</v>
      </c>
      <c r="D234" s="822" t="s">
        <v>6311</v>
      </c>
      <c r="E234" s="822" t="s">
        <v>6309</v>
      </c>
      <c r="F234" s="831">
        <v>0.3</v>
      </c>
      <c r="G234" s="831">
        <v>88.44</v>
      </c>
      <c r="H234" s="831">
        <v>0.75</v>
      </c>
      <c r="I234" s="831">
        <v>294.8</v>
      </c>
      <c r="J234" s="831">
        <v>0.4</v>
      </c>
      <c r="K234" s="831">
        <v>117.92</v>
      </c>
      <c r="L234" s="831">
        <v>1</v>
      </c>
      <c r="M234" s="831">
        <v>294.8</v>
      </c>
      <c r="N234" s="831"/>
      <c r="O234" s="831"/>
      <c r="P234" s="827"/>
      <c r="Q234" s="832"/>
    </row>
    <row r="235" spans="1:17" ht="14.45" customHeight="1" x14ac:dyDescent="0.2">
      <c r="A235" s="821" t="s">
        <v>586</v>
      </c>
      <c r="B235" s="822" t="s">
        <v>5931</v>
      </c>
      <c r="C235" s="822" t="s">
        <v>5937</v>
      </c>
      <c r="D235" s="822" t="s">
        <v>6312</v>
      </c>
      <c r="E235" s="822" t="s">
        <v>6313</v>
      </c>
      <c r="F235" s="831"/>
      <c r="G235" s="831"/>
      <c r="H235" s="831"/>
      <c r="I235" s="831"/>
      <c r="J235" s="831">
        <v>14.3</v>
      </c>
      <c r="K235" s="831">
        <v>5883.2800000000007</v>
      </c>
      <c r="L235" s="831">
        <v>1</v>
      </c>
      <c r="M235" s="831">
        <v>411.41818181818184</v>
      </c>
      <c r="N235" s="831">
        <v>73.699999999999974</v>
      </c>
      <c r="O235" s="831">
        <v>37177.03</v>
      </c>
      <c r="P235" s="827">
        <v>6.3190992099645085</v>
      </c>
      <c r="Q235" s="832">
        <v>504.43731343283599</v>
      </c>
    </row>
    <row r="236" spans="1:17" ht="14.45" customHeight="1" x14ac:dyDescent="0.2">
      <c r="A236" s="821" t="s">
        <v>586</v>
      </c>
      <c r="B236" s="822" t="s">
        <v>5931</v>
      </c>
      <c r="C236" s="822" t="s">
        <v>5937</v>
      </c>
      <c r="D236" s="822" t="s">
        <v>6314</v>
      </c>
      <c r="E236" s="822" t="s">
        <v>6315</v>
      </c>
      <c r="F236" s="831">
        <v>21.7</v>
      </c>
      <c r="G236" s="831">
        <v>36940.410000000003</v>
      </c>
      <c r="H236" s="831"/>
      <c r="I236" s="831">
        <v>1702.3230414746547</v>
      </c>
      <c r="J236" s="831"/>
      <c r="K236" s="831"/>
      <c r="L236" s="831"/>
      <c r="M236" s="831"/>
      <c r="N236" s="831"/>
      <c r="O236" s="831"/>
      <c r="P236" s="827"/>
      <c r="Q236" s="832"/>
    </row>
    <row r="237" spans="1:17" ht="14.45" customHeight="1" x14ac:dyDescent="0.2">
      <c r="A237" s="821" t="s">
        <v>586</v>
      </c>
      <c r="B237" s="822" t="s">
        <v>5931</v>
      </c>
      <c r="C237" s="822" t="s">
        <v>5937</v>
      </c>
      <c r="D237" s="822" t="s">
        <v>6316</v>
      </c>
      <c r="E237" s="822" t="s">
        <v>1766</v>
      </c>
      <c r="F237" s="831">
        <v>36</v>
      </c>
      <c r="G237" s="831">
        <v>1900.32</v>
      </c>
      <c r="H237" s="831"/>
      <c r="I237" s="831">
        <v>52.786666666666662</v>
      </c>
      <c r="J237" s="831"/>
      <c r="K237" s="831"/>
      <c r="L237" s="831"/>
      <c r="M237" s="831"/>
      <c r="N237" s="831">
        <v>64</v>
      </c>
      <c r="O237" s="831">
        <v>1886.0800000000002</v>
      </c>
      <c r="P237" s="827"/>
      <c r="Q237" s="832">
        <v>29.470000000000002</v>
      </c>
    </row>
    <row r="238" spans="1:17" ht="14.45" customHeight="1" x14ac:dyDescent="0.2">
      <c r="A238" s="821" t="s">
        <v>586</v>
      </c>
      <c r="B238" s="822" t="s">
        <v>5931</v>
      </c>
      <c r="C238" s="822" t="s">
        <v>5937</v>
      </c>
      <c r="D238" s="822" t="s">
        <v>6317</v>
      </c>
      <c r="E238" s="822" t="s">
        <v>1741</v>
      </c>
      <c r="F238" s="831"/>
      <c r="G238" s="831"/>
      <c r="H238" s="831"/>
      <c r="I238" s="831"/>
      <c r="J238" s="831">
        <v>20</v>
      </c>
      <c r="K238" s="831">
        <v>874.58</v>
      </c>
      <c r="L238" s="831">
        <v>1</v>
      </c>
      <c r="M238" s="831">
        <v>43.728999999999999</v>
      </c>
      <c r="N238" s="831">
        <v>22</v>
      </c>
      <c r="O238" s="831">
        <v>1054.02</v>
      </c>
      <c r="P238" s="827">
        <v>1.2051727686432343</v>
      </c>
      <c r="Q238" s="832">
        <v>47.91</v>
      </c>
    </row>
    <row r="239" spans="1:17" ht="14.45" customHeight="1" x14ac:dyDescent="0.2">
      <c r="A239" s="821" t="s">
        <v>586</v>
      </c>
      <c r="B239" s="822" t="s">
        <v>5931</v>
      </c>
      <c r="C239" s="822" t="s">
        <v>5937</v>
      </c>
      <c r="D239" s="822" t="s">
        <v>6318</v>
      </c>
      <c r="E239" s="822" t="s">
        <v>1754</v>
      </c>
      <c r="F239" s="831">
        <v>4.3</v>
      </c>
      <c r="G239" s="831">
        <v>1972.41</v>
      </c>
      <c r="H239" s="831">
        <v>0.24359131108122428</v>
      </c>
      <c r="I239" s="831">
        <v>458.70000000000005</v>
      </c>
      <c r="J239" s="831">
        <v>17.599999999999998</v>
      </c>
      <c r="K239" s="831">
        <v>8097.21</v>
      </c>
      <c r="L239" s="831">
        <v>1</v>
      </c>
      <c r="M239" s="831">
        <v>460.06875000000008</v>
      </c>
      <c r="N239" s="831">
        <v>25.339999999999996</v>
      </c>
      <c r="O239" s="831">
        <v>38081.46</v>
      </c>
      <c r="P239" s="827">
        <v>4.7030347490061386</v>
      </c>
      <c r="Q239" s="832">
        <v>1502.8200473559591</v>
      </c>
    </row>
    <row r="240" spans="1:17" ht="14.45" customHeight="1" x14ac:dyDescent="0.2">
      <c r="A240" s="821" t="s">
        <v>586</v>
      </c>
      <c r="B240" s="822" t="s">
        <v>5931</v>
      </c>
      <c r="C240" s="822" t="s">
        <v>5937</v>
      </c>
      <c r="D240" s="822" t="s">
        <v>6319</v>
      </c>
      <c r="E240" s="822" t="s">
        <v>1777</v>
      </c>
      <c r="F240" s="831">
        <v>9.4</v>
      </c>
      <c r="G240" s="831">
        <v>30679.16</v>
      </c>
      <c r="H240" s="831"/>
      <c r="I240" s="831">
        <v>3263.7404255319148</v>
      </c>
      <c r="J240" s="831"/>
      <c r="K240" s="831"/>
      <c r="L240" s="831"/>
      <c r="M240" s="831"/>
      <c r="N240" s="831">
        <v>21.400000000000002</v>
      </c>
      <c r="O240" s="831">
        <v>16830.25</v>
      </c>
      <c r="P240" s="827"/>
      <c r="Q240" s="832">
        <v>786.46028037383167</v>
      </c>
    </row>
    <row r="241" spans="1:17" ht="14.45" customHeight="1" x14ac:dyDescent="0.2">
      <c r="A241" s="821" t="s">
        <v>586</v>
      </c>
      <c r="B241" s="822" t="s">
        <v>5931</v>
      </c>
      <c r="C241" s="822" t="s">
        <v>5937</v>
      </c>
      <c r="D241" s="822" t="s">
        <v>6320</v>
      </c>
      <c r="E241" s="822" t="s">
        <v>1781</v>
      </c>
      <c r="F241" s="831">
        <v>2.1</v>
      </c>
      <c r="G241" s="831">
        <v>323.39999999999998</v>
      </c>
      <c r="H241" s="831">
        <v>0.17290049400141141</v>
      </c>
      <c r="I241" s="831">
        <v>153.99999999999997</v>
      </c>
      <c r="J241" s="831">
        <v>12.200000000000001</v>
      </c>
      <c r="K241" s="831">
        <v>1870.44</v>
      </c>
      <c r="L241" s="831">
        <v>1</v>
      </c>
      <c r="M241" s="831">
        <v>153.31475409836065</v>
      </c>
      <c r="N241" s="831">
        <v>11.500000000000002</v>
      </c>
      <c r="O241" s="831">
        <v>2332.83</v>
      </c>
      <c r="P241" s="827">
        <v>1.247209212805543</v>
      </c>
      <c r="Q241" s="832">
        <v>202.85478260869561</v>
      </c>
    </row>
    <row r="242" spans="1:17" ht="14.45" customHeight="1" x14ac:dyDescent="0.2">
      <c r="A242" s="821" t="s">
        <v>586</v>
      </c>
      <c r="B242" s="822" t="s">
        <v>5931</v>
      </c>
      <c r="C242" s="822" t="s">
        <v>5937</v>
      </c>
      <c r="D242" s="822" t="s">
        <v>6321</v>
      </c>
      <c r="E242" s="822" t="s">
        <v>1781</v>
      </c>
      <c r="F242" s="831">
        <v>4.3</v>
      </c>
      <c r="G242" s="831">
        <v>1130.47</v>
      </c>
      <c r="H242" s="831">
        <v>6.6867422131840867E-2</v>
      </c>
      <c r="I242" s="831">
        <v>262.90000000000003</v>
      </c>
      <c r="J242" s="831">
        <v>63.899999999999991</v>
      </c>
      <c r="K242" s="831">
        <v>16906.14</v>
      </c>
      <c r="L242" s="831">
        <v>1</v>
      </c>
      <c r="M242" s="831">
        <v>264.57183098591554</v>
      </c>
      <c r="N242" s="831">
        <v>63.1</v>
      </c>
      <c r="O242" s="831">
        <v>20093.860000000011</v>
      </c>
      <c r="P242" s="827">
        <v>1.1885539809796921</v>
      </c>
      <c r="Q242" s="832">
        <v>318.44469096671969</v>
      </c>
    </row>
    <row r="243" spans="1:17" ht="14.45" customHeight="1" x14ac:dyDescent="0.2">
      <c r="A243" s="821" t="s">
        <v>586</v>
      </c>
      <c r="B243" s="822" t="s">
        <v>5931</v>
      </c>
      <c r="C243" s="822" t="s">
        <v>5937</v>
      </c>
      <c r="D243" s="822" t="s">
        <v>6322</v>
      </c>
      <c r="E243" s="822" t="s">
        <v>1791</v>
      </c>
      <c r="F243" s="831"/>
      <c r="G243" s="831"/>
      <c r="H243" s="831"/>
      <c r="I243" s="831"/>
      <c r="J243" s="831"/>
      <c r="K243" s="831"/>
      <c r="L243" s="831"/>
      <c r="M243" s="831"/>
      <c r="N243" s="831">
        <v>20</v>
      </c>
      <c r="O243" s="831">
        <v>667.8</v>
      </c>
      <c r="P243" s="827"/>
      <c r="Q243" s="832">
        <v>33.39</v>
      </c>
    </row>
    <row r="244" spans="1:17" ht="14.45" customHeight="1" x14ac:dyDescent="0.2">
      <c r="A244" s="821" t="s">
        <v>586</v>
      </c>
      <c r="B244" s="822" t="s">
        <v>5931</v>
      </c>
      <c r="C244" s="822" t="s">
        <v>5937</v>
      </c>
      <c r="D244" s="822" t="s">
        <v>6323</v>
      </c>
      <c r="E244" s="822" t="s">
        <v>6324</v>
      </c>
      <c r="F244" s="831">
        <v>0.4</v>
      </c>
      <c r="G244" s="831">
        <v>58.32</v>
      </c>
      <c r="H244" s="831">
        <v>3.2615443121508168E-3</v>
      </c>
      <c r="I244" s="831">
        <v>145.79999999999998</v>
      </c>
      <c r="J244" s="831">
        <v>133.49999999999991</v>
      </c>
      <c r="K244" s="831">
        <v>17881.100000000009</v>
      </c>
      <c r="L244" s="831">
        <v>1</v>
      </c>
      <c r="M244" s="831">
        <v>133.9408239700376</v>
      </c>
      <c r="N244" s="831">
        <v>122.10000000000001</v>
      </c>
      <c r="O244" s="831">
        <v>18073.450000000004</v>
      </c>
      <c r="P244" s="827">
        <v>1.0107571681831651</v>
      </c>
      <c r="Q244" s="832">
        <v>148.02170352170356</v>
      </c>
    </row>
    <row r="245" spans="1:17" ht="14.45" customHeight="1" x14ac:dyDescent="0.2">
      <c r="A245" s="821" t="s">
        <v>586</v>
      </c>
      <c r="B245" s="822" t="s">
        <v>5931</v>
      </c>
      <c r="C245" s="822" t="s">
        <v>5937</v>
      </c>
      <c r="D245" s="822" t="s">
        <v>6325</v>
      </c>
      <c r="E245" s="822" t="s">
        <v>6326</v>
      </c>
      <c r="F245" s="831"/>
      <c r="G245" s="831"/>
      <c r="H245" s="831"/>
      <c r="I245" s="831"/>
      <c r="J245" s="831">
        <v>1.6</v>
      </c>
      <c r="K245" s="831">
        <v>3400.96</v>
      </c>
      <c r="L245" s="831">
        <v>1</v>
      </c>
      <c r="M245" s="831">
        <v>2125.6</v>
      </c>
      <c r="N245" s="831">
        <v>4.8999999999999995</v>
      </c>
      <c r="O245" s="831">
        <v>10415.44</v>
      </c>
      <c r="P245" s="827">
        <v>3.0625</v>
      </c>
      <c r="Q245" s="832">
        <v>2125.6000000000004</v>
      </c>
    </row>
    <row r="246" spans="1:17" ht="14.45" customHeight="1" x14ac:dyDescent="0.2">
      <c r="A246" s="821" t="s">
        <v>586</v>
      </c>
      <c r="B246" s="822" t="s">
        <v>5931</v>
      </c>
      <c r="C246" s="822" t="s">
        <v>5937</v>
      </c>
      <c r="D246" s="822" t="s">
        <v>6327</v>
      </c>
      <c r="E246" s="822" t="s">
        <v>1787</v>
      </c>
      <c r="F246" s="831">
        <v>1.9</v>
      </c>
      <c r="G246" s="831">
        <v>1186.3699999999999</v>
      </c>
      <c r="H246" s="831"/>
      <c r="I246" s="831">
        <v>624.40526315789475</v>
      </c>
      <c r="J246" s="831"/>
      <c r="K246" s="831"/>
      <c r="L246" s="831"/>
      <c r="M246" s="831"/>
      <c r="N246" s="831">
        <v>2.7</v>
      </c>
      <c r="O246" s="831">
        <v>1671.03</v>
      </c>
      <c r="P246" s="827"/>
      <c r="Q246" s="832">
        <v>618.9</v>
      </c>
    </row>
    <row r="247" spans="1:17" ht="14.45" customHeight="1" x14ac:dyDescent="0.2">
      <c r="A247" s="821" t="s">
        <v>586</v>
      </c>
      <c r="B247" s="822" t="s">
        <v>5931</v>
      </c>
      <c r="C247" s="822" t="s">
        <v>5937</v>
      </c>
      <c r="D247" s="822" t="s">
        <v>6328</v>
      </c>
      <c r="E247" s="822" t="s">
        <v>2581</v>
      </c>
      <c r="F247" s="831"/>
      <c r="G247" s="831"/>
      <c r="H247" s="831"/>
      <c r="I247" s="831"/>
      <c r="J247" s="831">
        <v>11</v>
      </c>
      <c r="K247" s="831">
        <v>7831.0099999999993</v>
      </c>
      <c r="L247" s="831">
        <v>1</v>
      </c>
      <c r="M247" s="831">
        <v>711.91</v>
      </c>
      <c r="N247" s="831"/>
      <c r="O247" s="831"/>
      <c r="P247" s="827"/>
      <c r="Q247" s="832"/>
    </row>
    <row r="248" spans="1:17" ht="14.45" customHeight="1" x14ac:dyDescent="0.2">
      <c r="A248" s="821" t="s">
        <v>586</v>
      </c>
      <c r="B248" s="822" t="s">
        <v>5931</v>
      </c>
      <c r="C248" s="822" t="s">
        <v>5937</v>
      </c>
      <c r="D248" s="822" t="s">
        <v>6329</v>
      </c>
      <c r="E248" s="822" t="s">
        <v>6330</v>
      </c>
      <c r="F248" s="831">
        <v>5.8</v>
      </c>
      <c r="G248" s="831">
        <v>5327.3</v>
      </c>
      <c r="H248" s="831">
        <v>3.3433958001230093</v>
      </c>
      <c r="I248" s="831">
        <v>918.50000000000011</v>
      </c>
      <c r="J248" s="831">
        <v>1.4</v>
      </c>
      <c r="K248" s="831">
        <v>1593.3799999999999</v>
      </c>
      <c r="L248" s="831">
        <v>1</v>
      </c>
      <c r="M248" s="831">
        <v>1138.1285714285714</v>
      </c>
      <c r="N248" s="831"/>
      <c r="O248" s="831"/>
      <c r="P248" s="827"/>
      <c r="Q248" s="832"/>
    </row>
    <row r="249" spans="1:17" ht="14.45" customHeight="1" x14ac:dyDescent="0.2">
      <c r="A249" s="821" t="s">
        <v>586</v>
      </c>
      <c r="B249" s="822" t="s">
        <v>5931</v>
      </c>
      <c r="C249" s="822" t="s">
        <v>5937</v>
      </c>
      <c r="D249" s="822" t="s">
        <v>6331</v>
      </c>
      <c r="E249" s="822" t="s">
        <v>6332</v>
      </c>
      <c r="F249" s="831">
        <v>0.1</v>
      </c>
      <c r="G249" s="831">
        <v>29.15</v>
      </c>
      <c r="H249" s="831">
        <v>0.10994606419492324</v>
      </c>
      <c r="I249" s="831">
        <v>291.49999999999994</v>
      </c>
      <c r="J249" s="831">
        <v>0.79999999999999993</v>
      </c>
      <c r="K249" s="831">
        <v>265.13</v>
      </c>
      <c r="L249" s="831">
        <v>1</v>
      </c>
      <c r="M249" s="831">
        <v>331.41250000000002</v>
      </c>
      <c r="N249" s="831"/>
      <c r="O249" s="831"/>
      <c r="P249" s="827"/>
      <c r="Q249" s="832"/>
    </row>
    <row r="250" spans="1:17" ht="14.45" customHeight="1" x14ac:dyDescent="0.2">
      <c r="A250" s="821" t="s">
        <v>586</v>
      </c>
      <c r="B250" s="822" t="s">
        <v>5931</v>
      </c>
      <c r="C250" s="822" t="s">
        <v>5937</v>
      </c>
      <c r="D250" s="822" t="s">
        <v>6333</v>
      </c>
      <c r="E250" s="822" t="s">
        <v>1189</v>
      </c>
      <c r="F250" s="831">
        <v>4</v>
      </c>
      <c r="G250" s="831">
        <v>39696</v>
      </c>
      <c r="H250" s="831">
        <v>2.1396323557947299</v>
      </c>
      <c r="I250" s="831">
        <v>9924</v>
      </c>
      <c r="J250" s="831">
        <v>2</v>
      </c>
      <c r="K250" s="831">
        <v>18552.72</v>
      </c>
      <c r="L250" s="831">
        <v>1</v>
      </c>
      <c r="M250" s="831">
        <v>9276.36</v>
      </c>
      <c r="N250" s="831"/>
      <c r="O250" s="831"/>
      <c r="P250" s="827"/>
      <c r="Q250" s="832"/>
    </row>
    <row r="251" spans="1:17" ht="14.45" customHeight="1" x14ac:dyDescent="0.2">
      <c r="A251" s="821" t="s">
        <v>586</v>
      </c>
      <c r="B251" s="822" t="s">
        <v>5931</v>
      </c>
      <c r="C251" s="822" t="s">
        <v>5937</v>
      </c>
      <c r="D251" s="822" t="s">
        <v>6334</v>
      </c>
      <c r="E251" s="822" t="s">
        <v>6335</v>
      </c>
      <c r="F251" s="831">
        <v>2.1</v>
      </c>
      <c r="G251" s="831">
        <v>46462.5</v>
      </c>
      <c r="H251" s="831"/>
      <c r="I251" s="831">
        <v>22125</v>
      </c>
      <c r="J251" s="831"/>
      <c r="K251" s="831"/>
      <c r="L251" s="831"/>
      <c r="M251" s="831"/>
      <c r="N251" s="831"/>
      <c r="O251" s="831"/>
      <c r="P251" s="827"/>
      <c r="Q251" s="832"/>
    </row>
    <row r="252" spans="1:17" ht="14.45" customHeight="1" x14ac:dyDescent="0.2">
      <c r="A252" s="821" t="s">
        <v>586</v>
      </c>
      <c r="B252" s="822" t="s">
        <v>5931</v>
      </c>
      <c r="C252" s="822" t="s">
        <v>5937</v>
      </c>
      <c r="D252" s="822" t="s">
        <v>6336</v>
      </c>
      <c r="E252" s="822" t="s">
        <v>6337</v>
      </c>
      <c r="F252" s="831"/>
      <c r="G252" s="831"/>
      <c r="H252" s="831"/>
      <c r="I252" s="831"/>
      <c r="J252" s="831"/>
      <c r="K252" s="831"/>
      <c r="L252" s="831"/>
      <c r="M252" s="831"/>
      <c r="N252" s="831">
        <v>6</v>
      </c>
      <c r="O252" s="831">
        <v>859.19999999999993</v>
      </c>
      <c r="P252" s="827"/>
      <c r="Q252" s="832">
        <v>143.19999999999999</v>
      </c>
    </row>
    <row r="253" spans="1:17" ht="14.45" customHeight="1" x14ac:dyDescent="0.2">
      <c r="A253" s="821" t="s">
        <v>586</v>
      </c>
      <c r="B253" s="822" t="s">
        <v>5931</v>
      </c>
      <c r="C253" s="822" t="s">
        <v>5937</v>
      </c>
      <c r="D253" s="822" t="s">
        <v>6338</v>
      </c>
      <c r="E253" s="822" t="s">
        <v>1192</v>
      </c>
      <c r="F253" s="831">
        <v>2</v>
      </c>
      <c r="G253" s="831">
        <v>4470</v>
      </c>
      <c r="H253" s="831">
        <v>0.66666666666666663</v>
      </c>
      <c r="I253" s="831">
        <v>2235</v>
      </c>
      <c r="J253" s="831">
        <v>3</v>
      </c>
      <c r="K253" s="831">
        <v>6705</v>
      </c>
      <c r="L253" s="831">
        <v>1</v>
      </c>
      <c r="M253" s="831">
        <v>2235</v>
      </c>
      <c r="N253" s="831">
        <v>6</v>
      </c>
      <c r="O253" s="831">
        <v>13410</v>
      </c>
      <c r="P253" s="827">
        <v>2</v>
      </c>
      <c r="Q253" s="832">
        <v>2235</v>
      </c>
    </row>
    <row r="254" spans="1:17" ht="14.45" customHeight="1" x14ac:dyDescent="0.2">
      <c r="A254" s="821" t="s">
        <v>586</v>
      </c>
      <c r="B254" s="822" t="s">
        <v>5931</v>
      </c>
      <c r="C254" s="822" t="s">
        <v>5937</v>
      </c>
      <c r="D254" s="822" t="s">
        <v>6339</v>
      </c>
      <c r="E254" s="822" t="s">
        <v>1189</v>
      </c>
      <c r="F254" s="831"/>
      <c r="G254" s="831"/>
      <c r="H254" s="831"/>
      <c r="I254" s="831"/>
      <c r="J254" s="831">
        <v>2</v>
      </c>
      <c r="K254" s="831">
        <v>19848</v>
      </c>
      <c r="L254" s="831">
        <v>1</v>
      </c>
      <c r="M254" s="831">
        <v>9924</v>
      </c>
      <c r="N254" s="831">
        <v>1</v>
      </c>
      <c r="O254" s="831">
        <v>9924</v>
      </c>
      <c r="P254" s="827">
        <v>0.5</v>
      </c>
      <c r="Q254" s="832">
        <v>9924</v>
      </c>
    </row>
    <row r="255" spans="1:17" ht="14.45" customHeight="1" x14ac:dyDescent="0.2">
      <c r="A255" s="821" t="s">
        <v>586</v>
      </c>
      <c r="B255" s="822" t="s">
        <v>5931</v>
      </c>
      <c r="C255" s="822" t="s">
        <v>5937</v>
      </c>
      <c r="D255" s="822" t="s">
        <v>6340</v>
      </c>
      <c r="E255" s="822" t="s">
        <v>1189</v>
      </c>
      <c r="F255" s="831"/>
      <c r="G255" s="831"/>
      <c r="H255" s="831"/>
      <c r="I255" s="831"/>
      <c r="J255" s="831">
        <v>6</v>
      </c>
      <c r="K255" s="831">
        <v>29928.54</v>
      </c>
      <c r="L255" s="831">
        <v>1</v>
      </c>
      <c r="M255" s="831">
        <v>4988.09</v>
      </c>
      <c r="N255" s="831">
        <v>8</v>
      </c>
      <c r="O255" s="831">
        <v>38854.990000000005</v>
      </c>
      <c r="P255" s="827">
        <v>1.2982587857610162</v>
      </c>
      <c r="Q255" s="832">
        <v>4856.8737500000007</v>
      </c>
    </row>
    <row r="256" spans="1:17" ht="14.45" customHeight="1" x14ac:dyDescent="0.2">
      <c r="A256" s="821" t="s">
        <v>586</v>
      </c>
      <c r="B256" s="822" t="s">
        <v>5931</v>
      </c>
      <c r="C256" s="822" t="s">
        <v>5937</v>
      </c>
      <c r="D256" s="822" t="s">
        <v>6341</v>
      </c>
      <c r="E256" s="822" t="s">
        <v>1260</v>
      </c>
      <c r="F256" s="831"/>
      <c r="G256" s="831"/>
      <c r="H256" s="831"/>
      <c r="I256" s="831"/>
      <c r="J256" s="831"/>
      <c r="K256" s="831"/>
      <c r="L256" s="831"/>
      <c r="M256" s="831"/>
      <c r="N256" s="831">
        <v>11</v>
      </c>
      <c r="O256" s="831">
        <v>1017.39</v>
      </c>
      <c r="P256" s="827"/>
      <c r="Q256" s="832">
        <v>92.49</v>
      </c>
    </row>
    <row r="257" spans="1:17" ht="14.45" customHeight="1" x14ac:dyDescent="0.2">
      <c r="A257" s="821" t="s">
        <v>586</v>
      </c>
      <c r="B257" s="822" t="s">
        <v>5931</v>
      </c>
      <c r="C257" s="822" t="s">
        <v>5937</v>
      </c>
      <c r="D257" s="822" t="s">
        <v>6342</v>
      </c>
      <c r="E257" s="822" t="s">
        <v>1192</v>
      </c>
      <c r="F257" s="831"/>
      <c r="G257" s="831"/>
      <c r="H257" s="831"/>
      <c r="I257" s="831"/>
      <c r="J257" s="831"/>
      <c r="K257" s="831"/>
      <c r="L257" s="831"/>
      <c r="M257" s="831"/>
      <c r="N257" s="831">
        <v>6</v>
      </c>
      <c r="O257" s="831">
        <v>13410</v>
      </c>
      <c r="P257" s="827"/>
      <c r="Q257" s="832">
        <v>2235</v>
      </c>
    </row>
    <row r="258" spans="1:17" ht="14.45" customHeight="1" x14ac:dyDescent="0.2">
      <c r="A258" s="821" t="s">
        <v>586</v>
      </c>
      <c r="B258" s="822" t="s">
        <v>5931</v>
      </c>
      <c r="C258" s="822" t="s">
        <v>5937</v>
      </c>
      <c r="D258" s="822" t="s">
        <v>6343</v>
      </c>
      <c r="E258" s="822" t="s">
        <v>1266</v>
      </c>
      <c r="F258" s="831"/>
      <c r="G258" s="831"/>
      <c r="H258" s="831"/>
      <c r="I258" s="831"/>
      <c r="J258" s="831"/>
      <c r="K258" s="831"/>
      <c r="L258" s="831"/>
      <c r="M258" s="831"/>
      <c r="N258" s="831">
        <v>15.3</v>
      </c>
      <c r="O258" s="831">
        <v>13082.849999999999</v>
      </c>
      <c r="P258" s="827"/>
      <c r="Q258" s="832">
        <v>855.08823529411757</v>
      </c>
    </row>
    <row r="259" spans="1:17" ht="14.45" customHeight="1" x14ac:dyDescent="0.2">
      <c r="A259" s="821" t="s">
        <v>586</v>
      </c>
      <c r="B259" s="822" t="s">
        <v>5931</v>
      </c>
      <c r="C259" s="822" t="s">
        <v>5937</v>
      </c>
      <c r="D259" s="822" t="s">
        <v>6344</v>
      </c>
      <c r="E259" s="822" t="s">
        <v>1270</v>
      </c>
      <c r="F259" s="831"/>
      <c r="G259" s="831"/>
      <c r="H259" s="831"/>
      <c r="I259" s="831"/>
      <c r="J259" s="831"/>
      <c r="K259" s="831"/>
      <c r="L259" s="831"/>
      <c r="M259" s="831"/>
      <c r="N259" s="831">
        <v>2.1</v>
      </c>
      <c r="O259" s="831">
        <v>395.78</v>
      </c>
      <c r="P259" s="827"/>
      <c r="Q259" s="832">
        <v>188.46666666666664</v>
      </c>
    </row>
    <row r="260" spans="1:17" ht="14.45" customHeight="1" x14ac:dyDescent="0.2">
      <c r="A260" s="821" t="s">
        <v>586</v>
      </c>
      <c r="B260" s="822" t="s">
        <v>5931</v>
      </c>
      <c r="C260" s="822" t="s">
        <v>5937</v>
      </c>
      <c r="D260" s="822" t="s">
        <v>6345</v>
      </c>
      <c r="E260" s="822" t="s">
        <v>6337</v>
      </c>
      <c r="F260" s="831">
        <v>16</v>
      </c>
      <c r="G260" s="831">
        <v>6738.56</v>
      </c>
      <c r="H260" s="831"/>
      <c r="I260" s="831">
        <v>421.16</v>
      </c>
      <c r="J260" s="831"/>
      <c r="K260" s="831"/>
      <c r="L260" s="831"/>
      <c r="M260" s="831"/>
      <c r="N260" s="831"/>
      <c r="O260" s="831"/>
      <c r="P260" s="827"/>
      <c r="Q260" s="832"/>
    </row>
    <row r="261" spans="1:17" ht="14.45" customHeight="1" x14ac:dyDescent="0.2">
      <c r="A261" s="821" t="s">
        <v>586</v>
      </c>
      <c r="B261" s="822" t="s">
        <v>5931</v>
      </c>
      <c r="C261" s="822" t="s">
        <v>5937</v>
      </c>
      <c r="D261" s="822" t="s">
        <v>6346</v>
      </c>
      <c r="E261" s="822" t="s">
        <v>1295</v>
      </c>
      <c r="F261" s="831"/>
      <c r="G261" s="831"/>
      <c r="H261" s="831"/>
      <c r="I261" s="831"/>
      <c r="J261" s="831"/>
      <c r="K261" s="831"/>
      <c r="L261" s="831"/>
      <c r="M261" s="831"/>
      <c r="N261" s="831">
        <v>67</v>
      </c>
      <c r="O261" s="831">
        <v>1526</v>
      </c>
      <c r="P261" s="827"/>
      <c r="Q261" s="832">
        <v>22.776119402985074</v>
      </c>
    </row>
    <row r="262" spans="1:17" ht="14.45" customHeight="1" x14ac:dyDescent="0.2">
      <c r="A262" s="821" t="s">
        <v>586</v>
      </c>
      <c r="B262" s="822" t="s">
        <v>5931</v>
      </c>
      <c r="C262" s="822" t="s">
        <v>5937</v>
      </c>
      <c r="D262" s="822" t="s">
        <v>6347</v>
      </c>
      <c r="E262" s="822" t="s">
        <v>1187</v>
      </c>
      <c r="F262" s="831"/>
      <c r="G262" s="831"/>
      <c r="H262" s="831"/>
      <c r="I262" s="831"/>
      <c r="J262" s="831"/>
      <c r="K262" s="831"/>
      <c r="L262" s="831"/>
      <c r="M262" s="831"/>
      <c r="N262" s="831">
        <v>5</v>
      </c>
      <c r="O262" s="831">
        <v>21549</v>
      </c>
      <c r="P262" s="827"/>
      <c r="Q262" s="832">
        <v>4309.8</v>
      </c>
    </row>
    <row r="263" spans="1:17" ht="14.45" customHeight="1" x14ac:dyDescent="0.2">
      <c r="A263" s="821" t="s">
        <v>586</v>
      </c>
      <c r="B263" s="822" t="s">
        <v>5931</v>
      </c>
      <c r="C263" s="822" t="s">
        <v>5937</v>
      </c>
      <c r="D263" s="822" t="s">
        <v>6348</v>
      </c>
      <c r="E263" s="822" t="s">
        <v>1187</v>
      </c>
      <c r="F263" s="831"/>
      <c r="G263" s="831"/>
      <c r="H263" s="831"/>
      <c r="I263" s="831"/>
      <c r="J263" s="831"/>
      <c r="K263" s="831"/>
      <c r="L263" s="831"/>
      <c r="M263" s="831"/>
      <c r="N263" s="831">
        <v>9</v>
      </c>
      <c r="O263" s="831">
        <v>77625.09</v>
      </c>
      <c r="P263" s="827"/>
      <c r="Q263" s="832">
        <v>8625.01</v>
      </c>
    </row>
    <row r="264" spans="1:17" ht="14.45" customHeight="1" x14ac:dyDescent="0.2">
      <c r="A264" s="821" t="s">
        <v>586</v>
      </c>
      <c r="B264" s="822" t="s">
        <v>5931</v>
      </c>
      <c r="C264" s="822" t="s">
        <v>6349</v>
      </c>
      <c r="D264" s="822" t="s">
        <v>6350</v>
      </c>
      <c r="E264" s="822" t="s">
        <v>6351</v>
      </c>
      <c r="F264" s="831">
        <v>72</v>
      </c>
      <c r="G264" s="831">
        <v>156054.17000000001</v>
      </c>
      <c r="H264" s="831">
        <v>1.7882659200115876</v>
      </c>
      <c r="I264" s="831">
        <v>2167.419027777778</v>
      </c>
      <c r="J264" s="831">
        <v>40</v>
      </c>
      <c r="K264" s="831">
        <v>87265.640000000014</v>
      </c>
      <c r="L264" s="831">
        <v>1</v>
      </c>
      <c r="M264" s="831">
        <v>2181.6410000000005</v>
      </c>
      <c r="N264" s="831">
        <v>61</v>
      </c>
      <c r="O264" s="831">
        <v>134949.03000000003</v>
      </c>
      <c r="P264" s="827">
        <v>1.5464165506607184</v>
      </c>
      <c r="Q264" s="832">
        <v>2212.2791803278692</v>
      </c>
    </row>
    <row r="265" spans="1:17" ht="14.45" customHeight="1" x14ac:dyDescent="0.2">
      <c r="A265" s="821" t="s">
        <v>586</v>
      </c>
      <c r="B265" s="822" t="s">
        <v>5931</v>
      </c>
      <c r="C265" s="822" t="s">
        <v>6349</v>
      </c>
      <c r="D265" s="822" t="s">
        <v>6352</v>
      </c>
      <c r="E265" s="822" t="s">
        <v>6353</v>
      </c>
      <c r="F265" s="831">
        <v>55</v>
      </c>
      <c r="G265" s="831">
        <v>145810.54999999999</v>
      </c>
      <c r="H265" s="831">
        <v>1.1631395827646356</v>
      </c>
      <c r="I265" s="831">
        <v>2651.1009090909088</v>
      </c>
      <c r="J265" s="831">
        <v>47</v>
      </c>
      <c r="K265" s="831">
        <v>125359.45999999996</v>
      </c>
      <c r="L265" s="831">
        <v>1</v>
      </c>
      <c r="M265" s="831">
        <v>2667.2225531914887</v>
      </c>
      <c r="N265" s="831">
        <v>82</v>
      </c>
      <c r="O265" s="831">
        <v>221704.64999999997</v>
      </c>
      <c r="P265" s="827">
        <v>1.7685514120753234</v>
      </c>
      <c r="Q265" s="832">
        <v>2703.7152439024385</v>
      </c>
    </row>
    <row r="266" spans="1:17" ht="14.45" customHeight="1" x14ac:dyDescent="0.2">
      <c r="A266" s="821" t="s">
        <v>586</v>
      </c>
      <c r="B266" s="822" t="s">
        <v>5931</v>
      </c>
      <c r="C266" s="822" t="s">
        <v>6349</v>
      </c>
      <c r="D266" s="822" t="s">
        <v>6354</v>
      </c>
      <c r="E266" s="822" t="s">
        <v>6353</v>
      </c>
      <c r="F266" s="831">
        <v>2</v>
      </c>
      <c r="G266" s="831">
        <v>3349.04</v>
      </c>
      <c r="H266" s="831"/>
      <c r="I266" s="831">
        <v>1674.52</v>
      </c>
      <c r="J266" s="831"/>
      <c r="K266" s="831"/>
      <c r="L266" s="831"/>
      <c r="M266" s="831"/>
      <c r="N266" s="831"/>
      <c r="O266" s="831"/>
      <c r="P266" s="827"/>
      <c r="Q266" s="832"/>
    </row>
    <row r="267" spans="1:17" ht="14.45" customHeight="1" x14ac:dyDescent="0.2">
      <c r="A267" s="821" t="s">
        <v>586</v>
      </c>
      <c r="B267" s="822" t="s">
        <v>5931</v>
      </c>
      <c r="C267" s="822" t="s">
        <v>6349</v>
      </c>
      <c r="D267" s="822" t="s">
        <v>6355</v>
      </c>
      <c r="E267" s="822" t="s">
        <v>6356</v>
      </c>
      <c r="F267" s="831"/>
      <c r="G267" s="831"/>
      <c r="H267" s="831"/>
      <c r="I267" s="831"/>
      <c r="J267" s="831">
        <v>2</v>
      </c>
      <c r="K267" s="831">
        <v>4355.6000000000004</v>
      </c>
      <c r="L267" s="831">
        <v>1</v>
      </c>
      <c r="M267" s="831">
        <v>2177.8000000000002</v>
      </c>
      <c r="N267" s="831">
        <v>2</v>
      </c>
      <c r="O267" s="831">
        <v>4402.21</v>
      </c>
      <c r="P267" s="827">
        <v>1.0107011663146295</v>
      </c>
      <c r="Q267" s="832">
        <v>2201.105</v>
      </c>
    </row>
    <row r="268" spans="1:17" ht="14.45" customHeight="1" x14ac:dyDescent="0.2">
      <c r="A268" s="821" t="s">
        <v>586</v>
      </c>
      <c r="B268" s="822" t="s">
        <v>5931</v>
      </c>
      <c r="C268" s="822" t="s">
        <v>6349</v>
      </c>
      <c r="D268" s="822" t="s">
        <v>6357</v>
      </c>
      <c r="E268" s="822" t="s">
        <v>6358</v>
      </c>
      <c r="F268" s="831"/>
      <c r="G268" s="831"/>
      <c r="H268" s="831"/>
      <c r="I268" s="831"/>
      <c r="J268" s="831">
        <v>1</v>
      </c>
      <c r="K268" s="831">
        <v>8984.83</v>
      </c>
      <c r="L268" s="831">
        <v>1</v>
      </c>
      <c r="M268" s="831">
        <v>8984.83</v>
      </c>
      <c r="N268" s="831">
        <v>3</v>
      </c>
      <c r="O268" s="831">
        <v>27286.53</v>
      </c>
      <c r="P268" s="827">
        <v>3.0369556240908286</v>
      </c>
      <c r="Q268" s="832">
        <v>9095.51</v>
      </c>
    </row>
    <row r="269" spans="1:17" ht="14.45" customHeight="1" x14ac:dyDescent="0.2">
      <c r="A269" s="821" t="s">
        <v>586</v>
      </c>
      <c r="B269" s="822" t="s">
        <v>5931</v>
      </c>
      <c r="C269" s="822" t="s">
        <v>6349</v>
      </c>
      <c r="D269" s="822" t="s">
        <v>6359</v>
      </c>
      <c r="E269" s="822" t="s">
        <v>6360</v>
      </c>
      <c r="F269" s="831">
        <v>2</v>
      </c>
      <c r="G269" s="831">
        <v>20618.3</v>
      </c>
      <c r="H269" s="831">
        <v>0.49820358876306053</v>
      </c>
      <c r="I269" s="831">
        <v>10309.15</v>
      </c>
      <c r="J269" s="831">
        <v>4</v>
      </c>
      <c r="K269" s="831">
        <v>41385.289999999994</v>
      </c>
      <c r="L269" s="831">
        <v>1</v>
      </c>
      <c r="M269" s="831">
        <v>10346.322499999998</v>
      </c>
      <c r="N269" s="831"/>
      <c r="O269" s="831"/>
      <c r="P269" s="827"/>
      <c r="Q269" s="832"/>
    </row>
    <row r="270" spans="1:17" ht="14.45" customHeight="1" x14ac:dyDescent="0.2">
      <c r="A270" s="821" t="s">
        <v>586</v>
      </c>
      <c r="B270" s="822" t="s">
        <v>5931</v>
      </c>
      <c r="C270" s="822" t="s">
        <v>6349</v>
      </c>
      <c r="D270" s="822" t="s">
        <v>6361</v>
      </c>
      <c r="E270" s="822" t="s">
        <v>6362</v>
      </c>
      <c r="F270" s="831">
        <v>17</v>
      </c>
      <c r="G270" s="831">
        <v>20686.55</v>
      </c>
      <c r="H270" s="831">
        <v>0.93643196585731081</v>
      </c>
      <c r="I270" s="831">
        <v>1216.8558823529411</v>
      </c>
      <c r="J270" s="831">
        <v>18</v>
      </c>
      <c r="K270" s="831">
        <v>22090.82</v>
      </c>
      <c r="L270" s="831">
        <v>1</v>
      </c>
      <c r="M270" s="831">
        <v>1227.2677777777778</v>
      </c>
      <c r="N270" s="831">
        <v>27</v>
      </c>
      <c r="O270" s="831">
        <v>33653.280000000006</v>
      </c>
      <c r="P270" s="827">
        <v>1.5234056499487121</v>
      </c>
      <c r="Q270" s="832">
        <v>1246.4177777777779</v>
      </c>
    </row>
    <row r="271" spans="1:17" ht="14.45" customHeight="1" x14ac:dyDescent="0.2">
      <c r="A271" s="821" t="s">
        <v>586</v>
      </c>
      <c r="B271" s="822" t="s">
        <v>5931</v>
      </c>
      <c r="C271" s="822" t="s">
        <v>6349</v>
      </c>
      <c r="D271" s="822" t="s">
        <v>6363</v>
      </c>
      <c r="E271" s="822" t="s">
        <v>6364</v>
      </c>
      <c r="F271" s="831"/>
      <c r="G271" s="831"/>
      <c r="H271" s="831"/>
      <c r="I271" s="831"/>
      <c r="J271" s="831"/>
      <c r="K271" s="831"/>
      <c r="L271" s="831"/>
      <c r="M271" s="831"/>
      <c r="N271" s="831">
        <v>1</v>
      </c>
      <c r="O271" s="831">
        <v>2707.83</v>
      </c>
      <c r="P271" s="827"/>
      <c r="Q271" s="832">
        <v>2707.83</v>
      </c>
    </row>
    <row r="272" spans="1:17" ht="14.45" customHeight="1" x14ac:dyDescent="0.2">
      <c r="A272" s="821" t="s">
        <v>586</v>
      </c>
      <c r="B272" s="822" t="s">
        <v>5931</v>
      </c>
      <c r="C272" s="822" t="s">
        <v>6365</v>
      </c>
      <c r="D272" s="822" t="s">
        <v>6366</v>
      </c>
      <c r="E272" s="822" t="s">
        <v>6367</v>
      </c>
      <c r="F272" s="831">
        <v>643</v>
      </c>
      <c r="G272" s="831">
        <v>212177.14</v>
      </c>
      <c r="H272" s="831">
        <v>0.96257485029940149</v>
      </c>
      <c r="I272" s="831">
        <v>329.98</v>
      </c>
      <c r="J272" s="831">
        <v>668</v>
      </c>
      <c r="K272" s="831">
        <v>220426.63999999996</v>
      </c>
      <c r="L272" s="831">
        <v>1</v>
      </c>
      <c r="M272" s="831">
        <v>329.97999999999996</v>
      </c>
      <c r="N272" s="831">
        <v>380</v>
      </c>
      <c r="O272" s="831">
        <v>107042.2</v>
      </c>
      <c r="P272" s="827">
        <v>0.48561371710787776</v>
      </c>
      <c r="Q272" s="832">
        <v>281.69</v>
      </c>
    </row>
    <row r="273" spans="1:17" ht="14.45" customHeight="1" x14ac:dyDescent="0.2">
      <c r="A273" s="821" t="s">
        <v>586</v>
      </c>
      <c r="B273" s="822" t="s">
        <v>5931</v>
      </c>
      <c r="C273" s="822" t="s">
        <v>6365</v>
      </c>
      <c r="D273" s="822" t="s">
        <v>6366</v>
      </c>
      <c r="E273" s="822" t="s">
        <v>6368</v>
      </c>
      <c r="F273" s="831">
        <v>378</v>
      </c>
      <c r="G273" s="831">
        <v>124732.44</v>
      </c>
      <c r="H273" s="831">
        <v>1.0639124840134773</v>
      </c>
      <c r="I273" s="831">
        <v>329.98</v>
      </c>
      <c r="J273" s="831">
        <v>415</v>
      </c>
      <c r="K273" s="831">
        <v>117239.38</v>
      </c>
      <c r="L273" s="831">
        <v>1</v>
      </c>
      <c r="M273" s="831">
        <v>282.50453012048195</v>
      </c>
      <c r="N273" s="831">
        <v>508</v>
      </c>
      <c r="O273" s="831">
        <v>146671.98000000004</v>
      </c>
      <c r="P273" s="827">
        <v>1.2510470457963871</v>
      </c>
      <c r="Q273" s="832">
        <v>288.72437007874021</v>
      </c>
    </row>
    <row r="274" spans="1:17" ht="14.45" customHeight="1" x14ac:dyDescent="0.2">
      <c r="A274" s="821" t="s">
        <v>586</v>
      </c>
      <c r="B274" s="822" t="s">
        <v>5931</v>
      </c>
      <c r="C274" s="822" t="s">
        <v>6365</v>
      </c>
      <c r="D274" s="822" t="s">
        <v>6369</v>
      </c>
      <c r="E274" s="822" t="s">
        <v>6367</v>
      </c>
      <c r="F274" s="831">
        <v>37</v>
      </c>
      <c r="G274" s="831">
        <v>16036.170000000002</v>
      </c>
      <c r="H274" s="831">
        <v>0.74000000000000021</v>
      </c>
      <c r="I274" s="831">
        <v>433.41</v>
      </c>
      <c r="J274" s="831">
        <v>50</v>
      </c>
      <c r="K274" s="831">
        <v>21670.499999999996</v>
      </c>
      <c r="L274" s="831">
        <v>1</v>
      </c>
      <c r="M274" s="831">
        <v>433.40999999999991</v>
      </c>
      <c r="N274" s="831">
        <v>23</v>
      </c>
      <c r="O274" s="831">
        <v>8518.9700000000012</v>
      </c>
      <c r="P274" s="827">
        <v>0.39311367988740464</v>
      </c>
      <c r="Q274" s="832">
        <v>370.39000000000004</v>
      </c>
    </row>
    <row r="275" spans="1:17" ht="14.45" customHeight="1" x14ac:dyDescent="0.2">
      <c r="A275" s="821" t="s">
        <v>586</v>
      </c>
      <c r="B275" s="822" t="s">
        <v>5931</v>
      </c>
      <c r="C275" s="822" t="s">
        <v>6365</v>
      </c>
      <c r="D275" s="822" t="s">
        <v>6369</v>
      </c>
      <c r="E275" s="822" t="s">
        <v>6368</v>
      </c>
      <c r="F275" s="831">
        <v>21</v>
      </c>
      <c r="G275" s="831">
        <v>9101.61</v>
      </c>
      <c r="H275" s="831">
        <v>0.84240392509299522</v>
      </c>
      <c r="I275" s="831">
        <v>433.41</v>
      </c>
      <c r="J275" s="831">
        <v>29</v>
      </c>
      <c r="K275" s="831">
        <v>10804.33</v>
      </c>
      <c r="L275" s="831">
        <v>1</v>
      </c>
      <c r="M275" s="831">
        <v>372.56310344827585</v>
      </c>
      <c r="N275" s="831">
        <v>16</v>
      </c>
      <c r="O275" s="831">
        <v>6052.2800000000007</v>
      </c>
      <c r="P275" s="827">
        <v>0.56017170893521395</v>
      </c>
      <c r="Q275" s="832">
        <v>378.26750000000004</v>
      </c>
    </row>
    <row r="276" spans="1:17" ht="14.45" customHeight="1" x14ac:dyDescent="0.2">
      <c r="A276" s="821" t="s">
        <v>586</v>
      </c>
      <c r="B276" s="822" t="s">
        <v>5931</v>
      </c>
      <c r="C276" s="822" t="s">
        <v>6365</v>
      </c>
      <c r="D276" s="822" t="s">
        <v>6370</v>
      </c>
      <c r="E276" s="822" t="s">
        <v>6371</v>
      </c>
      <c r="F276" s="831">
        <v>54</v>
      </c>
      <c r="G276" s="831">
        <v>77509.440000000002</v>
      </c>
      <c r="H276" s="831">
        <v>6.75</v>
      </c>
      <c r="I276" s="831">
        <v>1435.3600000000001</v>
      </c>
      <c r="J276" s="831">
        <v>8</v>
      </c>
      <c r="K276" s="831">
        <v>11482.880000000001</v>
      </c>
      <c r="L276" s="831">
        <v>1</v>
      </c>
      <c r="M276" s="831">
        <v>1435.3600000000001</v>
      </c>
      <c r="N276" s="831">
        <v>7</v>
      </c>
      <c r="O276" s="831">
        <v>10047.52</v>
      </c>
      <c r="P276" s="827">
        <v>0.875</v>
      </c>
      <c r="Q276" s="832">
        <v>1435.3600000000001</v>
      </c>
    </row>
    <row r="277" spans="1:17" ht="14.45" customHeight="1" x14ac:dyDescent="0.2">
      <c r="A277" s="821" t="s">
        <v>586</v>
      </c>
      <c r="B277" s="822" t="s">
        <v>5931</v>
      </c>
      <c r="C277" s="822" t="s">
        <v>6365</v>
      </c>
      <c r="D277" s="822" t="s">
        <v>6372</v>
      </c>
      <c r="E277" s="822" t="s">
        <v>6371</v>
      </c>
      <c r="F277" s="831">
        <v>8</v>
      </c>
      <c r="G277" s="831">
        <v>13582.16</v>
      </c>
      <c r="H277" s="831"/>
      <c r="I277" s="831">
        <v>1697.77</v>
      </c>
      <c r="J277" s="831"/>
      <c r="K277" s="831"/>
      <c r="L277" s="831"/>
      <c r="M277" s="831"/>
      <c r="N277" s="831"/>
      <c r="O277" s="831"/>
      <c r="P277" s="827"/>
      <c r="Q277" s="832"/>
    </row>
    <row r="278" spans="1:17" ht="14.45" customHeight="1" x14ac:dyDescent="0.2">
      <c r="A278" s="821" t="s">
        <v>586</v>
      </c>
      <c r="B278" s="822" t="s">
        <v>5931</v>
      </c>
      <c r="C278" s="822" t="s">
        <v>6365</v>
      </c>
      <c r="D278" s="822" t="s">
        <v>6373</v>
      </c>
      <c r="E278" s="822" t="s">
        <v>6374</v>
      </c>
      <c r="F278" s="831">
        <v>22</v>
      </c>
      <c r="G278" s="831">
        <v>15905.34</v>
      </c>
      <c r="H278" s="831">
        <v>1.5571350111459308</v>
      </c>
      <c r="I278" s="831">
        <v>722.97</v>
      </c>
      <c r="J278" s="831">
        <v>15</v>
      </c>
      <c r="K278" s="831">
        <v>10214.490000000002</v>
      </c>
      <c r="L278" s="831">
        <v>1</v>
      </c>
      <c r="M278" s="831">
        <v>680.96600000000012</v>
      </c>
      <c r="N278" s="831">
        <v>11</v>
      </c>
      <c r="O278" s="831">
        <v>7952.67</v>
      </c>
      <c r="P278" s="827">
        <v>0.77856750557296539</v>
      </c>
      <c r="Q278" s="832">
        <v>722.97</v>
      </c>
    </row>
    <row r="279" spans="1:17" ht="14.45" customHeight="1" x14ac:dyDescent="0.2">
      <c r="A279" s="821" t="s">
        <v>586</v>
      </c>
      <c r="B279" s="822" t="s">
        <v>5931</v>
      </c>
      <c r="C279" s="822" t="s">
        <v>6365</v>
      </c>
      <c r="D279" s="822" t="s">
        <v>6375</v>
      </c>
      <c r="E279" s="822" t="s">
        <v>6374</v>
      </c>
      <c r="F279" s="831">
        <v>207</v>
      </c>
      <c r="G279" s="831">
        <v>97803.36</v>
      </c>
      <c r="H279" s="831">
        <v>1.0657954614801188</v>
      </c>
      <c r="I279" s="831">
        <v>472.48</v>
      </c>
      <c r="J279" s="831">
        <v>204</v>
      </c>
      <c r="K279" s="831">
        <v>91765.6</v>
      </c>
      <c r="L279" s="831">
        <v>1</v>
      </c>
      <c r="M279" s="831">
        <v>449.83137254901965</v>
      </c>
      <c r="N279" s="831">
        <v>111</v>
      </c>
      <c r="O279" s="831">
        <v>45273.7</v>
      </c>
      <c r="P279" s="827">
        <v>0.4933624364685677</v>
      </c>
      <c r="Q279" s="832">
        <v>407.87117117117117</v>
      </c>
    </row>
    <row r="280" spans="1:17" ht="14.45" customHeight="1" x14ac:dyDescent="0.2">
      <c r="A280" s="821" t="s">
        <v>586</v>
      </c>
      <c r="B280" s="822" t="s">
        <v>5931</v>
      </c>
      <c r="C280" s="822" t="s">
        <v>6365</v>
      </c>
      <c r="D280" s="822" t="s">
        <v>6376</v>
      </c>
      <c r="E280" s="822" t="s">
        <v>6374</v>
      </c>
      <c r="F280" s="831">
        <v>12</v>
      </c>
      <c r="G280" s="831">
        <v>5597.64</v>
      </c>
      <c r="H280" s="831">
        <v>1.3333333333333335</v>
      </c>
      <c r="I280" s="831">
        <v>466.47</v>
      </c>
      <c r="J280" s="831">
        <v>9</v>
      </c>
      <c r="K280" s="831">
        <v>4198.2299999999996</v>
      </c>
      <c r="L280" s="831">
        <v>1</v>
      </c>
      <c r="M280" s="831">
        <v>466.46999999999997</v>
      </c>
      <c r="N280" s="831">
        <v>1</v>
      </c>
      <c r="O280" s="831">
        <v>398.65</v>
      </c>
      <c r="P280" s="827">
        <v>9.4956684126405663E-2</v>
      </c>
      <c r="Q280" s="832">
        <v>398.65</v>
      </c>
    </row>
    <row r="281" spans="1:17" ht="14.45" customHeight="1" x14ac:dyDescent="0.2">
      <c r="A281" s="821" t="s">
        <v>586</v>
      </c>
      <c r="B281" s="822" t="s">
        <v>5931</v>
      </c>
      <c r="C281" s="822" t="s">
        <v>6365</v>
      </c>
      <c r="D281" s="822" t="s">
        <v>6376</v>
      </c>
      <c r="E281" s="822" t="s">
        <v>6377</v>
      </c>
      <c r="F281" s="831">
        <v>21</v>
      </c>
      <c r="G281" s="831">
        <v>9795.869999999999</v>
      </c>
      <c r="H281" s="831">
        <v>0.75981505440397612</v>
      </c>
      <c r="I281" s="831">
        <v>466.46999999999997</v>
      </c>
      <c r="J281" s="831">
        <v>32</v>
      </c>
      <c r="K281" s="831">
        <v>12892.44</v>
      </c>
      <c r="L281" s="831">
        <v>1</v>
      </c>
      <c r="M281" s="831">
        <v>402.88875000000002</v>
      </c>
      <c r="N281" s="831">
        <v>7</v>
      </c>
      <c r="O281" s="831">
        <v>3265.29</v>
      </c>
      <c r="P281" s="827">
        <v>0.25327168480132539</v>
      </c>
      <c r="Q281" s="832">
        <v>466.46999999999997</v>
      </c>
    </row>
    <row r="282" spans="1:17" ht="14.45" customHeight="1" x14ac:dyDescent="0.2">
      <c r="A282" s="821" t="s">
        <v>586</v>
      </c>
      <c r="B282" s="822" t="s">
        <v>5931</v>
      </c>
      <c r="C282" s="822" t="s">
        <v>6365</v>
      </c>
      <c r="D282" s="822" t="s">
        <v>6378</v>
      </c>
      <c r="E282" s="822" t="s">
        <v>6379</v>
      </c>
      <c r="F282" s="831">
        <v>5</v>
      </c>
      <c r="G282" s="831">
        <v>21560</v>
      </c>
      <c r="H282" s="831">
        <v>1.25</v>
      </c>
      <c r="I282" s="831">
        <v>4312</v>
      </c>
      <c r="J282" s="831">
        <v>4</v>
      </c>
      <c r="K282" s="831">
        <v>17248</v>
      </c>
      <c r="L282" s="831">
        <v>1</v>
      </c>
      <c r="M282" s="831">
        <v>4312</v>
      </c>
      <c r="N282" s="831"/>
      <c r="O282" s="831"/>
      <c r="P282" s="827"/>
      <c r="Q282" s="832"/>
    </row>
    <row r="283" spans="1:17" ht="14.45" customHeight="1" x14ac:dyDescent="0.2">
      <c r="A283" s="821" t="s">
        <v>586</v>
      </c>
      <c r="B283" s="822" t="s">
        <v>5931</v>
      </c>
      <c r="C283" s="822" t="s">
        <v>6365</v>
      </c>
      <c r="D283" s="822" t="s">
        <v>6378</v>
      </c>
      <c r="E283" s="822" t="s">
        <v>6380</v>
      </c>
      <c r="F283" s="831">
        <v>5</v>
      </c>
      <c r="G283" s="831">
        <v>21560</v>
      </c>
      <c r="H283" s="831">
        <v>5</v>
      </c>
      <c r="I283" s="831">
        <v>4312</v>
      </c>
      <c r="J283" s="831">
        <v>1</v>
      </c>
      <c r="K283" s="831">
        <v>4312</v>
      </c>
      <c r="L283" s="831">
        <v>1</v>
      </c>
      <c r="M283" s="831">
        <v>4312</v>
      </c>
      <c r="N283" s="831">
        <v>1</v>
      </c>
      <c r="O283" s="831">
        <v>4312</v>
      </c>
      <c r="P283" s="827">
        <v>1</v>
      </c>
      <c r="Q283" s="832">
        <v>4312</v>
      </c>
    </row>
    <row r="284" spans="1:17" ht="14.45" customHeight="1" x14ac:dyDescent="0.2">
      <c r="A284" s="821" t="s">
        <v>586</v>
      </c>
      <c r="B284" s="822" t="s">
        <v>5931</v>
      </c>
      <c r="C284" s="822" t="s">
        <v>6365</v>
      </c>
      <c r="D284" s="822" t="s">
        <v>6381</v>
      </c>
      <c r="E284" s="822" t="s">
        <v>6382</v>
      </c>
      <c r="F284" s="831">
        <v>2</v>
      </c>
      <c r="G284" s="831">
        <v>8872.94</v>
      </c>
      <c r="H284" s="831"/>
      <c r="I284" s="831">
        <v>4436.47</v>
      </c>
      <c r="J284" s="831"/>
      <c r="K284" s="831"/>
      <c r="L284" s="831"/>
      <c r="M284" s="831"/>
      <c r="N284" s="831"/>
      <c r="O284" s="831"/>
      <c r="P284" s="827"/>
      <c r="Q284" s="832"/>
    </row>
    <row r="285" spans="1:17" ht="14.45" customHeight="1" x14ac:dyDescent="0.2">
      <c r="A285" s="821" t="s">
        <v>586</v>
      </c>
      <c r="B285" s="822" t="s">
        <v>5931</v>
      </c>
      <c r="C285" s="822" t="s">
        <v>6365</v>
      </c>
      <c r="D285" s="822" t="s">
        <v>6383</v>
      </c>
      <c r="E285" s="822" t="s">
        <v>6384</v>
      </c>
      <c r="F285" s="831">
        <v>12</v>
      </c>
      <c r="G285" s="831">
        <v>49494.240000000005</v>
      </c>
      <c r="H285" s="831">
        <v>1.5</v>
      </c>
      <c r="I285" s="831">
        <v>4124.5200000000004</v>
      </c>
      <c r="J285" s="831">
        <v>8</v>
      </c>
      <c r="K285" s="831">
        <v>32996.160000000003</v>
      </c>
      <c r="L285" s="831">
        <v>1</v>
      </c>
      <c r="M285" s="831">
        <v>4124.5200000000004</v>
      </c>
      <c r="N285" s="831"/>
      <c r="O285" s="831"/>
      <c r="P285" s="827"/>
      <c r="Q285" s="832"/>
    </row>
    <row r="286" spans="1:17" ht="14.45" customHeight="1" x14ac:dyDescent="0.2">
      <c r="A286" s="821" t="s">
        <v>586</v>
      </c>
      <c r="B286" s="822" t="s">
        <v>5931</v>
      </c>
      <c r="C286" s="822" t="s">
        <v>6365</v>
      </c>
      <c r="D286" s="822" t="s">
        <v>6385</v>
      </c>
      <c r="E286" s="822" t="s">
        <v>6386</v>
      </c>
      <c r="F286" s="831">
        <v>5</v>
      </c>
      <c r="G286" s="831">
        <v>3037.0499999999997</v>
      </c>
      <c r="H286" s="831">
        <v>0.25</v>
      </c>
      <c r="I286" s="831">
        <v>607.41</v>
      </c>
      <c r="J286" s="831">
        <v>20</v>
      </c>
      <c r="K286" s="831">
        <v>12148.199999999999</v>
      </c>
      <c r="L286" s="831">
        <v>1</v>
      </c>
      <c r="M286" s="831">
        <v>607.41</v>
      </c>
      <c r="N286" s="831">
        <v>3</v>
      </c>
      <c r="O286" s="831">
        <v>1555.62</v>
      </c>
      <c r="P286" s="827">
        <v>0.128053538795871</v>
      </c>
      <c r="Q286" s="832">
        <v>518.54</v>
      </c>
    </row>
    <row r="287" spans="1:17" ht="14.45" customHeight="1" x14ac:dyDescent="0.2">
      <c r="A287" s="821" t="s">
        <v>586</v>
      </c>
      <c r="B287" s="822" t="s">
        <v>5931</v>
      </c>
      <c r="C287" s="822" t="s">
        <v>6365</v>
      </c>
      <c r="D287" s="822" t="s">
        <v>6385</v>
      </c>
      <c r="E287" s="822" t="s">
        <v>6387</v>
      </c>
      <c r="F287" s="831">
        <v>12</v>
      </c>
      <c r="G287" s="831">
        <v>7288.92</v>
      </c>
      <c r="H287" s="831">
        <v>7.0283102557179777</v>
      </c>
      <c r="I287" s="831">
        <v>607.41</v>
      </c>
      <c r="J287" s="831">
        <v>2</v>
      </c>
      <c r="K287" s="831">
        <v>1037.08</v>
      </c>
      <c r="L287" s="831">
        <v>1</v>
      </c>
      <c r="M287" s="831">
        <v>518.54</v>
      </c>
      <c r="N287" s="831">
        <v>2</v>
      </c>
      <c r="O287" s="831">
        <v>1037.08</v>
      </c>
      <c r="P287" s="827">
        <v>1</v>
      </c>
      <c r="Q287" s="832">
        <v>518.54</v>
      </c>
    </row>
    <row r="288" spans="1:17" ht="14.45" customHeight="1" x14ac:dyDescent="0.2">
      <c r="A288" s="821" t="s">
        <v>586</v>
      </c>
      <c r="B288" s="822" t="s">
        <v>5931</v>
      </c>
      <c r="C288" s="822" t="s">
        <v>6365</v>
      </c>
      <c r="D288" s="822" t="s">
        <v>6388</v>
      </c>
      <c r="E288" s="822" t="s">
        <v>6389</v>
      </c>
      <c r="F288" s="831"/>
      <c r="G288" s="831"/>
      <c r="H288" s="831"/>
      <c r="I288" s="831"/>
      <c r="J288" s="831">
        <v>5</v>
      </c>
      <c r="K288" s="831">
        <v>61550.09</v>
      </c>
      <c r="L288" s="831">
        <v>1</v>
      </c>
      <c r="M288" s="831">
        <v>12310.018</v>
      </c>
      <c r="N288" s="831">
        <v>3</v>
      </c>
      <c r="O288" s="831">
        <v>35414.03</v>
      </c>
      <c r="P288" s="827">
        <v>0.57536926428539747</v>
      </c>
      <c r="Q288" s="832">
        <v>11804.676666666666</v>
      </c>
    </row>
    <row r="289" spans="1:17" ht="14.45" customHeight="1" x14ac:dyDescent="0.2">
      <c r="A289" s="821" t="s">
        <v>586</v>
      </c>
      <c r="B289" s="822" t="s">
        <v>5931</v>
      </c>
      <c r="C289" s="822" t="s">
        <v>6365</v>
      </c>
      <c r="D289" s="822" t="s">
        <v>6390</v>
      </c>
      <c r="E289" s="822" t="s">
        <v>6391</v>
      </c>
      <c r="F289" s="831"/>
      <c r="G289" s="831"/>
      <c r="H289" s="831"/>
      <c r="I289" s="831"/>
      <c r="J289" s="831">
        <v>0.1</v>
      </c>
      <c r="K289" s="831">
        <v>18.34</v>
      </c>
      <c r="L289" s="831">
        <v>1</v>
      </c>
      <c r="M289" s="831">
        <v>183.39999999999998</v>
      </c>
      <c r="N289" s="831"/>
      <c r="O289" s="831"/>
      <c r="P289" s="827"/>
      <c r="Q289" s="832"/>
    </row>
    <row r="290" spans="1:17" ht="14.45" customHeight="1" x14ac:dyDescent="0.2">
      <c r="A290" s="821" t="s">
        <v>586</v>
      </c>
      <c r="B290" s="822" t="s">
        <v>5931</v>
      </c>
      <c r="C290" s="822" t="s">
        <v>6365</v>
      </c>
      <c r="D290" s="822" t="s">
        <v>6392</v>
      </c>
      <c r="E290" s="822" t="s">
        <v>6391</v>
      </c>
      <c r="F290" s="831">
        <v>4</v>
      </c>
      <c r="G290" s="831">
        <v>4310.21</v>
      </c>
      <c r="H290" s="831">
        <v>1.0304801660163723</v>
      </c>
      <c r="I290" s="831">
        <v>1077.5525</v>
      </c>
      <c r="J290" s="831">
        <v>3.9000000000000012</v>
      </c>
      <c r="K290" s="831">
        <v>4182.7199999999993</v>
      </c>
      <c r="L290" s="831">
        <v>1</v>
      </c>
      <c r="M290" s="831">
        <v>1072.4923076923071</v>
      </c>
      <c r="N290" s="831">
        <v>3.6000000000000019</v>
      </c>
      <c r="O290" s="831">
        <v>3859.1099999999992</v>
      </c>
      <c r="P290" s="827">
        <v>0.92263168464539813</v>
      </c>
      <c r="Q290" s="832">
        <v>1071.9749999999992</v>
      </c>
    </row>
    <row r="291" spans="1:17" ht="14.45" customHeight="1" x14ac:dyDescent="0.2">
      <c r="A291" s="821" t="s">
        <v>586</v>
      </c>
      <c r="B291" s="822" t="s">
        <v>5931</v>
      </c>
      <c r="C291" s="822" t="s">
        <v>6365</v>
      </c>
      <c r="D291" s="822" t="s">
        <v>6393</v>
      </c>
      <c r="E291" s="822" t="s">
        <v>6394</v>
      </c>
      <c r="F291" s="831">
        <v>107.1</v>
      </c>
      <c r="G291" s="831">
        <v>9323.0500000000011</v>
      </c>
      <c r="H291" s="831">
        <v>1.4232164855915941</v>
      </c>
      <c r="I291" s="831">
        <v>87.049953314659206</v>
      </c>
      <c r="J291" s="831">
        <v>77</v>
      </c>
      <c r="K291" s="831">
        <v>6550.6900000000014</v>
      </c>
      <c r="L291" s="831">
        <v>1</v>
      </c>
      <c r="M291" s="831">
        <v>85.073896103896118</v>
      </c>
      <c r="N291" s="831">
        <v>82.1</v>
      </c>
      <c r="O291" s="831">
        <v>6435.46</v>
      </c>
      <c r="P291" s="827">
        <v>0.98240948663423222</v>
      </c>
      <c r="Q291" s="832">
        <v>78.385627283800247</v>
      </c>
    </row>
    <row r="292" spans="1:17" ht="14.45" customHeight="1" x14ac:dyDescent="0.2">
      <c r="A292" s="821" t="s">
        <v>586</v>
      </c>
      <c r="B292" s="822" t="s">
        <v>5931</v>
      </c>
      <c r="C292" s="822" t="s">
        <v>6365</v>
      </c>
      <c r="D292" s="822" t="s">
        <v>6395</v>
      </c>
      <c r="E292" s="822" t="s">
        <v>6394</v>
      </c>
      <c r="F292" s="831">
        <v>31</v>
      </c>
      <c r="G292" s="831">
        <v>3999.9300000000003</v>
      </c>
      <c r="H292" s="831">
        <v>1.2916666666666667</v>
      </c>
      <c r="I292" s="831">
        <v>129.03</v>
      </c>
      <c r="J292" s="831">
        <v>24</v>
      </c>
      <c r="K292" s="831">
        <v>3096.7200000000003</v>
      </c>
      <c r="L292" s="831">
        <v>1</v>
      </c>
      <c r="M292" s="831">
        <v>129.03</v>
      </c>
      <c r="N292" s="831">
        <v>33</v>
      </c>
      <c r="O292" s="831">
        <v>3994.9300000000007</v>
      </c>
      <c r="P292" s="827">
        <v>1.2900520550776307</v>
      </c>
      <c r="Q292" s="832">
        <v>121.05848484848487</v>
      </c>
    </row>
    <row r="293" spans="1:17" ht="14.45" customHeight="1" x14ac:dyDescent="0.2">
      <c r="A293" s="821" t="s">
        <v>586</v>
      </c>
      <c r="B293" s="822" t="s">
        <v>5931</v>
      </c>
      <c r="C293" s="822" t="s">
        <v>6365</v>
      </c>
      <c r="D293" s="822" t="s">
        <v>6396</v>
      </c>
      <c r="E293" s="822" t="s">
        <v>6397</v>
      </c>
      <c r="F293" s="831">
        <v>11</v>
      </c>
      <c r="G293" s="831">
        <v>9635.23</v>
      </c>
      <c r="H293" s="831">
        <v>2.2000000000000002</v>
      </c>
      <c r="I293" s="831">
        <v>875.93</v>
      </c>
      <c r="J293" s="831">
        <v>5</v>
      </c>
      <c r="K293" s="831">
        <v>4379.6499999999996</v>
      </c>
      <c r="L293" s="831">
        <v>1</v>
      </c>
      <c r="M293" s="831">
        <v>875.93</v>
      </c>
      <c r="N293" s="831">
        <v>4</v>
      </c>
      <c r="O293" s="831">
        <v>2994.3</v>
      </c>
      <c r="P293" s="827">
        <v>0.68368476933088274</v>
      </c>
      <c r="Q293" s="832">
        <v>748.57500000000005</v>
      </c>
    </row>
    <row r="294" spans="1:17" ht="14.45" customHeight="1" x14ac:dyDescent="0.2">
      <c r="A294" s="821" t="s">
        <v>586</v>
      </c>
      <c r="B294" s="822" t="s">
        <v>5931</v>
      </c>
      <c r="C294" s="822" t="s">
        <v>6365</v>
      </c>
      <c r="D294" s="822" t="s">
        <v>6398</v>
      </c>
      <c r="E294" s="822" t="s">
        <v>6399</v>
      </c>
      <c r="F294" s="831">
        <v>1.7999999999999998</v>
      </c>
      <c r="G294" s="831">
        <v>206.28</v>
      </c>
      <c r="H294" s="831">
        <v>0.54542570068746687</v>
      </c>
      <c r="I294" s="831">
        <v>114.60000000000001</v>
      </c>
      <c r="J294" s="831">
        <v>3.3</v>
      </c>
      <c r="K294" s="831">
        <v>378.20000000000005</v>
      </c>
      <c r="L294" s="831">
        <v>1</v>
      </c>
      <c r="M294" s="831">
        <v>114.60606060606062</v>
      </c>
      <c r="N294" s="831">
        <v>1.9</v>
      </c>
      <c r="O294" s="831">
        <v>217.76</v>
      </c>
      <c r="P294" s="827">
        <v>0.57578001057641448</v>
      </c>
      <c r="Q294" s="832">
        <v>114.61052631578947</v>
      </c>
    </row>
    <row r="295" spans="1:17" ht="14.45" customHeight="1" x14ac:dyDescent="0.2">
      <c r="A295" s="821" t="s">
        <v>586</v>
      </c>
      <c r="B295" s="822" t="s">
        <v>5931</v>
      </c>
      <c r="C295" s="822" t="s">
        <v>6365</v>
      </c>
      <c r="D295" s="822" t="s">
        <v>6400</v>
      </c>
      <c r="E295" s="822" t="s">
        <v>6399</v>
      </c>
      <c r="F295" s="831">
        <v>0.5</v>
      </c>
      <c r="G295" s="831">
        <v>68.949999999999989</v>
      </c>
      <c r="H295" s="831">
        <v>0.23807057523651678</v>
      </c>
      <c r="I295" s="831">
        <v>137.89999999999998</v>
      </c>
      <c r="J295" s="831">
        <v>2.1</v>
      </c>
      <c r="K295" s="831">
        <v>289.62</v>
      </c>
      <c r="L295" s="831">
        <v>1</v>
      </c>
      <c r="M295" s="831">
        <v>137.91428571428571</v>
      </c>
      <c r="N295" s="831">
        <v>0.89999999999999991</v>
      </c>
      <c r="O295" s="831">
        <v>124.10999999999999</v>
      </c>
      <c r="P295" s="827">
        <v>0.42852703542573023</v>
      </c>
      <c r="Q295" s="832">
        <v>137.9</v>
      </c>
    </row>
    <row r="296" spans="1:17" ht="14.45" customHeight="1" x14ac:dyDescent="0.2">
      <c r="A296" s="821" t="s">
        <v>586</v>
      </c>
      <c r="B296" s="822" t="s">
        <v>5931</v>
      </c>
      <c r="C296" s="822" t="s">
        <v>6365</v>
      </c>
      <c r="D296" s="822" t="s">
        <v>6401</v>
      </c>
      <c r="E296" s="822" t="s">
        <v>6399</v>
      </c>
      <c r="F296" s="831">
        <v>27.9</v>
      </c>
      <c r="G296" s="831">
        <v>17565.25</v>
      </c>
      <c r="H296" s="831">
        <v>0.70277163747661964</v>
      </c>
      <c r="I296" s="831">
        <v>629.57885304659499</v>
      </c>
      <c r="J296" s="831">
        <v>39.700000000000003</v>
      </c>
      <c r="K296" s="831">
        <v>24994.25</v>
      </c>
      <c r="L296" s="831">
        <v>1</v>
      </c>
      <c r="M296" s="831">
        <v>629.57808564231732</v>
      </c>
      <c r="N296" s="831">
        <v>30.599999999999998</v>
      </c>
      <c r="O296" s="831">
        <v>19265.199999999997</v>
      </c>
      <c r="P296" s="827">
        <v>0.77078528061454121</v>
      </c>
      <c r="Q296" s="832">
        <v>629.58169934640523</v>
      </c>
    </row>
    <row r="297" spans="1:17" ht="14.45" customHeight="1" x14ac:dyDescent="0.2">
      <c r="A297" s="821" t="s">
        <v>586</v>
      </c>
      <c r="B297" s="822" t="s">
        <v>5931</v>
      </c>
      <c r="C297" s="822" t="s">
        <v>6365</v>
      </c>
      <c r="D297" s="822" t="s">
        <v>6402</v>
      </c>
      <c r="E297" s="822" t="s">
        <v>6403</v>
      </c>
      <c r="F297" s="831"/>
      <c r="G297" s="831"/>
      <c r="H297" s="831"/>
      <c r="I297" s="831"/>
      <c r="J297" s="831"/>
      <c r="K297" s="831"/>
      <c r="L297" s="831"/>
      <c r="M297" s="831"/>
      <c r="N297" s="831">
        <v>2</v>
      </c>
      <c r="O297" s="831">
        <v>2000.08</v>
      </c>
      <c r="P297" s="827"/>
      <c r="Q297" s="832">
        <v>1000.04</v>
      </c>
    </row>
    <row r="298" spans="1:17" ht="14.45" customHeight="1" x14ac:dyDescent="0.2">
      <c r="A298" s="821" t="s">
        <v>586</v>
      </c>
      <c r="B298" s="822" t="s">
        <v>5931</v>
      </c>
      <c r="C298" s="822" t="s">
        <v>6365</v>
      </c>
      <c r="D298" s="822" t="s">
        <v>6404</v>
      </c>
      <c r="E298" s="822" t="s">
        <v>6405</v>
      </c>
      <c r="F298" s="831">
        <v>6</v>
      </c>
      <c r="G298" s="831">
        <v>12670.800000000001</v>
      </c>
      <c r="H298" s="831"/>
      <c r="I298" s="831">
        <v>2111.8000000000002</v>
      </c>
      <c r="J298" s="831"/>
      <c r="K298" s="831"/>
      <c r="L298" s="831"/>
      <c r="M298" s="831"/>
      <c r="N298" s="831"/>
      <c r="O298" s="831"/>
      <c r="P298" s="827"/>
      <c r="Q298" s="832"/>
    </row>
    <row r="299" spans="1:17" ht="14.45" customHeight="1" x14ac:dyDescent="0.2">
      <c r="A299" s="821" t="s">
        <v>586</v>
      </c>
      <c r="B299" s="822" t="s">
        <v>5931</v>
      </c>
      <c r="C299" s="822" t="s">
        <v>6365</v>
      </c>
      <c r="D299" s="822" t="s">
        <v>6406</v>
      </c>
      <c r="E299" s="822" t="s">
        <v>6407</v>
      </c>
      <c r="F299" s="831"/>
      <c r="G299" s="831"/>
      <c r="H299" s="831"/>
      <c r="I299" s="831"/>
      <c r="J299" s="831"/>
      <c r="K299" s="831"/>
      <c r="L299" s="831"/>
      <c r="M299" s="831"/>
      <c r="N299" s="831">
        <v>10</v>
      </c>
      <c r="O299" s="831">
        <v>91358.68</v>
      </c>
      <c r="P299" s="827"/>
      <c r="Q299" s="832">
        <v>9135.8679999999986</v>
      </c>
    </row>
    <row r="300" spans="1:17" ht="14.45" customHeight="1" x14ac:dyDescent="0.2">
      <c r="A300" s="821" t="s">
        <v>586</v>
      </c>
      <c r="B300" s="822" t="s">
        <v>5931</v>
      </c>
      <c r="C300" s="822" t="s">
        <v>6365</v>
      </c>
      <c r="D300" s="822" t="s">
        <v>6408</v>
      </c>
      <c r="E300" s="822" t="s">
        <v>6409</v>
      </c>
      <c r="F300" s="831">
        <v>72</v>
      </c>
      <c r="G300" s="831">
        <v>74468.88</v>
      </c>
      <c r="H300" s="831">
        <v>1.3584905660377358</v>
      </c>
      <c r="I300" s="831">
        <v>1034.29</v>
      </c>
      <c r="J300" s="831">
        <v>53</v>
      </c>
      <c r="K300" s="831">
        <v>54817.37</v>
      </c>
      <c r="L300" s="831">
        <v>1</v>
      </c>
      <c r="M300" s="831">
        <v>1034.29</v>
      </c>
      <c r="N300" s="831">
        <v>41</v>
      </c>
      <c r="O300" s="831">
        <v>36246.050000000003</v>
      </c>
      <c r="P300" s="827">
        <v>0.66121468432360042</v>
      </c>
      <c r="Q300" s="832">
        <v>884.05000000000007</v>
      </c>
    </row>
    <row r="301" spans="1:17" ht="14.45" customHeight="1" x14ac:dyDescent="0.2">
      <c r="A301" s="821" t="s">
        <v>586</v>
      </c>
      <c r="B301" s="822" t="s">
        <v>5931</v>
      </c>
      <c r="C301" s="822" t="s">
        <v>6365</v>
      </c>
      <c r="D301" s="822" t="s">
        <v>6408</v>
      </c>
      <c r="E301" s="822" t="s">
        <v>6410</v>
      </c>
      <c r="F301" s="831">
        <v>29</v>
      </c>
      <c r="G301" s="831">
        <v>29994.41</v>
      </c>
      <c r="H301" s="831">
        <v>1.058960866928067</v>
      </c>
      <c r="I301" s="831">
        <v>1034.29</v>
      </c>
      <c r="J301" s="831">
        <v>30</v>
      </c>
      <c r="K301" s="831">
        <v>28324.379999999997</v>
      </c>
      <c r="L301" s="831">
        <v>1</v>
      </c>
      <c r="M301" s="831">
        <v>944.14599999999996</v>
      </c>
      <c r="N301" s="831">
        <v>25</v>
      </c>
      <c r="O301" s="831">
        <v>22101.25</v>
      </c>
      <c r="P301" s="827">
        <v>0.7802906895049424</v>
      </c>
      <c r="Q301" s="832">
        <v>884.05</v>
      </c>
    </row>
    <row r="302" spans="1:17" ht="14.45" customHeight="1" x14ac:dyDescent="0.2">
      <c r="A302" s="821" t="s">
        <v>586</v>
      </c>
      <c r="B302" s="822" t="s">
        <v>5931</v>
      </c>
      <c r="C302" s="822" t="s">
        <v>6365</v>
      </c>
      <c r="D302" s="822" t="s">
        <v>6411</v>
      </c>
      <c r="E302" s="822" t="s">
        <v>6409</v>
      </c>
      <c r="F302" s="831">
        <v>73</v>
      </c>
      <c r="G302" s="831">
        <v>80269.34</v>
      </c>
      <c r="H302" s="831">
        <v>2.0277777777777777</v>
      </c>
      <c r="I302" s="831">
        <v>1099.58</v>
      </c>
      <c r="J302" s="831">
        <v>36</v>
      </c>
      <c r="K302" s="831">
        <v>39584.879999999997</v>
      </c>
      <c r="L302" s="831">
        <v>1</v>
      </c>
      <c r="M302" s="831">
        <v>1099.58</v>
      </c>
      <c r="N302" s="831">
        <v>50</v>
      </c>
      <c r="O302" s="831">
        <v>46981.26</v>
      </c>
      <c r="P302" s="827">
        <v>1.1868486149256989</v>
      </c>
      <c r="Q302" s="832">
        <v>939.62520000000006</v>
      </c>
    </row>
    <row r="303" spans="1:17" ht="14.45" customHeight="1" x14ac:dyDescent="0.2">
      <c r="A303" s="821" t="s">
        <v>586</v>
      </c>
      <c r="B303" s="822" t="s">
        <v>5931</v>
      </c>
      <c r="C303" s="822" t="s">
        <v>6365</v>
      </c>
      <c r="D303" s="822" t="s">
        <v>6411</v>
      </c>
      <c r="E303" s="822" t="s">
        <v>6410</v>
      </c>
      <c r="F303" s="831">
        <v>47</v>
      </c>
      <c r="G303" s="831">
        <v>51680.26</v>
      </c>
      <c r="H303" s="831">
        <v>1.2040093683013047</v>
      </c>
      <c r="I303" s="831">
        <v>1099.5800000000002</v>
      </c>
      <c r="J303" s="831">
        <v>45</v>
      </c>
      <c r="K303" s="831">
        <v>42923.47</v>
      </c>
      <c r="L303" s="831">
        <v>1</v>
      </c>
      <c r="M303" s="831">
        <v>953.85488888888892</v>
      </c>
      <c r="N303" s="831">
        <v>48</v>
      </c>
      <c r="O303" s="831">
        <v>45741.600000000006</v>
      </c>
      <c r="P303" s="827">
        <v>1.0656547571759694</v>
      </c>
      <c r="Q303" s="832">
        <v>952.95000000000016</v>
      </c>
    </row>
    <row r="304" spans="1:17" ht="14.45" customHeight="1" x14ac:dyDescent="0.2">
      <c r="A304" s="821" t="s">
        <v>586</v>
      </c>
      <c r="B304" s="822" t="s">
        <v>5931</v>
      </c>
      <c r="C304" s="822" t="s">
        <v>6365</v>
      </c>
      <c r="D304" s="822" t="s">
        <v>6412</v>
      </c>
      <c r="E304" s="822" t="s">
        <v>6409</v>
      </c>
      <c r="F304" s="831">
        <v>150</v>
      </c>
      <c r="G304" s="831">
        <v>177063</v>
      </c>
      <c r="H304" s="831">
        <v>2.0547945205479454</v>
      </c>
      <c r="I304" s="831">
        <v>1180.42</v>
      </c>
      <c r="J304" s="831">
        <v>73</v>
      </c>
      <c r="K304" s="831">
        <v>86170.659999999989</v>
      </c>
      <c r="L304" s="831">
        <v>1</v>
      </c>
      <c r="M304" s="831">
        <v>1180.4199999999998</v>
      </c>
      <c r="N304" s="831">
        <v>51</v>
      </c>
      <c r="O304" s="831">
        <v>51449.819999999992</v>
      </c>
      <c r="P304" s="827">
        <v>0.59706888632395294</v>
      </c>
      <c r="Q304" s="832">
        <v>1008.8199999999998</v>
      </c>
    </row>
    <row r="305" spans="1:17" ht="14.45" customHeight="1" x14ac:dyDescent="0.2">
      <c r="A305" s="821" t="s">
        <v>586</v>
      </c>
      <c r="B305" s="822" t="s">
        <v>5931</v>
      </c>
      <c r="C305" s="822" t="s">
        <v>6365</v>
      </c>
      <c r="D305" s="822" t="s">
        <v>6412</v>
      </c>
      <c r="E305" s="822" t="s">
        <v>6410</v>
      </c>
      <c r="F305" s="831">
        <v>12</v>
      </c>
      <c r="G305" s="831">
        <v>14165.04</v>
      </c>
      <c r="H305" s="831">
        <v>0.23018549664838514</v>
      </c>
      <c r="I305" s="831">
        <v>1180.42</v>
      </c>
      <c r="J305" s="831">
        <v>61</v>
      </c>
      <c r="K305" s="831">
        <v>61537.5</v>
      </c>
      <c r="L305" s="831">
        <v>1</v>
      </c>
      <c r="M305" s="831">
        <v>1008.811475409836</v>
      </c>
      <c r="N305" s="831">
        <v>65</v>
      </c>
      <c r="O305" s="831">
        <v>65744.450000000012</v>
      </c>
      <c r="P305" s="827">
        <v>1.0683640056875892</v>
      </c>
      <c r="Q305" s="832">
        <v>1011.4530769230771</v>
      </c>
    </row>
    <row r="306" spans="1:17" ht="14.45" customHeight="1" x14ac:dyDescent="0.2">
      <c r="A306" s="821" t="s">
        <v>586</v>
      </c>
      <c r="B306" s="822" t="s">
        <v>5931</v>
      </c>
      <c r="C306" s="822" t="s">
        <v>6365</v>
      </c>
      <c r="D306" s="822" t="s">
        <v>6413</v>
      </c>
      <c r="E306" s="822" t="s">
        <v>6409</v>
      </c>
      <c r="F306" s="831">
        <v>95</v>
      </c>
      <c r="G306" s="831">
        <v>118539.09999999999</v>
      </c>
      <c r="H306" s="831">
        <v>1.7924528301886793</v>
      </c>
      <c r="I306" s="831">
        <v>1247.78</v>
      </c>
      <c r="J306" s="831">
        <v>53</v>
      </c>
      <c r="K306" s="831">
        <v>66132.34</v>
      </c>
      <c r="L306" s="831">
        <v>1</v>
      </c>
      <c r="M306" s="831">
        <v>1247.78</v>
      </c>
      <c r="N306" s="831">
        <v>25</v>
      </c>
      <c r="O306" s="831">
        <v>26636.649999999998</v>
      </c>
      <c r="P306" s="827">
        <v>0.40277797519337738</v>
      </c>
      <c r="Q306" s="832">
        <v>1065.4659999999999</v>
      </c>
    </row>
    <row r="307" spans="1:17" ht="14.45" customHeight="1" x14ac:dyDescent="0.2">
      <c r="A307" s="821" t="s">
        <v>586</v>
      </c>
      <c r="B307" s="822" t="s">
        <v>5931</v>
      </c>
      <c r="C307" s="822" t="s">
        <v>6365</v>
      </c>
      <c r="D307" s="822" t="s">
        <v>6413</v>
      </c>
      <c r="E307" s="822" t="s">
        <v>6410</v>
      </c>
      <c r="F307" s="831">
        <v>15</v>
      </c>
      <c r="G307" s="831">
        <v>18716.7</v>
      </c>
      <c r="H307" s="831">
        <v>0.61934524459516083</v>
      </c>
      <c r="I307" s="831">
        <v>1247.78</v>
      </c>
      <c r="J307" s="831">
        <v>28</v>
      </c>
      <c r="K307" s="831">
        <v>30220.139999999996</v>
      </c>
      <c r="L307" s="831">
        <v>1</v>
      </c>
      <c r="M307" s="831">
        <v>1079.2907142857141</v>
      </c>
      <c r="N307" s="831">
        <v>27</v>
      </c>
      <c r="O307" s="831">
        <v>29698.159999999996</v>
      </c>
      <c r="P307" s="827">
        <v>0.98272741291072774</v>
      </c>
      <c r="Q307" s="832">
        <v>1099.9318518518517</v>
      </c>
    </row>
    <row r="308" spans="1:17" ht="14.45" customHeight="1" x14ac:dyDescent="0.2">
      <c r="A308" s="821" t="s">
        <v>586</v>
      </c>
      <c r="B308" s="822" t="s">
        <v>5931</v>
      </c>
      <c r="C308" s="822" t="s">
        <v>6365</v>
      </c>
      <c r="D308" s="822" t="s">
        <v>6414</v>
      </c>
      <c r="E308" s="822" t="s">
        <v>6409</v>
      </c>
      <c r="F308" s="831">
        <v>21</v>
      </c>
      <c r="G308" s="831">
        <v>28902.09</v>
      </c>
      <c r="H308" s="831">
        <v>2.333333333333333</v>
      </c>
      <c r="I308" s="831">
        <v>1376.29</v>
      </c>
      <c r="J308" s="831">
        <v>9</v>
      </c>
      <c r="K308" s="831">
        <v>12386.61</v>
      </c>
      <c r="L308" s="831">
        <v>1</v>
      </c>
      <c r="M308" s="831">
        <v>1376.29</v>
      </c>
      <c r="N308" s="831">
        <v>3</v>
      </c>
      <c r="O308" s="831">
        <v>3529.38</v>
      </c>
      <c r="P308" s="827">
        <v>0.28493510330913785</v>
      </c>
      <c r="Q308" s="832">
        <v>1176.46</v>
      </c>
    </row>
    <row r="309" spans="1:17" ht="14.45" customHeight="1" x14ac:dyDescent="0.2">
      <c r="A309" s="821" t="s">
        <v>586</v>
      </c>
      <c r="B309" s="822" t="s">
        <v>5931</v>
      </c>
      <c r="C309" s="822" t="s">
        <v>6365</v>
      </c>
      <c r="D309" s="822" t="s">
        <v>6414</v>
      </c>
      <c r="E309" s="822" t="s">
        <v>6410</v>
      </c>
      <c r="F309" s="831">
        <v>11</v>
      </c>
      <c r="G309" s="831">
        <v>15139.189999999999</v>
      </c>
      <c r="H309" s="831">
        <v>4.0603207127665559</v>
      </c>
      <c r="I309" s="831">
        <v>1376.29</v>
      </c>
      <c r="J309" s="831">
        <v>3</v>
      </c>
      <c r="K309" s="831">
        <v>3728.57</v>
      </c>
      <c r="L309" s="831">
        <v>1</v>
      </c>
      <c r="M309" s="831">
        <v>1242.8566666666668</v>
      </c>
      <c r="N309" s="831">
        <v>6</v>
      </c>
      <c r="O309" s="831">
        <v>8057.91</v>
      </c>
      <c r="P309" s="827">
        <v>2.1611261153739902</v>
      </c>
      <c r="Q309" s="832">
        <v>1342.9849999999999</v>
      </c>
    </row>
    <row r="310" spans="1:17" ht="14.45" customHeight="1" x14ac:dyDescent="0.2">
      <c r="A310" s="821" t="s">
        <v>586</v>
      </c>
      <c r="B310" s="822" t="s">
        <v>5931</v>
      </c>
      <c r="C310" s="822" t="s">
        <v>6365</v>
      </c>
      <c r="D310" s="822" t="s">
        <v>6415</v>
      </c>
      <c r="E310" s="822" t="s">
        <v>6416</v>
      </c>
      <c r="F310" s="831">
        <v>9</v>
      </c>
      <c r="G310" s="831">
        <v>95632.56</v>
      </c>
      <c r="H310" s="831">
        <v>3</v>
      </c>
      <c r="I310" s="831">
        <v>10625.84</v>
      </c>
      <c r="J310" s="831">
        <v>3</v>
      </c>
      <c r="K310" s="831">
        <v>31877.52</v>
      </c>
      <c r="L310" s="831">
        <v>1</v>
      </c>
      <c r="M310" s="831">
        <v>10625.84</v>
      </c>
      <c r="N310" s="831">
        <v>1</v>
      </c>
      <c r="O310" s="831">
        <v>9084.2099999999991</v>
      </c>
      <c r="P310" s="827">
        <v>0.28497229395511314</v>
      </c>
      <c r="Q310" s="832">
        <v>9084.2099999999991</v>
      </c>
    </row>
    <row r="311" spans="1:17" ht="14.45" customHeight="1" x14ac:dyDescent="0.2">
      <c r="A311" s="821" t="s">
        <v>586</v>
      </c>
      <c r="B311" s="822" t="s">
        <v>5931</v>
      </c>
      <c r="C311" s="822" t="s">
        <v>6365</v>
      </c>
      <c r="D311" s="822" t="s">
        <v>6415</v>
      </c>
      <c r="E311" s="822" t="s">
        <v>6417</v>
      </c>
      <c r="F311" s="831">
        <v>1</v>
      </c>
      <c r="G311" s="831">
        <v>10625.84</v>
      </c>
      <c r="H311" s="831">
        <v>0.38990145171310076</v>
      </c>
      <c r="I311" s="831">
        <v>10625.84</v>
      </c>
      <c r="J311" s="831">
        <v>3</v>
      </c>
      <c r="K311" s="831">
        <v>27252.629999999997</v>
      </c>
      <c r="L311" s="831">
        <v>1</v>
      </c>
      <c r="M311" s="831">
        <v>9084.2099999999991</v>
      </c>
      <c r="N311" s="831">
        <v>2</v>
      </c>
      <c r="O311" s="831">
        <v>19710.05</v>
      </c>
      <c r="P311" s="827">
        <v>0.72323478504643413</v>
      </c>
      <c r="Q311" s="832">
        <v>9855.0249999999996</v>
      </c>
    </row>
    <row r="312" spans="1:17" ht="14.45" customHeight="1" x14ac:dyDescent="0.2">
      <c r="A312" s="821" t="s">
        <v>586</v>
      </c>
      <c r="B312" s="822" t="s">
        <v>5931</v>
      </c>
      <c r="C312" s="822" t="s">
        <v>6365</v>
      </c>
      <c r="D312" s="822" t="s">
        <v>6418</v>
      </c>
      <c r="E312" s="822" t="s">
        <v>6419</v>
      </c>
      <c r="F312" s="831">
        <v>6</v>
      </c>
      <c r="G312" s="831">
        <v>11663.400000000001</v>
      </c>
      <c r="H312" s="831">
        <v>0.40294986636743296</v>
      </c>
      <c r="I312" s="831">
        <v>1943.9000000000003</v>
      </c>
      <c r="J312" s="831">
        <v>16</v>
      </c>
      <c r="K312" s="831">
        <v>28945.039999999997</v>
      </c>
      <c r="L312" s="831">
        <v>1</v>
      </c>
      <c r="M312" s="831">
        <v>1809.0649999999998</v>
      </c>
      <c r="N312" s="831">
        <v>16</v>
      </c>
      <c r="O312" s="831">
        <v>26164.400000000001</v>
      </c>
      <c r="P312" s="827">
        <v>0.90393380005693558</v>
      </c>
      <c r="Q312" s="832">
        <v>1635.2750000000001</v>
      </c>
    </row>
    <row r="313" spans="1:17" ht="14.45" customHeight="1" x14ac:dyDescent="0.2">
      <c r="A313" s="821" t="s">
        <v>586</v>
      </c>
      <c r="B313" s="822" t="s">
        <v>5931</v>
      </c>
      <c r="C313" s="822" t="s">
        <v>6365</v>
      </c>
      <c r="D313" s="822" t="s">
        <v>6420</v>
      </c>
      <c r="E313" s="822" t="s">
        <v>6419</v>
      </c>
      <c r="F313" s="831">
        <v>6</v>
      </c>
      <c r="G313" s="831">
        <v>11663.400000000001</v>
      </c>
      <c r="H313" s="831">
        <v>0.40043808752137228</v>
      </c>
      <c r="I313" s="831">
        <v>1943.9000000000003</v>
      </c>
      <c r="J313" s="831">
        <v>16</v>
      </c>
      <c r="K313" s="831">
        <v>29126.6</v>
      </c>
      <c r="L313" s="831">
        <v>1</v>
      </c>
      <c r="M313" s="831">
        <v>1820.4124999999999</v>
      </c>
      <c r="N313" s="831">
        <v>16</v>
      </c>
      <c r="O313" s="831">
        <v>26492.199999999997</v>
      </c>
      <c r="P313" s="827">
        <v>0.90955346659067648</v>
      </c>
      <c r="Q313" s="832">
        <v>1655.7624999999998</v>
      </c>
    </row>
    <row r="314" spans="1:17" ht="14.45" customHeight="1" x14ac:dyDescent="0.2">
      <c r="A314" s="821" t="s">
        <v>586</v>
      </c>
      <c r="B314" s="822" t="s">
        <v>5931</v>
      </c>
      <c r="C314" s="822" t="s">
        <v>6365</v>
      </c>
      <c r="D314" s="822" t="s">
        <v>6421</v>
      </c>
      <c r="E314" s="822" t="s">
        <v>6422</v>
      </c>
      <c r="F314" s="831">
        <v>6</v>
      </c>
      <c r="G314" s="831">
        <v>21078</v>
      </c>
      <c r="H314" s="831"/>
      <c r="I314" s="831">
        <v>3513</v>
      </c>
      <c r="J314" s="831"/>
      <c r="K314" s="831"/>
      <c r="L314" s="831"/>
      <c r="M314" s="831"/>
      <c r="N314" s="831">
        <v>10</v>
      </c>
      <c r="O314" s="831">
        <v>35130</v>
      </c>
      <c r="P314" s="827"/>
      <c r="Q314" s="832">
        <v>3513</v>
      </c>
    </row>
    <row r="315" spans="1:17" ht="14.45" customHeight="1" x14ac:dyDescent="0.2">
      <c r="A315" s="821" t="s">
        <v>586</v>
      </c>
      <c r="B315" s="822" t="s">
        <v>5931</v>
      </c>
      <c r="C315" s="822" t="s">
        <v>6365</v>
      </c>
      <c r="D315" s="822" t="s">
        <v>6423</v>
      </c>
      <c r="E315" s="822" t="s">
        <v>6424</v>
      </c>
      <c r="F315" s="831">
        <v>4</v>
      </c>
      <c r="G315" s="831">
        <v>1998.12</v>
      </c>
      <c r="H315" s="831">
        <v>1</v>
      </c>
      <c r="I315" s="831">
        <v>499.53</v>
      </c>
      <c r="J315" s="831">
        <v>4</v>
      </c>
      <c r="K315" s="831">
        <v>1998.12</v>
      </c>
      <c r="L315" s="831">
        <v>1</v>
      </c>
      <c r="M315" s="831">
        <v>499.53</v>
      </c>
      <c r="N315" s="831">
        <v>10</v>
      </c>
      <c r="O315" s="831">
        <v>4995.2999999999993</v>
      </c>
      <c r="P315" s="827">
        <v>2.4999999999999996</v>
      </c>
      <c r="Q315" s="832">
        <v>499.52999999999992</v>
      </c>
    </row>
    <row r="316" spans="1:17" ht="14.45" customHeight="1" x14ac:dyDescent="0.2">
      <c r="A316" s="821" t="s">
        <v>586</v>
      </c>
      <c r="B316" s="822" t="s">
        <v>5931</v>
      </c>
      <c r="C316" s="822" t="s">
        <v>6365</v>
      </c>
      <c r="D316" s="822" t="s">
        <v>6425</v>
      </c>
      <c r="E316" s="822" t="s">
        <v>6426</v>
      </c>
      <c r="F316" s="831"/>
      <c r="G316" s="831"/>
      <c r="H316" s="831"/>
      <c r="I316" s="831"/>
      <c r="J316" s="831"/>
      <c r="K316" s="831"/>
      <c r="L316" s="831"/>
      <c r="M316" s="831"/>
      <c r="N316" s="831">
        <v>2</v>
      </c>
      <c r="O316" s="831">
        <v>10500.44</v>
      </c>
      <c r="P316" s="827"/>
      <c r="Q316" s="832">
        <v>5250.22</v>
      </c>
    </row>
    <row r="317" spans="1:17" ht="14.45" customHeight="1" x14ac:dyDescent="0.2">
      <c r="A317" s="821" t="s">
        <v>586</v>
      </c>
      <c r="B317" s="822" t="s">
        <v>5931</v>
      </c>
      <c r="C317" s="822" t="s">
        <v>6365</v>
      </c>
      <c r="D317" s="822" t="s">
        <v>6427</v>
      </c>
      <c r="E317" s="822" t="s">
        <v>6428</v>
      </c>
      <c r="F317" s="831">
        <v>1</v>
      </c>
      <c r="G317" s="831">
        <v>9657.8700000000008</v>
      </c>
      <c r="H317" s="831">
        <v>1</v>
      </c>
      <c r="I317" s="831">
        <v>9657.8700000000008</v>
      </c>
      <c r="J317" s="831">
        <v>1</v>
      </c>
      <c r="K317" s="831">
        <v>9657.8700000000008</v>
      </c>
      <c r="L317" s="831">
        <v>1</v>
      </c>
      <c r="M317" s="831">
        <v>9657.8700000000008</v>
      </c>
      <c r="N317" s="831">
        <v>3</v>
      </c>
      <c r="O317" s="831">
        <v>28973.61</v>
      </c>
      <c r="P317" s="827">
        <v>3</v>
      </c>
      <c r="Q317" s="832">
        <v>9657.8700000000008</v>
      </c>
    </row>
    <row r="318" spans="1:17" ht="14.45" customHeight="1" x14ac:dyDescent="0.2">
      <c r="A318" s="821" t="s">
        <v>586</v>
      </c>
      <c r="B318" s="822" t="s">
        <v>5931</v>
      </c>
      <c r="C318" s="822" t="s">
        <v>6365</v>
      </c>
      <c r="D318" s="822" t="s">
        <v>6429</v>
      </c>
      <c r="E318" s="822" t="s">
        <v>6394</v>
      </c>
      <c r="F318" s="831">
        <v>369</v>
      </c>
      <c r="G318" s="831">
        <v>25468.379999999997</v>
      </c>
      <c r="H318" s="831">
        <v>0.77072347605990299</v>
      </c>
      <c r="I318" s="831">
        <v>69.02</v>
      </c>
      <c r="J318" s="831">
        <v>506</v>
      </c>
      <c r="K318" s="831">
        <v>33044.769999999997</v>
      </c>
      <c r="L318" s="831">
        <v>1</v>
      </c>
      <c r="M318" s="831">
        <v>65.305869565217378</v>
      </c>
      <c r="N318" s="831">
        <v>409</v>
      </c>
      <c r="O318" s="831">
        <v>24420.230000000003</v>
      </c>
      <c r="P318" s="827">
        <v>0.73900438707850002</v>
      </c>
      <c r="Q318" s="832">
        <v>59.707163814180937</v>
      </c>
    </row>
    <row r="319" spans="1:17" ht="14.45" customHeight="1" x14ac:dyDescent="0.2">
      <c r="A319" s="821" t="s">
        <v>586</v>
      </c>
      <c r="B319" s="822" t="s">
        <v>5931</v>
      </c>
      <c r="C319" s="822" t="s">
        <v>6365</v>
      </c>
      <c r="D319" s="822" t="s">
        <v>6430</v>
      </c>
      <c r="E319" s="822" t="s">
        <v>6394</v>
      </c>
      <c r="F319" s="831">
        <v>36</v>
      </c>
      <c r="G319" s="831">
        <v>3059.2799999999997</v>
      </c>
      <c r="H319" s="831">
        <v>1.2</v>
      </c>
      <c r="I319" s="831">
        <v>84.97999999999999</v>
      </c>
      <c r="J319" s="831">
        <v>30</v>
      </c>
      <c r="K319" s="831">
        <v>2549.4</v>
      </c>
      <c r="L319" s="831">
        <v>1</v>
      </c>
      <c r="M319" s="831">
        <v>84.98</v>
      </c>
      <c r="N319" s="831">
        <v>37</v>
      </c>
      <c r="O319" s="831">
        <v>2983.4500000000007</v>
      </c>
      <c r="P319" s="827">
        <v>1.1702557464501453</v>
      </c>
      <c r="Q319" s="832">
        <v>80.633783783783798</v>
      </c>
    </row>
    <row r="320" spans="1:17" ht="14.45" customHeight="1" x14ac:dyDescent="0.2">
      <c r="A320" s="821" t="s">
        <v>586</v>
      </c>
      <c r="B320" s="822" t="s">
        <v>5931</v>
      </c>
      <c r="C320" s="822" t="s">
        <v>6365</v>
      </c>
      <c r="D320" s="822" t="s">
        <v>6431</v>
      </c>
      <c r="E320" s="822" t="s">
        <v>6432</v>
      </c>
      <c r="F320" s="831"/>
      <c r="G320" s="831"/>
      <c r="H320" s="831"/>
      <c r="I320" s="831"/>
      <c r="J320" s="831"/>
      <c r="K320" s="831"/>
      <c r="L320" s="831"/>
      <c r="M320" s="831"/>
      <c r="N320" s="831">
        <v>5</v>
      </c>
      <c r="O320" s="831">
        <v>80063.12</v>
      </c>
      <c r="P320" s="827"/>
      <c r="Q320" s="832">
        <v>16012.624</v>
      </c>
    </row>
    <row r="321" spans="1:17" ht="14.45" customHeight="1" x14ac:dyDescent="0.2">
      <c r="A321" s="821" t="s">
        <v>586</v>
      </c>
      <c r="B321" s="822" t="s">
        <v>5931</v>
      </c>
      <c r="C321" s="822" t="s">
        <v>6365</v>
      </c>
      <c r="D321" s="822" t="s">
        <v>6433</v>
      </c>
      <c r="E321" s="822" t="s">
        <v>6434</v>
      </c>
      <c r="F321" s="831"/>
      <c r="G321" s="831"/>
      <c r="H321" s="831"/>
      <c r="I321" s="831"/>
      <c r="J321" s="831"/>
      <c r="K321" s="831"/>
      <c r="L321" s="831"/>
      <c r="M321" s="831"/>
      <c r="N321" s="831">
        <v>2</v>
      </c>
      <c r="O321" s="831">
        <v>27767</v>
      </c>
      <c r="P321" s="827"/>
      <c r="Q321" s="832">
        <v>13883.5</v>
      </c>
    </row>
    <row r="322" spans="1:17" ht="14.45" customHeight="1" x14ac:dyDescent="0.2">
      <c r="A322" s="821" t="s">
        <v>586</v>
      </c>
      <c r="B322" s="822" t="s">
        <v>5931</v>
      </c>
      <c r="C322" s="822" t="s">
        <v>6365</v>
      </c>
      <c r="D322" s="822" t="s">
        <v>6435</v>
      </c>
      <c r="E322" s="822" t="s">
        <v>6436</v>
      </c>
      <c r="F322" s="831"/>
      <c r="G322" s="831"/>
      <c r="H322" s="831"/>
      <c r="I322" s="831"/>
      <c r="J322" s="831"/>
      <c r="K322" s="831"/>
      <c r="L322" s="831"/>
      <c r="M322" s="831"/>
      <c r="N322" s="831">
        <v>1</v>
      </c>
      <c r="O322" s="831">
        <v>9418.66</v>
      </c>
      <c r="P322" s="827"/>
      <c r="Q322" s="832">
        <v>9418.66</v>
      </c>
    </row>
    <row r="323" spans="1:17" ht="14.45" customHeight="1" x14ac:dyDescent="0.2">
      <c r="A323" s="821" t="s">
        <v>586</v>
      </c>
      <c r="B323" s="822" t="s">
        <v>5931</v>
      </c>
      <c r="C323" s="822" t="s">
        <v>6365</v>
      </c>
      <c r="D323" s="822" t="s">
        <v>6437</v>
      </c>
      <c r="E323" s="822" t="s">
        <v>6438</v>
      </c>
      <c r="F323" s="831"/>
      <c r="G323" s="831"/>
      <c r="H323" s="831"/>
      <c r="I323" s="831"/>
      <c r="J323" s="831"/>
      <c r="K323" s="831"/>
      <c r="L323" s="831"/>
      <c r="M323" s="831"/>
      <c r="N323" s="831">
        <v>1</v>
      </c>
      <c r="O323" s="831">
        <v>7024.6</v>
      </c>
      <c r="P323" s="827"/>
      <c r="Q323" s="832">
        <v>7024.6</v>
      </c>
    </row>
    <row r="324" spans="1:17" ht="14.45" customHeight="1" x14ac:dyDescent="0.2">
      <c r="A324" s="821" t="s">
        <v>586</v>
      </c>
      <c r="B324" s="822" t="s">
        <v>5931</v>
      </c>
      <c r="C324" s="822" t="s">
        <v>6365</v>
      </c>
      <c r="D324" s="822" t="s">
        <v>6439</v>
      </c>
      <c r="E324" s="822" t="s">
        <v>6440</v>
      </c>
      <c r="F324" s="831"/>
      <c r="G324" s="831"/>
      <c r="H324" s="831"/>
      <c r="I324" s="831"/>
      <c r="J324" s="831"/>
      <c r="K324" s="831"/>
      <c r="L324" s="831"/>
      <c r="M324" s="831"/>
      <c r="N324" s="831">
        <v>2</v>
      </c>
      <c r="O324" s="831">
        <v>16404.86</v>
      </c>
      <c r="P324" s="827"/>
      <c r="Q324" s="832">
        <v>8202.43</v>
      </c>
    </row>
    <row r="325" spans="1:17" ht="14.45" customHeight="1" x14ac:dyDescent="0.2">
      <c r="A325" s="821" t="s">
        <v>586</v>
      </c>
      <c r="B325" s="822" t="s">
        <v>5931</v>
      </c>
      <c r="C325" s="822" t="s">
        <v>6365</v>
      </c>
      <c r="D325" s="822" t="s">
        <v>6441</v>
      </c>
      <c r="E325" s="822" t="s">
        <v>6442</v>
      </c>
      <c r="F325" s="831"/>
      <c r="G325" s="831"/>
      <c r="H325" s="831"/>
      <c r="I325" s="831"/>
      <c r="J325" s="831"/>
      <c r="K325" s="831"/>
      <c r="L325" s="831"/>
      <c r="M325" s="831"/>
      <c r="N325" s="831">
        <v>1</v>
      </c>
      <c r="O325" s="831">
        <v>7024.6</v>
      </c>
      <c r="P325" s="827"/>
      <c r="Q325" s="832">
        <v>7024.6</v>
      </c>
    </row>
    <row r="326" spans="1:17" ht="14.45" customHeight="1" x14ac:dyDescent="0.2">
      <c r="A326" s="821" t="s">
        <v>586</v>
      </c>
      <c r="B326" s="822" t="s">
        <v>5931</v>
      </c>
      <c r="C326" s="822" t="s">
        <v>6365</v>
      </c>
      <c r="D326" s="822" t="s">
        <v>6443</v>
      </c>
      <c r="E326" s="822" t="s">
        <v>6389</v>
      </c>
      <c r="F326" s="831"/>
      <c r="G326" s="831"/>
      <c r="H326" s="831"/>
      <c r="I326" s="831"/>
      <c r="J326" s="831"/>
      <c r="K326" s="831"/>
      <c r="L326" s="831"/>
      <c r="M326" s="831"/>
      <c r="N326" s="831">
        <v>1</v>
      </c>
      <c r="O326" s="831">
        <v>1370.07</v>
      </c>
      <c r="P326" s="827"/>
      <c r="Q326" s="832">
        <v>1370.07</v>
      </c>
    </row>
    <row r="327" spans="1:17" ht="14.45" customHeight="1" x14ac:dyDescent="0.2">
      <c r="A327" s="821" t="s">
        <v>586</v>
      </c>
      <c r="B327" s="822" t="s">
        <v>5931</v>
      </c>
      <c r="C327" s="822" t="s">
        <v>6365</v>
      </c>
      <c r="D327" s="822" t="s">
        <v>6444</v>
      </c>
      <c r="E327" s="822" t="s">
        <v>6445</v>
      </c>
      <c r="F327" s="831">
        <v>56</v>
      </c>
      <c r="G327" s="831">
        <v>12883.920000000002</v>
      </c>
      <c r="H327" s="831">
        <v>0.80000000000000027</v>
      </c>
      <c r="I327" s="831">
        <v>230.07000000000002</v>
      </c>
      <c r="J327" s="831">
        <v>70</v>
      </c>
      <c r="K327" s="831">
        <v>16104.899999999998</v>
      </c>
      <c r="L327" s="831">
        <v>1</v>
      </c>
      <c r="M327" s="831">
        <v>230.06999999999996</v>
      </c>
      <c r="N327" s="831">
        <v>15</v>
      </c>
      <c r="O327" s="831">
        <v>2938.65</v>
      </c>
      <c r="P327" s="827">
        <v>0.18246931058249355</v>
      </c>
      <c r="Q327" s="832">
        <v>195.91</v>
      </c>
    </row>
    <row r="328" spans="1:17" ht="14.45" customHeight="1" x14ac:dyDescent="0.2">
      <c r="A328" s="821" t="s">
        <v>586</v>
      </c>
      <c r="B328" s="822" t="s">
        <v>5931</v>
      </c>
      <c r="C328" s="822" t="s">
        <v>6365</v>
      </c>
      <c r="D328" s="822" t="s">
        <v>6444</v>
      </c>
      <c r="E328" s="822" t="s">
        <v>6446</v>
      </c>
      <c r="F328" s="831">
        <v>33</v>
      </c>
      <c r="G328" s="831">
        <v>7592.31</v>
      </c>
      <c r="H328" s="831">
        <v>1.3363378586024997</v>
      </c>
      <c r="I328" s="831">
        <v>230.07000000000002</v>
      </c>
      <c r="J328" s="831">
        <v>29</v>
      </c>
      <c r="K328" s="831">
        <v>5681.43</v>
      </c>
      <c r="L328" s="831">
        <v>1</v>
      </c>
      <c r="M328" s="831">
        <v>195.91137931034484</v>
      </c>
      <c r="N328" s="831">
        <v>61</v>
      </c>
      <c r="O328" s="831">
        <v>12292.189999999995</v>
      </c>
      <c r="P328" s="827">
        <v>2.1635732553248026</v>
      </c>
      <c r="Q328" s="832">
        <v>201.51131147540974</v>
      </c>
    </row>
    <row r="329" spans="1:17" ht="14.45" customHeight="1" x14ac:dyDescent="0.2">
      <c r="A329" s="821" t="s">
        <v>586</v>
      </c>
      <c r="B329" s="822" t="s">
        <v>5931</v>
      </c>
      <c r="C329" s="822" t="s">
        <v>6365</v>
      </c>
      <c r="D329" s="822" t="s">
        <v>6447</v>
      </c>
      <c r="E329" s="822" t="s">
        <v>6448</v>
      </c>
      <c r="F329" s="831">
        <v>4</v>
      </c>
      <c r="G329" s="831">
        <v>493.32</v>
      </c>
      <c r="H329" s="831">
        <v>0.31845382187191351</v>
      </c>
      <c r="I329" s="831">
        <v>123.33</v>
      </c>
      <c r="J329" s="831">
        <v>13</v>
      </c>
      <c r="K329" s="831">
        <v>1549.1100000000001</v>
      </c>
      <c r="L329" s="831">
        <v>1</v>
      </c>
      <c r="M329" s="831">
        <v>119.16230769230771</v>
      </c>
      <c r="N329" s="831">
        <v>2</v>
      </c>
      <c r="O329" s="831">
        <v>210.54</v>
      </c>
      <c r="P329" s="827">
        <v>0.13591029688014405</v>
      </c>
      <c r="Q329" s="832">
        <v>105.27</v>
      </c>
    </row>
    <row r="330" spans="1:17" ht="14.45" customHeight="1" x14ac:dyDescent="0.2">
      <c r="A330" s="821" t="s">
        <v>586</v>
      </c>
      <c r="B330" s="822" t="s">
        <v>5931</v>
      </c>
      <c r="C330" s="822" t="s">
        <v>6365</v>
      </c>
      <c r="D330" s="822" t="s">
        <v>6449</v>
      </c>
      <c r="E330" s="822" t="s">
        <v>6448</v>
      </c>
      <c r="F330" s="831">
        <v>1</v>
      </c>
      <c r="G330" s="831">
        <v>91.2</v>
      </c>
      <c r="H330" s="831"/>
      <c r="I330" s="831">
        <v>91.2</v>
      </c>
      <c r="J330" s="831"/>
      <c r="K330" s="831"/>
      <c r="L330" s="831"/>
      <c r="M330" s="831"/>
      <c r="N330" s="831">
        <v>1</v>
      </c>
      <c r="O330" s="831">
        <v>77.97</v>
      </c>
      <c r="P330" s="827"/>
      <c r="Q330" s="832">
        <v>77.97</v>
      </c>
    </row>
    <row r="331" spans="1:17" ht="14.45" customHeight="1" x14ac:dyDescent="0.2">
      <c r="A331" s="821" t="s">
        <v>586</v>
      </c>
      <c r="B331" s="822" t="s">
        <v>5931</v>
      </c>
      <c r="C331" s="822" t="s">
        <v>6365</v>
      </c>
      <c r="D331" s="822" t="s">
        <v>6450</v>
      </c>
      <c r="E331" s="822" t="s">
        <v>6451</v>
      </c>
      <c r="F331" s="831">
        <v>12</v>
      </c>
      <c r="G331" s="831">
        <v>2611.6799999999998</v>
      </c>
      <c r="H331" s="831">
        <v>0.33138773562880025</v>
      </c>
      <c r="I331" s="831">
        <v>217.64</v>
      </c>
      <c r="J331" s="831">
        <v>38</v>
      </c>
      <c r="K331" s="831">
        <v>7881.04</v>
      </c>
      <c r="L331" s="831">
        <v>1</v>
      </c>
      <c r="M331" s="831">
        <v>207.3957894736842</v>
      </c>
      <c r="N331" s="831">
        <v>15</v>
      </c>
      <c r="O331" s="831">
        <v>2778</v>
      </c>
      <c r="P331" s="827">
        <v>0.35249154933866594</v>
      </c>
      <c r="Q331" s="832">
        <v>185.2</v>
      </c>
    </row>
    <row r="332" spans="1:17" ht="14.45" customHeight="1" x14ac:dyDescent="0.2">
      <c r="A332" s="821" t="s">
        <v>586</v>
      </c>
      <c r="B332" s="822" t="s">
        <v>5931</v>
      </c>
      <c r="C332" s="822" t="s">
        <v>6365</v>
      </c>
      <c r="D332" s="822" t="s">
        <v>6452</v>
      </c>
      <c r="E332" s="822" t="s">
        <v>6451</v>
      </c>
      <c r="F332" s="831">
        <v>20</v>
      </c>
      <c r="G332" s="831">
        <v>5306.2000000000007</v>
      </c>
      <c r="H332" s="831">
        <v>2.6993671530024628</v>
      </c>
      <c r="I332" s="831">
        <v>265.31000000000006</v>
      </c>
      <c r="J332" s="831">
        <v>8</v>
      </c>
      <c r="K332" s="831">
        <v>1965.7199999999998</v>
      </c>
      <c r="L332" s="831">
        <v>1</v>
      </c>
      <c r="M332" s="831">
        <v>245.71499999999997</v>
      </c>
      <c r="N332" s="831">
        <v>10</v>
      </c>
      <c r="O332" s="831">
        <v>2261.2299999999996</v>
      </c>
      <c r="P332" s="827">
        <v>1.1503316850823107</v>
      </c>
      <c r="Q332" s="832">
        <v>226.12299999999996</v>
      </c>
    </row>
    <row r="333" spans="1:17" ht="14.45" customHeight="1" x14ac:dyDescent="0.2">
      <c r="A333" s="821" t="s">
        <v>586</v>
      </c>
      <c r="B333" s="822" t="s">
        <v>5931</v>
      </c>
      <c r="C333" s="822" t="s">
        <v>6365</v>
      </c>
      <c r="D333" s="822" t="s">
        <v>6453</v>
      </c>
      <c r="E333" s="822" t="s">
        <v>6454</v>
      </c>
      <c r="F333" s="831">
        <v>5</v>
      </c>
      <c r="G333" s="831">
        <v>2590.8999999999996</v>
      </c>
      <c r="H333" s="831">
        <v>0.83333333333333337</v>
      </c>
      <c r="I333" s="831">
        <v>518.17999999999995</v>
      </c>
      <c r="J333" s="831">
        <v>6</v>
      </c>
      <c r="K333" s="831">
        <v>3109.0799999999995</v>
      </c>
      <c r="L333" s="831">
        <v>1</v>
      </c>
      <c r="M333" s="831">
        <v>518.17999999999995</v>
      </c>
      <c r="N333" s="831">
        <v>2</v>
      </c>
      <c r="O333" s="831">
        <v>1036.3599999999999</v>
      </c>
      <c r="P333" s="827">
        <v>0.33333333333333337</v>
      </c>
      <c r="Q333" s="832">
        <v>518.17999999999995</v>
      </c>
    </row>
    <row r="334" spans="1:17" ht="14.45" customHeight="1" x14ac:dyDescent="0.2">
      <c r="A334" s="821" t="s">
        <v>586</v>
      </c>
      <c r="B334" s="822" t="s">
        <v>5931</v>
      </c>
      <c r="C334" s="822" t="s">
        <v>6365</v>
      </c>
      <c r="D334" s="822" t="s">
        <v>6455</v>
      </c>
      <c r="E334" s="822" t="s">
        <v>6394</v>
      </c>
      <c r="F334" s="831">
        <v>13</v>
      </c>
      <c r="G334" s="831">
        <v>1252.94</v>
      </c>
      <c r="H334" s="831">
        <v>0.31707317073170738</v>
      </c>
      <c r="I334" s="831">
        <v>96.38000000000001</v>
      </c>
      <c r="J334" s="831">
        <v>41</v>
      </c>
      <c r="K334" s="831">
        <v>3951.5799999999995</v>
      </c>
      <c r="L334" s="831">
        <v>1</v>
      </c>
      <c r="M334" s="831">
        <v>96.379999999999981</v>
      </c>
      <c r="N334" s="831">
        <v>29</v>
      </c>
      <c r="O334" s="831">
        <v>2696.88</v>
      </c>
      <c r="P334" s="827">
        <v>0.68248143780462511</v>
      </c>
      <c r="Q334" s="832">
        <v>92.995862068965522</v>
      </c>
    </row>
    <row r="335" spans="1:17" ht="14.45" customHeight="1" x14ac:dyDescent="0.2">
      <c r="A335" s="821" t="s">
        <v>586</v>
      </c>
      <c r="B335" s="822" t="s">
        <v>5931</v>
      </c>
      <c r="C335" s="822" t="s">
        <v>6365</v>
      </c>
      <c r="D335" s="822" t="s">
        <v>6456</v>
      </c>
      <c r="E335" s="822" t="s">
        <v>6394</v>
      </c>
      <c r="F335" s="831">
        <v>28</v>
      </c>
      <c r="G335" s="831">
        <v>3395</v>
      </c>
      <c r="H335" s="831">
        <v>0.71794871794871795</v>
      </c>
      <c r="I335" s="831">
        <v>121.25</v>
      </c>
      <c r="J335" s="831">
        <v>39</v>
      </c>
      <c r="K335" s="831">
        <v>4728.75</v>
      </c>
      <c r="L335" s="831">
        <v>1</v>
      </c>
      <c r="M335" s="831">
        <v>121.25</v>
      </c>
      <c r="N335" s="831">
        <v>28</v>
      </c>
      <c r="O335" s="831">
        <v>3077.48</v>
      </c>
      <c r="P335" s="827">
        <v>0.65080200898757601</v>
      </c>
      <c r="Q335" s="832">
        <v>109.91</v>
      </c>
    </row>
    <row r="336" spans="1:17" ht="14.45" customHeight="1" x14ac:dyDescent="0.2">
      <c r="A336" s="821" t="s">
        <v>586</v>
      </c>
      <c r="B336" s="822" t="s">
        <v>5931</v>
      </c>
      <c r="C336" s="822" t="s">
        <v>6365</v>
      </c>
      <c r="D336" s="822" t="s">
        <v>6457</v>
      </c>
      <c r="E336" s="822" t="s">
        <v>6394</v>
      </c>
      <c r="F336" s="831">
        <v>10</v>
      </c>
      <c r="G336" s="831">
        <v>1036.4000000000001</v>
      </c>
      <c r="H336" s="831">
        <v>1.6666666666666667</v>
      </c>
      <c r="I336" s="831">
        <v>103.64000000000001</v>
      </c>
      <c r="J336" s="831">
        <v>6</v>
      </c>
      <c r="K336" s="831">
        <v>621.84</v>
      </c>
      <c r="L336" s="831">
        <v>1</v>
      </c>
      <c r="M336" s="831">
        <v>103.64</v>
      </c>
      <c r="N336" s="831">
        <v>4</v>
      </c>
      <c r="O336" s="831">
        <v>414.56</v>
      </c>
      <c r="P336" s="827">
        <v>0.66666666666666663</v>
      </c>
      <c r="Q336" s="832">
        <v>103.64</v>
      </c>
    </row>
    <row r="337" spans="1:17" ht="14.45" customHeight="1" x14ac:dyDescent="0.2">
      <c r="A337" s="821" t="s">
        <v>586</v>
      </c>
      <c r="B337" s="822" t="s">
        <v>5931</v>
      </c>
      <c r="C337" s="822" t="s">
        <v>6365</v>
      </c>
      <c r="D337" s="822" t="s">
        <v>6458</v>
      </c>
      <c r="E337" s="822" t="s">
        <v>6394</v>
      </c>
      <c r="F337" s="831">
        <v>10</v>
      </c>
      <c r="G337" s="831">
        <v>1140</v>
      </c>
      <c r="H337" s="831">
        <v>2.5</v>
      </c>
      <c r="I337" s="831">
        <v>114</v>
      </c>
      <c r="J337" s="831">
        <v>4</v>
      </c>
      <c r="K337" s="831">
        <v>456</v>
      </c>
      <c r="L337" s="831">
        <v>1</v>
      </c>
      <c r="M337" s="831">
        <v>114</v>
      </c>
      <c r="N337" s="831">
        <v>9</v>
      </c>
      <c r="O337" s="831">
        <v>346.97999999999996</v>
      </c>
      <c r="P337" s="827">
        <v>0.76092105263157883</v>
      </c>
      <c r="Q337" s="832">
        <v>38.553333333333327</v>
      </c>
    </row>
    <row r="338" spans="1:17" ht="14.45" customHeight="1" x14ac:dyDescent="0.2">
      <c r="A338" s="821" t="s">
        <v>586</v>
      </c>
      <c r="B338" s="822" t="s">
        <v>5931</v>
      </c>
      <c r="C338" s="822" t="s">
        <v>6365</v>
      </c>
      <c r="D338" s="822" t="s">
        <v>6459</v>
      </c>
      <c r="E338" s="822" t="s">
        <v>6394</v>
      </c>
      <c r="F338" s="831">
        <v>6</v>
      </c>
      <c r="G338" s="831">
        <v>1032.24</v>
      </c>
      <c r="H338" s="831">
        <v>1.2</v>
      </c>
      <c r="I338" s="831">
        <v>172.04</v>
      </c>
      <c r="J338" s="831">
        <v>5</v>
      </c>
      <c r="K338" s="831">
        <v>860.2</v>
      </c>
      <c r="L338" s="831">
        <v>1</v>
      </c>
      <c r="M338" s="831">
        <v>172.04000000000002</v>
      </c>
      <c r="N338" s="831"/>
      <c r="O338" s="831"/>
      <c r="P338" s="827"/>
      <c r="Q338" s="832"/>
    </row>
    <row r="339" spans="1:17" ht="14.45" customHeight="1" x14ac:dyDescent="0.2">
      <c r="A339" s="821" t="s">
        <v>586</v>
      </c>
      <c r="B339" s="822" t="s">
        <v>5931</v>
      </c>
      <c r="C339" s="822" t="s">
        <v>6365</v>
      </c>
      <c r="D339" s="822" t="s">
        <v>6460</v>
      </c>
      <c r="E339" s="822" t="s">
        <v>6394</v>
      </c>
      <c r="F339" s="831">
        <v>232</v>
      </c>
      <c r="G339" s="831">
        <v>20917.12</v>
      </c>
      <c r="H339" s="831">
        <v>1.147720813040606</v>
      </c>
      <c r="I339" s="831">
        <v>90.16</v>
      </c>
      <c r="J339" s="831">
        <v>209</v>
      </c>
      <c r="K339" s="831">
        <v>18224.919999999998</v>
      </c>
      <c r="L339" s="831">
        <v>1</v>
      </c>
      <c r="M339" s="831">
        <v>87.200574162679416</v>
      </c>
      <c r="N339" s="831">
        <v>182</v>
      </c>
      <c r="O339" s="831">
        <v>14290.359999999999</v>
      </c>
      <c r="P339" s="827">
        <v>0.784110986495414</v>
      </c>
      <c r="Q339" s="832">
        <v>78.518461538461537</v>
      </c>
    </row>
    <row r="340" spans="1:17" ht="14.45" customHeight="1" x14ac:dyDescent="0.2">
      <c r="A340" s="821" t="s">
        <v>586</v>
      </c>
      <c r="B340" s="822" t="s">
        <v>5931</v>
      </c>
      <c r="C340" s="822" t="s">
        <v>6365</v>
      </c>
      <c r="D340" s="822" t="s">
        <v>6461</v>
      </c>
      <c r="E340" s="822" t="s">
        <v>6462</v>
      </c>
      <c r="F340" s="831"/>
      <c r="G340" s="831"/>
      <c r="H340" s="831"/>
      <c r="I340" s="831"/>
      <c r="J340" s="831"/>
      <c r="K340" s="831"/>
      <c r="L340" s="831"/>
      <c r="M340" s="831"/>
      <c r="N340" s="831">
        <v>9</v>
      </c>
      <c r="O340" s="831">
        <v>4748.34</v>
      </c>
      <c r="P340" s="827"/>
      <c r="Q340" s="832">
        <v>527.59333333333336</v>
      </c>
    </row>
    <row r="341" spans="1:17" ht="14.45" customHeight="1" x14ac:dyDescent="0.2">
      <c r="A341" s="821" t="s">
        <v>586</v>
      </c>
      <c r="B341" s="822" t="s">
        <v>5931</v>
      </c>
      <c r="C341" s="822" t="s">
        <v>6365</v>
      </c>
      <c r="D341" s="822" t="s">
        <v>6463</v>
      </c>
      <c r="E341" s="822" t="s">
        <v>6464</v>
      </c>
      <c r="F341" s="831">
        <v>10</v>
      </c>
      <c r="G341" s="831">
        <v>41866.229999999996</v>
      </c>
      <c r="H341" s="831">
        <v>1.8372946022910537</v>
      </c>
      <c r="I341" s="831">
        <v>4186.6229999999996</v>
      </c>
      <c r="J341" s="831">
        <v>9</v>
      </c>
      <c r="K341" s="831">
        <v>22786.890000000003</v>
      </c>
      <c r="L341" s="831">
        <v>1</v>
      </c>
      <c r="M341" s="831">
        <v>2531.876666666667</v>
      </c>
      <c r="N341" s="831">
        <v>18</v>
      </c>
      <c r="O341" s="831">
        <v>33384.380000000005</v>
      </c>
      <c r="P341" s="827">
        <v>1.4650696080070602</v>
      </c>
      <c r="Q341" s="832">
        <v>1854.6877777777781</v>
      </c>
    </row>
    <row r="342" spans="1:17" ht="14.45" customHeight="1" x14ac:dyDescent="0.2">
      <c r="A342" s="821" t="s">
        <v>586</v>
      </c>
      <c r="B342" s="822" t="s">
        <v>5931</v>
      </c>
      <c r="C342" s="822" t="s">
        <v>6365</v>
      </c>
      <c r="D342" s="822" t="s">
        <v>6465</v>
      </c>
      <c r="E342" s="822" t="s">
        <v>6466</v>
      </c>
      <c r="F342" s="831">
        <v>9</v>
      </c>
      <c r="G342" s="831">
        <v>44118</v>
      </c>
      <c r="H342" s="831">
        <v>0.75759214898384974</v>
      </c>
      <c r="I342" s="831">
        <v>4902</v>
      </c>
      <c r="J342" s="831">
        <v>12</v>
      </c>
      <c r="K342" s="831">
        <v>58234.5</v>
      </c>
      <c r="L342" s="831">
        <v>1</v>
      </c>
      <c r="M342" s="831">
        <v>4852.875</v>
      </c>
      <c r="N342" s="831">
        <v>6</v>
      </c>
      <c r="O342" s="831">
        <v>27643.5</v>
      </c>
      <c r="P342" s="827">
        <v>0.47469283672050072</v>
      </c>
      <c r="Q342" s="832">
        <v>4607.25</v>
      </c>
    </row>
    <row r="343" spans="1:17" ht="14.45" customHeight="1" x14ac:dyDescent="0.2">
      <c r="A343" s="821" t="s">
        <v>586</v>
      </c>
      <c r="B343" s="822" t="s">
        <v>5931</v>
      </c>
      <c r="C343" s="822" t="s">
        <v>6365</v>
      </c>
      <c r="D343" s="822" t="s">
        <v>6467</v>
      </c>
      <c r="E343" s="822" t="s">
        <v>6468</v>
      </c>
      <c r="F343" s="831">
        <v>1</v>
      </c>
      <c r="G343" s="831">
        <v>4415.0200000000004</v>
      </c>
      <c r="H343" s="831">
        <v>0.27388359596676443</v>
      </c>
      <c r="I343" s="831">
        <v>4415.0200000000004</v>
      </c>
      <c r="J343" s="831">
        <v>4</v>
      </c>
      <c r="K343" s="831">
        <v>16120.06</v>
      </c>
      <c r="L343" s="831">
        <v>1</v>
      </c>
      <c r="M343" s="831">
        <v>4030.0149999999999</v>
      </c>
      <c r="N343" s="831"/>
      <c r="O343" s="831"/>
      <c r="P343" s="827"/>
      <c r="Q343" s="832"/>
    </row>
    <row r="344" spans="1:17" ht="14.45" customHeight="1" x14ac:dyDescent="0.2">
      <c r="A344" s="821" t="s">
        <v>586</v>
      </c>
      <c r="B344" s="822" t="s">
        <v>5931</v>
      </c>
      <c r="C344" s="822" t="s">
        <v>6365</v>
      </c>
      <c r="D344" s="822" t="s">
        <v>6469</v>
      </c>
      <c r="E344" s="822" t="s">
        <v>6470</v>
      </c>
      <c r="F344" s="831">
        <v>20</v>
      </c>
      <c r="G344" s="831">
        <v>99800</v>
      </c>
      <c r="H344" s="831">
        <v>0.83333333333333337</v>
      </c>
      <c r="I344" s="831">
        <v>4990</v>
      </c>
      <c r="J344" s="831">
        <v>24</v>
      </c>
      <c r="K344" s="831">
        <v>119760</v>
      </c>
      <c r="L344" s="831">
        <v>1</v>
      </c>
      <c r="M344" s="831">
        <v>4990</v>
      </c>
      <c r="N344" s="831">
        <v>17</v>
      </c>
      <c r="O344" s="831">
        <v>84830</v>
      </c>
      <c r="P344" s="827">
        <v>0.70833333333333337</v>
      </c>
      <c r="Q344" s="832">
        <v>4990</v>
      </c>
    </row>
    <row r="345" spans="1:17" ht="14.45" customHeight="1" x14ac:dyDescent="0.2">
      <c r="A345" s="821" t="s">
        <v>586</v>
      </c>
      <c r="B345" s="822" t="s">
        <v>5931</v>
      </c>
      <c r="C345" s="822" t="s">
        <v>6365</v>
      </c>
      <c r="D345" s="822" t="s">
        <v>6471</v>
      </c>
      <c r="E345" s="822" t="s">
        <v>6472</v>
      </c>
      <c r="F345" s="831">
        <v>5</v>
      </c>
      <c r="G345" s="831">
        <v>7430.75</v>
      </c>
      <c r="H345" s="831">
        <v>9.4339622641509441E-2</v>
      </c>
      <c r="I345" s="831">
        <v>1486.15</v>
      </c>
      <c r="J345" s="831">
        <v>53</v>
      </c>
      <c r="K345" s="831">
        <v>78765.95</v>
      </c>
      <c r="L345" s="831">
        <v>1</v>
      </c>
      <c r="M345" s="831">
        <v>1486.1499999999999</v>
      </c>
      <c r="N345" s="831">
        <v>24</v>
      </c>
      <c r="O345" s="831">
        <v>30480.96000000001</v>
      </c>
      <c r="P345" s="827">
        <v>0.38698143042774208</v>
      </c>
      <c r="Q345" s="832">
        <v>1270.0400000000004</v>
      </c>
    </row>
    <row r="346" spans="1:17" ht="14.45" customHeight="1" x14ac:dyDescent="0.2">
      <c r="A346" s="821" t="s">
        <v>586</v>
      </c>
      <c r="B346" s="822" t="s">
        <v>5931</v>
      </c>
      <c r="C346" s="822" t="s">
        <v>6365</v>
      </c>
      <c r="D346" s="822" t="s">
        <v>6471</v>
      </c>
      <c r="E346" s="822" t="s">
        <v>6473</v>
      </c>
      <c r="F346" s="831">
        <v>17</v>
      </c>
      <c r="G346" s="831">
        <v>25264.550000000003</v>
      </c>
      <c r="H346" s="831">
        <v>0.63819755553225943</v>
      </c>
      <c r="I346" s="831">
        <v>1486.15</v>
      </c>
      <c r="J346" s="831">
        <v>31</v>
      </c>
      <c r="K346" s="831">
        <v>39587.35000000002</v>
      </c>
      <c r="L346" s="831">
        <v>1</v>
      </c>
      <c r="M346" s="831">
        <v>1277.0112903225813</v>
      </c>
      <c r="N346" s="831">
        <v>36</v>
      </c>
      <c r="O346" s="831">
        <v>47018.10000000002</v>
      </c>
      <c r="P346" s="827">
        <v>1.187705163391841</v>
      </c>
      <c r="Q346" s="832">
        <v>1306.0583333333338</v>
      </c>
    </row>
    <row r="347" spans="1:17" ht="14.45" customHeight="1" x14ac:dyDescent="0.2">
      <c r="A347" s="821" t="s">
        <v>586</v>
      </c>
      <c r="B347" s="822" t="s">
        <v>5931</v>
      </c>
      <c r="C347" s="822" t="s">
        <v>6365</v>
      </c>
      <c r="D347" s="822" t="s">
        <v>6474</v>
      </c>
      <c r="E347" s="822" t="s">
        <v>6475</v>
      </c>
      <c r="F347" s="831"/>
      <c r="G347" s="831"/>
      <c r="H347" s="831"/>
      <c r="I347" s="831"/>
      <c r="J347" s="831">
        <v>2</v>
      </c>
      <c r="K347" s="831">
        <v>5832.66</v>
      </c>
      <c r="L347" s="831">
        <v>1</v>
      </c>
      <c r="M347" s="831">
        <v>2916.33</v>
      </c>
      <c r="N347" s="831">
        <v>1</v>
      </c>
      <c r="O347" s="831">
        <v>2493.2800000000002</v>
      </c>
      <c r="P347" s="827">
        <v>0.42746877068095862</v>
      </c>
      <c r="Q347" s="832">
        <v>2493.2800000000002</v>
      </c>
    </row>
    <row r="348" spans="1:17" ht="14.45" customHeight="1" x14ac:dyDescent="0.2">
      <c r="A348" s="821" t="s">
        <v>586</v>
      </c>
      <c r="B348" s="822" t="s">
        <v>5931</v>
      </c>
      <c r="C348" s="822" t="s">
        <v>6365</v>
      </c>
      <c r="D348" s="822" t="s">
        <v>6474</v>
      </c>
      <c r="E348" s="822" t="s">
        <v>6476</v>
      </c>
      <c r="F348" s="831"/>
      <c r="G348" s="831"/>
      <c r="H348" s="831"/>
      <c r="I348" s="831"/>
      <c r="J348" s="831">
        <v>3</v>
      </c>
      <c r="K348" s="831">
        <v>7902.8900000000012</v>
      </c>
      <c r="L348" s="831">
        <v>1</v>
      </c>
      <c r="M348" s="831">
        <v>2634.2966666666671</v>
      </c>
      <c r="N348" s="831"/>
      <c r="O348" s="831"/>
      <c r="P348" s="827"/>
      <c r="Q348" s="832"/>
    </row>
    <row r="349" spans="1:17" ht="14.45" customHeight="1" x14ac:dyDescent="0.2">
      <c r="A349" s="821" t="s">
        <v>586</v>
      </c>
      <c r="B349" s="822" t="s">
        <v>5931</v>
      </c>
      <c r="C349" s="822" t="s">
        <v>6365</v>
      </c>
      <c r="D349" s="822" t="s">
        <v>6477</v>
      </c>
      <c r="E349" s="822" t="s">
        <v>6478</v>
      </c>
      <c r="F349" s="831">
        <v>3</v>
      </c>
      <c r="G349" s="831">
        <v>4893</v>
      </c>
      <c r="H349" s="831">
        <v>3</v>
      </c>
      <c r="I349" s="831">
        <v>1631</v>
      </c>
      <c r="J349" s="831">
        <v>1</v>
      </c>
      <c r="K349" s="831">
        <v>1631</v>
      </c>
      <c r="L349" s="831">
        <v>1</v>
      </c>
      <c r="M349" s="831">
        <v>1631</v>
      </c>
      <c r="N349" s="831"/>
      <c r="O349" s="831"/>
      <c r="P349" s="827"/>
      <c r="Q349" s="832"/>
    </row>
    <row r="350" spans="1:17" ht="14.45" customHeight="1" x14ac:dyDescent="0.2">
      <c r="A350" s="821" t="s">
        <v>586</v>
      </c>
      <c r="B350" s="822" t="s">
        <v>5931</v>
      </c>
      <c r="C350" s="822" t="s">
        <v>6365</v>
      </c>
      <c r="D350" s="822" t="s">
        <v>6477</v>
      </c>
      <c r="E350" s="822" t="s">
        <v>6479</v>
      </c>
      <c r="F350" s="831"/>
      <c r="G350" s="831"/>
      <c r="H350" s="831"/>
      <c r="I350" s="831"/>
      <c r="J350" s="831">
        <v>1</v>
      </c>
      <c r="K350" s="831">
        <v>1238.8499999999999</v>
      </c>
      <c r="L350" s="831">
        <v>1</v>
      </c>
      <c r="M350" s="831">
        <v>1238.8499999999999</v>
      </c>
      <c r="N350" s="831">
        <v>1</v>
      </c>
      <c r="O350" s="831">
        <v>1631</v>
      </c>
      <c r="P350" s="827">
        <v>1.3165435686321993</v>
      </c>
      <c r="Q350" s="832">
        <v>1631</v>
      </c>
    </row>
    <row r="351" spans="1:17" ht="14.45" customHeight="1" x14ac:dyDescent="0.2">
      <c r="A351" s="821" t="s">
        <v>586</v>
      </c>
      <c r="B351" s="822" t="s">
        <v>5931</v>
      </c>
      <c r="C351" s="822" t="s">
        <v>6365</v>
      </c>
      <c r="D351" s="822" t="s">
        <v>6480</v>
      </c>
      <c r="E351" s="822" t="s">
        <v>6481</v>
      </c>
      <c r="F351" s="831">
        <v>5</v>
      </c>
      <c r="G351" s="831">
        <v>14172.25</v>
      </c>
      <c r="H351" s="831">
        <v>1</v>
      </c>
      <c r="I351" s="831">
        <v>2834.45</v>
      </c>
      <c r="J351" s="831">
        <v>5</v>
      </c>
      <c r="K351" s="831">
        <v>14172.25</v>
      </c>
      <c r="L351" s="831">
        <v>1</v>
      </c>
      <c r="M351" s="831">
        <v>2834.45</v>
      </c>
      <c r="N351" s="831">
        <v>10</v>
      </c>
      <c r="O351" s="831">
        <v>24231</v>
      </c>
      <c r="P351" s="827">
        <v>1.7097496868881088</v>
      </c>
      <c r="Q351" s="832">
        <v>2423.1</v>
      </c>
    </row>
    <row r="352" spans="1:17" ht="14.45" customHeight="1" x14ac:dyDescent="0.2">
      <c r="A352" s="821" t="s">
        <v>586</v>
      </c>
      <c r="B352" s="822" t="s">
        <v>5931</v>
      </c>
      <c r="C352" s="822" t="s">
        <v>6365</v>
      </c>
      <c r="D352" s="822" t="s">
        <v>6480</v>
      </c>
      <c r="E352" s="822" t="s">
        <v>6482</v>
      </c>
      <c r="F352" s="831">
        <v>1</v>
      </c>
      <c r="G352" s="831">
        <v>2834.45</v>
      </c>
      <c r="H352" s="831">
        <v>0.23395237505674549</v>
      </c>
      <c r="I352" s="831">
        <v>2834.45</v>
      </c>
      <c r="J352" s="831">
        <v>5</v>
      </c>
      <c r="K352" s="831">
        <v>12115.5</v>
      </c>
      <c r="L352" s="831">
        <v>1</v>
      </c>
      <c r="M352" s="831">
        <v>2423.1</v>
      </c>
      <c r="N352" s="831">
        <v>1</v>
      </c>
      <c r="O352" s="831">
        <v>2423.1</v>
      </c>
      <c r="P352" s="827">
        <v>0.19999999999999998</v>
      </c>
      <c r="Q352" s="832">
        <v>2423.1</v>
      </c>
    </row>
    <row r="353" spans="1:17" ht="14.45" customHeight="1" x14ac:dyDescent="0.2">
      <c r="A353" s="821" t="s">
        <v>586</v>
      </c>
      <c r="B353" s="822" t="s">
        <v>5931</v>
      </c>
      <c r="C353" s="822" t="s">
        <v>6365</v>
      </c>
      <c r="D353" s="822" t="s">
        <v>6483</v>
      </c>
      <c r="E353" s="822" t="s">
        <v>6481</v>
      </c>
      <c r="F353" s="831">
        <v>1</v>
      </c>
      <c r="G353" s="831">
        <v>4301.95</v>
      </c>
      <c r="H353" s="831">
        <v>0.16666666666666666</v>
      </c>
      <c r="I353" s="831">
        <v>4301.95</v>
      </c>
      <c r="J353" s="831">
        <v>6</v>
      </c>
      <c r="K353" s="831">
        <v>25811.7</v>
      </c>
      <c r="L353" s="831">
        <v>1</v>
      </c>
      <c r="M353" s="831">
        <v>4301.95</v>
      </c>
      <c r="N353" s="831">
        <v>4</v>
      </c>
      <c r="O353" s="831">
        <v>14710.16</v>
      </c>
      <c r="P353" s="827">
        <v>0.56990279601885963</v>
      </c>
      <c r="Q353" s="832">
        <v>3677.54</v>
      </c>
    </row>
    <row r="354" spans="1:17" ht="14.45" customHeight="1" x14ac:dyDescent="0.2">
      <c r="A354" s="821" t="s">
        <v>586</v>
      </c>
      <c r="B354" s="822" t="s">
        <v>5931</v>
      </c>
      <c r="C354" s="822" t="s">
        <v>6365</v>
      </c>
      <c r="D354" s="822" t="s">
        <v>6483</v>
      </c>
      <c r="E354" s="822" t="s">
        <v>6482</v>
      </c>
      <c r="F354" s="831"/>
      <c r="G354" s="831"/>
      <c r="H354" s="831"/>
      <c r="I354" s="831"/>
      <c r="J354" s="831">
        <v>1</v>
      </c>
      <c r="K354" s="831">
        <v>4301.95</v>
      </c>
      <c r="L354" s="831">
        <v>1</v>
      </c>
      <c r="M354" s="831">
        <v>4301.95</v>
      </c>
      <c r="N354" s="831"/>
      <c r="O354" s="831"/>
      <c r="P354" s="827"/>
      <c r="Q354" s="832"/>
    </row>
    <row r="355" spans="1:17" ht="14.45" customHeight="1" x14ac:dyDescent="0.2">
      <c r="A355" s="821" t="s">
        <v>586</v>
      </c>
      <c r="B355" s="822" t="s">
        <v>5931</v>
      </c>
      <c r="C355" s="822" t="s">
        <v>6365</v>
      </c>
      <c r="D355" s="822" t="s">
        <v>6484</v>
      </c>
      <c r="E355" s="822" t="s">
        <v>6485</v>
      </c>
      <c r="F355" s="831"/>
      <c r="G355" s="831"/>
      <c r="H355" s="831"/>
      <c r="I355" s="831"/>
      <c r="J355" s="831"/>
      <c r="K355" s="831"/>
      <c r="L355" s="831"/>
      <c r="M355" s="831"/>
      <c r="N355" s="831">
        <v>4</v>
      </c>
      <c r="O355" s="831">
        <v>11275.939999999999</v>
      </c>
      <c r="P355" s="827"/>
      <c r="Q355" s="832">
        <v>2818.9849999999997</v>
      </c>
    </row>
    <row r="356" spans="1:17" ht="14.45" customHeight="1" x14ac:dyDescent="0.2">
      <c r="A356" s="821" t="s">
        <v>586</v>
      </c>
      <c r="B356" s="822" t="s">
        <v>5931</v>
      </c>
      <c r="C356" s="822" t="s">
        <v>6365</v>
      </c>
      <c r="D356" s="822" t="s">
        <v>6486</v>
      </c>
      <c r="E356" s="822" t="s">
        <v>6485</v>
      </c>
      <c r="F356" s="831"/>
      <c r="G356" s="831"/>
      <c r="H356" s="831"/>
      <c r="I356" s="831"/>
      <c r="J356" s="831"/>
      <c r="K356" s="831"/>
      <c r="L356" s="831"/>
      <c r="M356" s="831"/>
      <c r="N356" s="831">
        <v>1</v>
      </c>
      <c r="O356" s="831">
        <v>3574.1</v>
      </c>
      <c r="P356" s="827"/>
      <c r="Q356" s="832">
        <v>3574.1</v>
      </c>
    </row>
    <row r="357" spans="1:17" ht="14.45" customHeight="1" x14ac:dyDescent="0.2">
      <c r="A357" s="821" t="s">
        <v>586</v>
      </c>
      <c r="B357" s="822" t="s">
        <v>5931</v>
      </c>
      <c r="C357" s="822" t="s">
        <v>6365</v>
      </c>
      <c r="D357" s="822" t="s">
        <v>6487</v>
      </c>
      <c r="E357" s="822" t="s">
        <v>6488</v>
      </c>
      <c r="F357" s="831">
        <v>42</v>
      </c>
      <c r="G357" s="831">
        <v>52406.759999999995</v>
      </c>
      <c r="H357" s="831">
        <v>0.7951725294225197</v>
      </c>
      <c r="I357" s="831">
        <v>1247.78</v>
      </c>
      <c r="J357" s="831">
        <v>55</v>
      </c>
      <c r="K357" s="831">
        <v>65906.149999999994</v>
      </c>
      <c r="L357" s="831">
        <v>1</v>
      </c>
      <c r="M357" s="831">
        <v>1198.2936363636363</v>
      </c>
      <c r="N357" s="831">
        <v>48</v>
      </c>
      <c r="O357" s="831">
        <v>51365.29</v>
      </c>
      <c r="P357" s="827">
        <v>0.77937021051904876</v>
      </c>
      <c r="Q357" s="832">
        <v>1070.1102083333333</v>
      </c>
    </row>
    <row r="358" spans="1:17" ht="14.45" customHeight="1" x14ac:dyDescent="0.2">
      <c r="A358" s="821" t="s">
        <v>586</v>
      </c>
      <c r="B358" s="822" t="s">
        <v>5931</v>
      </c>
      <c r="C358" s="822" t="s">
        <v>6365</v>
      </c>
      <c r="D358" s="822" t="s">
        <v>6489</v>
      </c>
      <c r="E358" s="822" t="s">
        <v>6488</v>
      </c>
      <c r="F358" s="831">
        <v>71</v>
      </c>
      <c r="G358" s="831">
        <v>100954.19</v>
      </c>
      <c r="H358" s="831">
        <v>1.0541281474260502</v>
      </c>
      <c r="I358" s="831">
        <v>1421.89</v>
      </c>
      <c r="J358" s="831">
        <v>72</v>
      </c>
      <c r="K358" s="831">
        <v>95770.319999999992</v>
      </c>
      <c r="L358" s="831">
        <v>1</v>
      </c>
      <c r="M358" s="831">
        <v>1330.1433333333332</v>
      </c>
      <c r="N358" s="831">
        <v>60</v>
      </c>
      <c r="O358" s="831">
        <v>74166.180000000008</v>
      </c>
      <c r="P358" s="827">
        <v>0.77441716807461869</v>
      </c>
      <c r="Q358" s="832">
        <v>1236.1030000000001</v>
      </c>
    </row>
    <row r="359" spans="1:17" ht="14.45" customHeight="1" x14ac:dyDescent="0.2">
      <c r="A359" s="821" t="s">
        <v>586</v>
      </c>
      <c r="B359" s="822" t="s">
        <v>5931</v>
      </c>
      <c r="C359" s="822" t="s">
        <v>6365</v>
      </c>
      <c r="D359" s="822" t="s">
        <v>6490</v>
      </c>
      <c r="E359" s="822" t="s">
        <v>6488</v>
      </c>
      <c r="F359" s="831">
        <v>43</v>
      </c>
      <c r="G359" s="831">
        <v>71212.73</v>
      </c>
      <c r="H359" s="831">
        <v>0.55282360463968983</v>
      </c>
      <c r="I359" s="831">
        <v>1656.11</v>
      </c>
      <c r="J359" s="831">
        <v>82</v>
      </c>
      <c r="K359" s="831">
        <v>128816.37</v>
      </c>
      <c r="L359" s="831">
        <v>1</v>
      </c>
      <c r="M359" s="831">
        <v>1570.9313414634146</v>
      </c>
      <c r="N359" s="831">
        <v>70</v>
      </c>
      <c r="O359" s="831">
        <v>100031.59999999999</v>
      </c>
      <c r="P359" s="827">
        <v>0.77654416127391257</v>
      </c>
      <c r="Q359" s="832">
        <v>1429.022857142857</v>
      </c>
    </row>
    <row r="360" spans="1:17" ht="14.45" customHeight="1" x14ac:dyDescent="0.2">
      <c r="A360" s="821" t="s">
        <v>586</v>
      </c>
      <c r="B360" s="822" t="s">
        <v>5931</v>
      </c>
      <c r="C360" s="822" t="s">
        <v>6365</v>
      </c>
      <c r="D360" s="822" t="s">
        <v>6491</v>
      </c>
      <c r="E360" s="822" t="s">
        <v>6488</v>
      </c>
      <c r="F360" s="831">
        <v>13</v>
      </c>
      <c r="G360" s="831">
        <v>23132.720000000001</v>
      </c>
      <c r="H360" s="831">
        <v>0.68487759067491738</v>
      </c>
      <c r="I360" s="831">
        <v>1779.44</v>
      </c>
      <c r="J360" s="831">
        <v>20</v>
      </c>
      <c r="K360" s="831">
        <v>33776.43</v>
      </c>
      <c r="L360" s="831">
        <v>1</v>
      </c>
      <c r="M360" s="831">
        <v>1688.8215</v>
      </c>
      <c r="N360" s="831">
        <v>18</v>
      </c>
      <c r="O360" s="831">
        <v>27628.430000000004</v>
      </c>
      <c r="P360" s="827">
        <v>0.81797957925097486</v>
      </c>
      <c r="Q360" s="832">
        <v>1534.912777777778</v>
      </c>
    </row>
    <row r="361" spans="1:17" ht="14.45" customHeight="1" x14ac:dyDescent="0.2">
      <c r="A361" s="821" t="s">
        <v>586</v>
      </c>
      <c r="B361" s="822" t="s">
        <v>5931</v>
      </c>
      <c r="C361" s="822" t="s">
        <v>6365</v>
      </c>
      <c r="D361" s="822" t="s">
        <v>6492</v>
      </c>
      <c r="E361" s="822" t="s">
        <v>6493</v>
      </c>
      <c r="F361" s="831">
        <v>24</v>
      </c>
      <c r="G361" s="831">
        <v>34075.68</v>
      </c>
      <c r="H361" s="831">
        <v>0.38095238095238082</v>
      </c>
      <c r="I361" s="831">
        <v>1419.82</v>
      </c>
      <c r="J361" s="831">
        <v>63</v>
      </c>
      <c r="K361" s="831">
        <v>89448.660000000033</v>
      </c>
      <c r="L361" s="831">
        <v>1</v>
      </c>
      <c r="M361" s="831">
        <v>1419.8200000000006</v>
      </c>
      <c r="N361" s="831">
        <v>18</v>
      </c>
      <c r="O361" s="831">
        <v>21842.920000000002</v>
      </c>
      <c r="P361" s="827">
        <v>0.24419504998733343</v>
      </c>
      <c r="Q361" s="832">
        <v>1213.4955555555557</v>
      </c>
    </row>
    <row r="362" spans="1:17" ht="14.45" customHeight="1" x14ac:dyDescent="0.2">
      <c r="A362" s="821" t="s">
        <v>586</v>
      </c>
      <c r="B362" s="822" t="s">
        <v>5931</v>
      </c>
      <c r="C362" s="822" t="s">
        <v>6365</v>
      </c>
      <c r="D362" s="822" t="s">
        <v>6492</v>
      </c>
      <c r="E362" s="822" t="s">
        <v>6494</v>
      </c>
      <c r="F362" s="831">
        <v>27</v>
      </c>
      <c r="G362" s="831">
        <v>38335.14</v>
      </c>
      <c r="H362" s="831">
        <v>1.0079934495784244</v>
      </c>
      <c r="I362" s="831">
        <v>1419.82</v>
      </c>
      <c r="J362" s="831">
        <v>31</v>
      </c>
      <c r="K362" s="831">
        <v>38031.14</v>
      </c>
      <c r="L362" s="831">
        <v>1</v>
      </c>
      <c r="M362" s="831">
        <v>1226.8109677419354</v>
      </c>
      <c r="N362" s="831">
        <v>29</v>
      </c>
      <c r="O362" s="831">
        <v>36222.86</v>
      </c>
      <c r="P362" s="827">
        <v>0.95245264801423257</v>
      </c>
      <c r="Q362" s="832">
        <v>1249.0641379310346</v>
      </c>
    </row>
    <row r="363" spans="1:17" ht="14.45" customHeight="1" x14ac:dyDescent="0.2">
      <c r="A363" s="821" t="s">
        <v>586</v>
      </c>
      <c r="B363" s="822" t="s">
        <v>5931</v>
      </c>
      <c r="C363" s="822" t="s">
        <v>6365</v>
      </c>
      <c r="D363" s="822" t="s">
        <v>6495</v>
      </c>
      <c r="E363" s="822" t="s">
        <v>6493</v>
      </c>
      <c r="F363" s="831">
        <v>51</v>
      </c>
      <c r="G363" s="831">
        <v>78911.790000000008</v>
      </c>
      <c r="H363" s="831">
        <v>0.98076923076923084</v>
      </c>
      <c r="I363" s="831">
        <v>1547.2900000000002</v>
      </c>
      <c r="J363" s="831">
        <v>52</v>
      </c>
      <c r="K363" s="831">
        <v>80459.08</v>
      </c>
      <c r="L363" s="831">
        <v>1</v>
      </c>
      <c r="M363" s="831">
        <v>1547.29</v>
      </c>
      <c r="N363" s="831">
        <v>34</v>
      </c>
      <c r="O363" s="831">
        <v>44970.78</v>
      </c>
      <c r="P363" s="827">
        <v>0.55892734542825995</v>
      </c>
      <c r="Q363" s="832">
        <v>1322.67</v>
      </c>
    </row>
    <row r="364" spans="1:17" ht="14.45" customHeight="1" x14ac:dyDescent="0.2">
      <c r="A364" s="821" t="s">
        <v>586</v>
      </c>
      <c r="B364" s="822" t="s">
        <v>5931</v>
      </c>
      <c r="C364" s="822" t="s">
        <v>6365</v>
      </c>
      <c r="D364" s="822" t="s">
        <v>6495</v>
      </c>
      <c r="E364" s="822" t="s">
        <v>6494</v>
      </c>
      <c r="F364" s="831">
        <v>21</v>
      </c>
      <c r="G364" s="831">
        <v>32493.089999999997</v>
      </c>
      <c r="H364" s="831">
        <v>0.61156072997860766</v>
      </c>
      <c r="I364" s="831">
        <v>1547.2899999999997</v>
      </c>
      <c r="J364" s="831">
        <v>40</v>
      </c>
      <c r="K364" s="831">
        <v>53131.420000000006</v>
      </c>
      <c r="L364" s="831">
        <v>1</v>
      </c>
      <c r="M364" s="831">
        <v>1328.2855000000002</v>
      </c>
      <c r="N364" s="831">
        <v>27</v>
      </c>
      <c r="O364" s="831">
        <v>35712.090000000011</v>
      </c>
      <c r="P364" s="827">
        <v>0.67214634956114494</v>
      </c>
      <c r="Q364" s="832">
        <v>1322.6700000000003</v>
      </c>
    </row>
    <row r="365" spans="1:17" ht="14.45" customHeight="1" x14ac:dyDescent="0.2">
      <c r="A365" s="821" t="s">
        <v>586</v>
      </c>
      <c r="B365" s="822" t="s">
        <v>5931</v>
      </c>
      <c r="C365" s="822" t="s">
        <v>6365</v>
      </c>
      <c r="D365" s="822" t="s">
        <v>6496</v>
      </c>
      <c r="E365" s="822" t="s">
        <v>6493</v>
      </c>
      <c r="F365" s="831">
        <v>3</v>
      </c>
      <c r="G365" s="831">
        <v>4934.13</v>
      </c>
      <c r="H365" s="831">
        <v>1</v>
      </c>
      <c r="I365" s="831">
        <v>1644.71</v>
      </c>
      <c r="J365" s="831">
        <v>3</v>
      </c>
      <c r="K365" s="831">
        <v>4934.13</v>
      </c>
      <c r="L365" s="831">
        <v>1</v>
      </c>
      <c r="M365" s="831">
        <v>1644.71</v>
      </c>
      <c r="N365" s="831">
        <v>3</v>
      </c>
      <c r="O365" s="831">
        <v>4216.5599999999995</v>
      </c>
      <c r="P365" s="827">
        <v>0.85457010658413934</v>
      </c>
      <c r="Q365" s="832">
        <v>1405.5199999999998</v>
      </c>
    </row>
    <row r="366" spans="1:17" ht="14.45" customHeight="1" x14ac:dyDescent="0.2">
      <c r="A366" s="821" t="s">
        <v>586</v>
      </c>
      <c r="B366" s="822" t="s">
        <v>5931</v>
      </c>
      <c r="C366" s="822" t="s">
        <v>6365</v>
      </c>
      <c r="D366" s="822" t="s">
        <v>6496</v>
      </c>
      <c r="E366" s="822" t="s">
        <v>6494</v>
      </c>
      <c r="F366" s="831">
        <v>4</v>
      </c>
      <c r="G366" s="831">
        <v>6578.84</v>
      </c>
      <c r="H366" s="831">
        <v>2.340358016961694</v>
      </c>
      <c r="I366" s="831">
        <v>1644.71</v>
      </c>
      <c r="J366" s="831">
        <v>2</v>
      </c>
      <c r="K366" s="831">
        <v>2811.04</v>
      </c>
      <c r="L366" s="831">
        <v>1</v>
      </c>
      <c r="M366" s="831">
        <v>1405.52</v>
      </c>
      <c r="N366" s="831">
        <v>4</v>
      </c>
      <c r="O366" s="831">
        <v>5622.08</v>
      </c>
      <c r="P366" s="827">
        <v>2</v>
      </c>
      <c r="Q366" s="832">
        <v>1405.52</v>
      </c>
    </row>
    <row r="367" spans="1:17" ht="14.45" customHeight="1" x14ac:dyDescent="0.2">
      <c r="A367" s="821" t="s">
        <v>586</v>
      </c>
      <c r="B367" s="822" t="s">
        <v>5931</v>
      </c>
      <c r="C367" s="822" t="s">
        <v>6365</v>
      </c>
      <c r="D367" s="822" t="s">
        <v>6497</v>
      </c>
      <c r="E367" s="822" t="s">
        <v>6493</v>
      </c>
      <c r="F367" s="831"/>
      <c r="G367" s="831"/>
      <c r="H367" s="831"/>
      <c r="I367" s="831"/>
      <c r="J367" s="831">
        <v>1</v>
      </c>
      <c r="K367" s="831">
        <v>1783.58</v>
      </c>
      <c r="L367" s="831">
        <v>1</v>
      </c>
      <c r="M367" s="831">
        <v>1783.58</v>
      </c>
      <c r="N367" s="831">
        <v>1</v>
      </c>
      <c r="O367" s="831">
        <v>1783.58</v>
      </c>
      <c r="P367" s="827">
        <v>1</v>
      </c>
      <c r="Q367" s="832">
        <v>1783.58</v>
      </c>
    </row>
    <row r="368" spans="1:17" ht="14.45" customHeight="1" x14ac:dyDescent="0.2">
      <c r="A368" s="821" t="s">
        <v>586</v>
      </c>
      <c r="B368" s="822" t="s">
        <v>5931</v>
      </c>
      <c r="C368" s="822" t="s">
        <v>6365</v>
      </c>
      <c r="D368" s="822" t="s">
        <v>6497</v>
      </c>
      <c r="E368" s="822" t="s">
        <v>6494</v>
      </c>
      <c r="F368" s="831"/>
      <c r="G368" s="831"/>
      <c r="H368" s="831"/>
      <c r="I368" s="831"/>
      <c r="J368" s="831"/>
      <c r="K368" s="831"/>
      <c r="L368" s="831"/>
      <c r="M368" s="831"/>
      <c r="N368" s="831">
        <v>2</v>
      </c>
      <c r="O368" s="831">
        <v>3048.86</v>
      </c>
      <c r="P368" s="827"/>
      <c r="Q368" s="832">
        <v>1524.43</v>
      </c>
    </row>
    <row r="369" spans="1:17" ht="14.45" customHeight="1" x14ac:dyDescent="0.2">
      <c r="A369" s="821" t="s">
        <v>586</v>
      </c>
      <c r="B369" s="822" t="s">
        <v>5931</v>
      </c>
      <c r="C369" s="822" t="s">
        <v>6365</v>
      </c>
      <c r="D369" s="822" t="s">
        <v>6498</v>
      </c>
      <c r="E369" s="822" t="s">
        <v>6499</v>
      </c>
      <c r="F369" s="831"/>
      <c r="G369" s="831"/>
      <c r="H369" s="831"/>
      <c r="I369" s="831"/>
      <c r="J369" s="831">
        <v>3</v>
      </c>
      <c r="K369" s="831">
        <v>5388.2199999999993</v>
      </c>
      <c r="L369" s="831">
        <v>1</v>
      </c>
      <c r="M369" s="831">
        <v>1796.073333333333</v>
      </c>
      <c r="N369" s="831"/>
      <c r="O369" s="831"/>
      <c r="P369" s="827"/>
      <c r="Q369" s="832"/>
    </row>
    <row r="370" spans="1:17" ht="14.45" customHeight="1" x14ac:dyDescent="0.2">
      <c r="A370" s="821" t="s">
        <v>586</v>
      </c>
      <c r="B370" s="822" t="s">
        <v>5931</v>
      </c>
      <c r="C370" s="822" t="s">
        <v>6365</v>
      </c>
      <c r="D370" s="822" t="s">
        <v>6500</v>
      </c>
      <c r="E370" s="822" t="s">
        <v>6499</v>
      </c>
      <c r="F370" s="831"/>
      <c r="G370" s="831"/>
      <c r="H370" s="831"/>
      <c r="I370" s="831"/>
      <c r="J370" s="831">
        <v>5</v>
      </c>
      <c r="K370" s="831">
        <v>10817.289999999999</v>
      </c>
      <c r="L370" s="831">
        <v>1</v>
      </c>
      <c r="M370" s="831">
        <v>2163.4579999999996</v>
      </c>
      <c r="N370" s="831"/>
      <c r="O370" s="831"/>
      <c r="P370" s="827"/>
      <c r="Q370" s="832"/>
    </row>
    <row r="371" spans="1:17" ht="14.45" customHeight="1" x14ac:dyDescent="0.2">
      <c r="A371" s="821" t="s">
        <v>586</v>
      </c>
      <c r="B371" s="822" t="s">
        <v>5931</v>
      </c>
      <c r="C371" s="822" t="s">
        <v>6365</v>
      </c>
      <c r="D371" s="822" t="s">
        <v>6501</v>
      </c>
      <c r="E371" s="822" t="s">
        <v>6502</v>
      </c>
      <c r="F371" s="831">
        <v>280</v>
      </c>
      <c r="G371" s="831">
        <v>221001.2</v>
      </c>
      <c r="H371" s="831">
        <v>0.811594202898551</v>
      </c>
      <c r="I371" s="831">
        <v>789.29000000000008</v>
      </c>
      <c r="J371" s="831">
        <v>345</v>
      </c>
      <c r="K371" s="831">
        <v>272305.04999999993</v>
      </c>
      <c r="L371" s="831">
        <v>1</v>
      </c>
      <c r="M371" s="831">
        <v>789.28999999999985</v>
      </c>
      <c r="N371" s="831">
        <v>345</v>
      </c>
      <c r="O371" s="831">
        <v>272305.05</v>
      </c>
      <c r="P371" s="827">
        <v>1.0000000000000002</v>
      </c>
      <c r="Q371" s="832">
        <v>789.29</v>
      </c>
    </row>
    <row r="372" spans="1:17" ht="14.45" customHeight="1" x14ac:dyDescent="0.2">
      <c r="A372" s="821" t="s">
        <v>586</v>
      </c>
      <c r="B372" s="822" t="s">
        <v>5931</v>
      </c>
      <c r="C372" s="822" t="s">
        <v>6365</v>
      </c>
      <c r="D372" s="822" t="s">
        <v>6503</v>
      </c>
      <c r="E372" s="822" t="s">
        <v>6504</v>
      </c>
      <c r="F372" s="831">
        <v>1</v>
      </c>
      <c r="G372" s="831">
        <v>1854.11</v>
      </c>
      <c r="H372" s="831">
        <v>1</v>
      </c>
      <c r="I372" s="831">
        <v>1854.11</v>
      </c>
      <c r="J372" s="831">
        <v>1</v>
      </c>
      <c r="K372" s="831">
        <v>1854.11</v>
      </c>
      <c r="L372" s="831">
        <v>1</v>
      </c>
      <c r="M372" s="831">
        <v>1854.11</v>
      </c>
      <c r="N372" s="831"/>
      <c r="O372" s="831"/>
      <c r="P372" s="827"/>
      <c r="Q372" s="832"/>
    </row>
    <row r="373" spans="1:17" ht="14.45" customHeight="1" x14ac:dyDescent="0.2">
      <c r="A373" s="821" t="s">
        <v>586</v>
      </c>
      <c r="B373" s="822" t="s">
        <v>5931</v>
      </c>
      <c r="C373" s="822" t="s">
        <v>6365</v>
      </c>
      <c r="D373" s="822" t="s">
        <v>6505</v>
      </c>
      <c r="E373" s="822" t="s">
        <v>6506</v>
      </c>
      <c r="F373" s="831">
        <v>7</v>
      </c>
      <c r="G373" s="831">
        <v>57557.570000000007</v>
      </c>
      <c r="H373" s="831">
        <v>0.87500000000000011</v>
      </c>
      <c r="I373" s="831">
        <v>8222.51</v>
      </c>
      <c r="J373" s="831">
        <v>8</v>
      </c>
      <c r="K373" s="831">
        <v>65780.08</v>
      </c>
      <c r="L373" s="831">
        <v>1</v>
      </c>
      <c r="M373" s="831">
        <v>8222.51</v>
      </c>
      <c r="N373" s="831">
        <v>8</v>
      </c>
      <c r="O373" s="831">
        <v>56236.32</v>
      </c>
      <c r="P373" s="827">
        <v>0.8549141320594319</v>
      </c>
      <c r="Q373" s="832">
        <v>7029.54</v>
      </c>
    </row>
    <row r="374" spans="1:17" ht="14.45" customHeight="1" x14ac:dyDescent="0.2">
      <c r="A374" s="821" t="s">
        <v>586</v>
      </c>
      <c r="B374" s="822" t="s">
        <v>5931</v>
      </c>
      <c r="C374" s="822" t="s">
        <v>6365</v>
      </c>
      <c r="D374" s="822" t="s">
        <v>6505</v>
      </c>
      <c r="E374" s="822" t="s">
        <v>6507</v>
      </c>
      <c r="F374" s="831">
        <v>2</v>
      </c>
      <c r="G374" s="831">
        <v>16445.02</v>
      </c>
      <c r="H374" s="831">
        <v>0.33420231927388871</v>
      </c>
      <c r="I374" s="831">
        <v>8222.51</v>
      </c>
      <c r="J374" s="831">
        <v>7</v>
      </c>
      <c r="K374" s="831">
        <v>49206.78</v>
      </c>
      <c r="L374" s="831">
        <v>1</v>
      </c>
      <c r="M374" s="831">
        <v>7029.54</v>
      </c>
      <c r="N374" s="831">
        <v>7</v>
      </c>
      <c r="O374" s="831">
        <v>49206.78</v>
      </c>
      <c r="P374" s="827">
        <v>1</v>
      </c>
      <c r="Q374" s="832">
        <v>7029.54</v>
      </c>
    </row>
    <row r="375" spans="1:17" ht="14.45" customHeight="1" x14ac:dyDescent="0.2">
      <c r="A375" s="821" t="s">
        <v>586</v>
      </c>
      <c r="B375" s="822" t="s">
        <v>5931</v>
      </c>
      <c r="C375" s="822" t="s">
        <v>6365</v>
      </c>
      <c r="D375" s="822" t="s">
        <v>6508</v>
      </c>
      <c r="E375" s="822" t="s">
        <v>6509</v>
      </c>
      <c r="F375" s="831"/>
      <c r="G375" s="831"/>
      <c r="H375" s="831"/>
      <c r="I375" s="831"/>
      <c r="J375" s="831">
        <v>1</v>
      </c>
      <c r="K375" s="831">
        <v>322.20999999999998</v>
      </c>
      <c r="L375" s="831">
        <v>1</v>
      </c>
      <c r="M375" s="831">
        <v>322.20999999999998</v>
      </c>
      <c r="N375" s="831"/>
      <c r="O375" s="831"/>
      <c r="P375" s="827"/>
      <c r="Q375" s="832"/>
    </row>
    <row r="376" spans="1:17" ht="14.45" customHeight="1" x14ac:dyDescent="0.2">
      <c r="A376" s="821" t="s">
        <v>586</v>
      </c>
      <c r="B376" s="822" t="s">
        <v>5931</v>
      </c>
      <c r="C376" s="822" t="s">
        <v>6365</v>
      </c>
      <c r="D376" s="822" t="s">
        <v>6510</v>
      </c>
      <c r="E376" s="822" t="s">
        <v>6493</v>
      </c>
      <c r="F376" s="831">
        <v>45</v>
      </c>
      <c r="G376" s="831">
        <v>57362.85</v>
      </c>
      <c r="H376" s="831">
        <v>0.77586206896551724</v>
      </c>
      <c r="I376" s="831">
        <v>1274.73</v>
      </c>
      <c r="J376" s="831">
        <v>58</v>
      </c>
      <c r="K376" s="831">
        <v>73934.34</v>
      </c>
      <c r="L376" s="831">
        <v>1</v>
      </c>
      <c r="M376" s="831">
        <v>1274.73</v>
      </c>
      <c r="N376" s="831">
        <v>48</v>
      </c>
      <c r="O376" s="831">
        <v>52306.559999999998</v>
      </c>
      <c r="P376" s="827">
        <v>0.70747314441435472</v>
      </c>
      <c r="Q376" s="832">
        <v>1089.72</v>
      </c>
    </row>
    <row r="377" spans="1:17" ht="14.45" customHeight="1" x14ac:dyDescent="0.2">
      <c r="A377" s="821" t="s">
        <v>586</v>
      </c>
      <c r="B377" s="822" t="s">
        <v>5931</v>
      </c>
      <c r="C377" s="822" t="s">
        <v>6365</v>
      </c>
      <c r="D377" s="822" t="s">
        <v>6510</v>
      </c>
      <c r="E377" s="822" t="s">
        <v>6494</v>
      </c>
      <c r="F377" s="831">
        <v>27</v>
      </c>
      <c r="G377" s="831">
        <v>34417.710000000006</v>
      </c>
      <c r="H377" s="831">
        <v>1.5791997026759172</v>
      </c>
      <c r="I377" s="831">
        <v>1274.7300000000002</v>
      </c>
      <c r="J377" s="831">
        <v>20</v>
      </c>
      <c r="K377" s="831">
        <v>21794.399999999998</v>
      </c>
      <c r="L377" s="831">
        <v>1</v>
      </c>
      <c r="M377" s="831">
        <v>1089.7199999999998</v>
      </c>
      <c r="N377" s="831">
        <v>41</v>
      </c>
      <c r="O377" s="831">
        <v>45233.549999999996</v>
      </c>
      <c r="P377" s="827">
        <v>2.0754666336306573</v>
      </c>
      <c r="Q377" s="832">
        <v>1103.2573170731707</v>
      </c>
    </row>
    <row r="378" spans="1:17" ht="14.45" customHeight="1" x14ac:dyDescent="0.2">
      <c r="A378" s="821" t="s">
        <v>586</v>
      </c>
      <c r="B378" s="822" t="s">
        <v>5931</v>
      </c>
      <c r="C378" s="822" t="s">
        <v>6365</v>
      </c>
      <c r="D378" s="822" t="s">
        <v>6511</v>
      </c>
      <c r="E378" s="822" t="s">
        <v>6512</v>
      </c>
      <c r="F378" s="831">
        <v>7</v>
      </c>
      <c r="G378" s="831">
        <v>88483.709999999992</v>
      </c>
      <c r="H378" s="831">
        <v>0.87499999999999989</v>
      </c>
      <c r="I378" s="831">
        <v>12640.529999999999</v>
      </c>
      <c r="J378" s="831">
        <v>8</v>
      </c>
      <c r="K378" s="831">
        <v>101124.24</v>
      </c>
      <c r="L378" s="831">
        <v>1</v>
      </c>
      <c r="M378" s="831">
        <v>12640.53</v>
      </c>
      <c r="N378" s="831">
        <v>6</v>
      </c>
      <c r="O378" s="831">
        <v>64845</v>
      </c>
      <c r="P378" s="827">
        <v>0.64124091315791343</v>
      </c>
      <c r="Q378" s="832">
        <v>10807.5</v>
      </c>
    </row>
    <row r="379" spans="1:17" ht="14.45" customHeight="1" x14ac:dyDescent="0.2">
      <c r="A379" s="821" t="s">
        <v>586</v>
      </c>
      <c r="B379" s="822" t="s">
        <v>5931</v>
      </c>
      <c r="C379" s="822" t="s">
        <v>6365</v>
      </c>
      <c r="D379" s="822" t="s">
        <v>6511</v>
      </c>
      <c r="E379" s="822" t="s">
        <v>6513</v>
      </c>
      <c r="F379" s="831">
        <v>2</v>
      </c>
      <c r="G379" s="831">
        <v>25281.06</v>
      </c>
      <c r="H379" s="831">
        <v>1.1696072172102707</v>
      </c>
      <c r="I379" s="831">
        <v>12640.53</v>
      </c>
      <c r="J379" s="831">
        <v>2</v>
      </c>
      <c r="K379" s="831">
        <v>21615</v>
      </c>
      <c r="L379" s="831">
        <v>1</v>
      </c>
      <c r="M379" s="831">
        <v>10807.5</v>
      </c>
      <c r="N379" s="831">
        <v>4</v>
      </c>
      <c r="O379" s="831">
        <v>45063.03</v>
      </c>
      <c r="P379" s="827">
        <v>2.0848036086051351</v>
      </c>
      <c r="Q379" s="832">
        <v>11265.7575</v>
      </c>
    </row>
    <row r="380" spans="1:17" ht="14.45" customHeight="1" x14ac:dyDescent="0.2">
      <c r="A380" s="821" t="s">
        <v>586</v>
      </c>
      <c r="B380" s="822" t="s">
        <v>5931</v>
      </c>
      <c r="C380" s="822" t="s">
        <v>6365</v>
      </c>
      <c r="D380" s="822" t="s">
        <v>6514</v>
      </c>
      <c r="E380" s="822" t="s">
        <v>6515</v>
      </c>
      <c r="F380" s="831">
        <v>2</v>
      </c>
      <c r="G380" s="831">
        <v>2097.6</v>
      </c>
      <c r="H380" s="831">
        <v>1</v>
      </c>
      <c r="I380" s="831">
        <v>1048.8</v>
      </c>
      <c r="J380" s="831">
        <v>2</v>
      </c>
      <c r="K380" s="831">
        <v>2097.6</v>
      </c>
      <c r="L380" s="831">
        <v>1</v>
      </c>
      <c r="M380" s="831">
        <v>1048.8</v>
      </c>
      <c r="N380" s="831"/>
      <c r="O380" s="831"/>
      <c r="P380" s="827"/>
      <c r="Q380" s="832"/>
    </row>
    <row r="381" spans="1:17" ht="14.45" customHeight="1" x14ac:dyDescent="0.2">
      <c r="A381" s="821" t="s">
        <v>586</v>
      </c>
      <c r="B381" s="822" t="s">
        <v>5931</v>
      </c>
      <c r="C381" s="822" t="s">
        <v>6365</v>
      </c>
      <c r="D381" s="822" t="s">
        <v>6514</v>
      </c>
      <c r="E381" s="822" t="s">
        <v>6516</v>
      </c>
      <c r="F381" s="831"/>
      <c r="G381" s="831"/>
      <c r="H381" s="831"/>
      <c r="I381" s="831"/>
      <c r="J381" s="831">
        <v>3</v>
      </c>
      <c r="K381" s="831">
        <v>3146.4</v>
      </c>
      <c r="L381" s="831">
        <v>1</v>
      </c>
      <c r="M381" s="831">
        <v>1048.8</v>
      </c>
      <c r="N381" s="831"/>
      <c r="O381" s="831"/>
      <c r="P381" s="827"/>
      <c r="Q381" s="832"/>
    </row>
    <row r="382" spans="1:17" ht="14.45" customHeight="1" x14ac:dyDescent="0.2">
      <c r="A382" s="821" t="s">
        <v>586</v>
      </c>
      <c r="B382" s="822" t="s">
        <v>5931</v>
      </c>
      <c r="C382" s="822" t="s">
        <v>6365</v>
      </c>
      <c r="D382" s="822" t="s">
        <v>6517</v>
      </c>
      <c r="E382" s="822" t="s">
        <v>6518</v>
      </c>
      <c r="F382" s="831">
        <v>4</v>
      </c>
      <c r="G382" s="831">
        <v>49807.64</v>
      </c>
      <c r="H382" s="831">
        <v>1.3333333333333335</v>
      </c>
      <c r="I382" s="831">
        <v>12451.91</v>
      </c>
      <c r="J382" s="831">
        <v>3</v>
      </c>
      <c r="K382" s="831">
        <v>37355.729999999996</v>
      </c>
      <c r="L382" s="831">
        <v>1</v>
      </c>
      <c r="M382" s="831">
        <v>12451.909999999998</v>
      </c>
      <c r="N382" s="831"/>
      <c r="O382" s="831"/>
      <c r="P382" s="827"/>
      <c r="Q382" s="832"/>
    </row>
    <row r="383" spans="1:17" ht="14.45" customHeight="1" x14ac:dyDescent="0.2">
      <c r="A383" s="821" t="s">
        <v>586</v>
      </c>
      <c r="B383" s="822" t="s">
        <v>5931</v>
      </c>
      <c r="C383" s="822" t="s">
        <v>6365</v>
      </c>
      <c r="D383" s="822" t="s">
        <v>6517</v>
      </c>
      <c r="E383" s="822" t="s">
        <v>6519</v>
      </c>
      <c r="F383" s="831">
        <v>1</v>
      </c>
      <c r="G383" s="831">
        <v>12451.91</v>
      </c>
      <c r="H383" s="831">
        <v>0.22625557579934552</v>
      </c>
      <c r="I383" s="831">
        <v>12451.91</v>
      </c>
      <c r="J383" s="831">
        <v>5</v>
      </c>
      <c r="K383" s="831">
        <v>55034.710000000006</v>
      </c>
      <c r="L383" s="831">
        <v>1</v>
      </c>
      <c r="M383" s="831">
        <v>11006.942000000001</v>
      </c>
      <c r="N383" s="831">
        <v>1</v>
      </c>
      <c r="O383" s="831">
        <v>10645.7</v>
      </c>
      <c r="P383" s="827">
        <v>0.19343610605016359</v>
      </c>
      <c r="Q383" s="832">
        <v>10645.7</v>
      </c>
    </row>
    <row r="384" spans="1:17" ht="14.45" customHeight="1" x14ac:dyDescent="0.2">
      <c r="A384" s="821" t="s">
        <v>586</v>
      </c>
      <c r="B384" s="822" t="s">
        <v>5931</v>
      </c>
      <c r="C384" s="822" t="s">
        <v>6365</v>
      </c>
      <c r="D384" s="822" t="s">
        <v>6520</v>
      </c>
      <c r="E384" s="822" t="s">
        <v>6518</v>
      </c>
      <c r="F384" s="831">
        <v>2</v>
      </c>
      <c r="G384" s="831">
        <v>26564.080000000002</v>
      </c>
      <c r="H384" s="831">
        <v>2</v>
      </c>
      <c r="I384" s="831">
        <v>13282.04</v>
      </c>
      <c r="J384" s="831">
        <v>1</v>
      </c>
      <c r="K384" s="831">
        <v>13282.04</v>
      </c>
      <c r="L384" s="831">
        <v>1</v>
      </c>
      <c r="M384" s="831">
        <v>13282.04</v>
      </c>
      <c r="N384" s="831">
        <v>5</v>
      </c>
      <c r="O384" s="831">
        <v>56776.5</v>
      </c>
      <c r="P384" s="827">
        <v>4.2746822024327589</v>
      </c>
      <c r="Q384" s="832">
        <v>11355.3</v>
      </c>
    </row>
    <row r="385" spans="1:17" ht="14.45" customHeight="1" x14ac:dyDescent="0.2">
      <c r="A385" s="821" t="s">
        <v>586</v>
      </c>
      <c r="B385" s="822" t="s">
        <v>5931</v>
      </c>
      <c r="C385" s="822" t="s">
        <v>6365</v>
      </c>
      <c r="D385" s="822" t="s">
        <v>6520</v>
      </c>
      <c r="E385" s="822" t="s">
        <v>6519</v>
      </c>
      <c r="F385" s="831">
        <v>3</v>
      </c>
      <c r="G385" s="831">
        <v>39846.120000000003</v>
      </c>
      <c r="H385" s="831">
        <v>3.5090327864521416</v>
      </c>
      <c r="I385" s="831">
        <v>13282.04</v>
      </c>
      <c r="J385" s="831">
        <v>1</v>
      </c>
      <c r="K385" s="831">
        <v>11355.3</v>
      </c>
      <c r="L385" s="831">
        <v>1</v>
      </c>
      <c r="M385" s="831">
        <v>11355.3</v>
      </c>
      <c r="N385" s="831">
        <v>3</v>
      </c>
      <c r="O385" s="831">
        <v>35992.639999999999</v>
      </c>
      <c r="P385" s="827">
        <v>3.169677595484047</v>
      </c>
      <c r="Q385" s="832">
        <v>11997.546666666667</v>
      </c>
    </row>
    <row r="386" spans="1:17" ht="14.45" customHeight="1" x14ac:dyDescent="0.2">
      <c r="A386" s="821" t="s">
        <v>586</v>
      </c>
      <c r="B386" s="822" t="s">
        <v>5931</v>
      </c>
      <c r="C386" s="822" t="s">
        <v>6365</v>
      </c>
      <c r="D386" s="822" t="s">
        <v>6521</v>
      </c>
      <c r="E386" s="822" t="s">
        <v>6515</v>
      </c>
      <c r="F386" s="831"/>
      <c r="G386" s="831"/>
      <c r="H386" s="831"/>
      <c r="I386" s="831"/>
      <c r="J386" s="831">
        <v>15</v>
      </c>
      <c r="K386" s="831">
        <v>18109.050000000003</v>
      </c>
      <c r="L386" s="831">
        <v>1</v>
      </c>
      <c r="M386" s="831">
        <v>1207.2700000000002</v>
      </c>
      <c r="N386" s="831">
        <v>4</v>
      </c>
      <c r="O386" s="831">
        <v>3633.68</v>
      </c>
      <c r="P386" s="827">
        <v>0.20065547336828818</v>
      </c>
      <c r="Q386" s="832">
        <v>908.42</v>
      </c>
    </row>
    <row r="387" spans="1:17" ht="14.45" customHeight="1" x14ac:dyDescent="0.2">
      <c r="A387" s="821" t="s">
        <v>586</v>
      </c>
      <c r="B387" s="822" t="s">
        <v>5931</v>
      </c>
      <c r="C387" s="822" t="s">
        <v>6365</v>
      </c>
      <c r="D387" s="822" t="s">
        <v>6521</v>
      </c>
      <c r="E387" s="822" t="s">
        <v>6516</v>
      </c>
      <c r="F387" s="831">
        <v>4</v>
      </c>
      <c r="G387" s="831">
        <v>4829.08</v>
      </c>
      <c r="H387" s="831">
        <v>0.2313894830454549</v>
      </c>
      <c r="I387" s="831">
        <v>1207.27</v>
      </c>
      <c r="J387" s="831">
        <v>21</v>
      </c>
      <c r="K387" s="831">
        <v>20869.919999999998</v>
      </c>
      <c r="L387" s="831">
        <v>1</v>
      </c>
      <c r="M387" s="831">
        <v>993.8057142857142</v>
      </c>
      <c r="N387" s="831">
        <v>4</v>
      </c>
      <c r="O387" s="831">
        <v>4829.08</v>
      </c>
      <c r="P387" s="827">
        <v>0.2313894830454549</v>
      </c>
      <c r="Q387" s="832">
        <v>1207.27</v>
      </c>
    </row>
    <row r="388" spans="1:17" ht="14.45" customHeight="1" x14ac:dyDescent="0.2">
      <c r="A388" s="821" t="s">
        <v>586</v>
      </c>
      <c r="B388" s="822" t="s">
        <v>5931</v>
      </c>
      <c r="C388" s="822" t="s">
        <v>6365</v>
      </c>
      <c r="D388" s="822" t="s">
        <v>6522</v>
      </c>
      <c r="E388" s="822" t="s">
        <v>6523</v>
      </c>
      <c r="F388" s="831">
        <v>1</v>
      </c>
      <c r="G388" s="831">
        <v>10628.95</v>
      </c>
      <c r="H388" s="831">
        <v>1.1696707321233439</v>
      </c>
      <c r="I388" s="831">
        <v>10628.95</v>
      </c>
      <c r="J388" s="831">
        <v>1</v>
      </c>
      <c r="K388" s="831">
        <v>9087.1299999999992</v>
      </c>
      <c r="L388" s="831">
        <v>1</v>
      </c>
      <c r="M388" s="831">
        <v>9087.1299999999992</v>
      </c>
      <c r="N388" s="831">
        <v>2</v>
      </c>
      <c r="O388" s="831">
        <v>18174.259999999998</v>
      </c>
      <c r="P388" s="827">
        <v>2</v>
      </c>
      <c r="Q388" s="832">
        <v>9087.1299999999992</v>
      </c>
    </row>
    <row r="389" spans="1:17" ht="14.45" customHeight="1" x14ac:dyDescent="0.2">
      <c r="A389" s="821" t="s">
        <v>586</v>
      </c>
      <c r="B389" s="822" t="s">
        <v>5931</v>
      </c>
      <c r="C389" s="822" t="s">
        <v>6365</v>
      </c>
      <c r="D389" s="822" t="s">
        <v>6524</v>
      </c>
      <c r="E389" s="822" t="s">
        <v>6525</v>
      </c>
      <c r="F389" s="831">
        <v>7</v>
      </c>
      <c r="G389" s="831">
        <v>260113</v>
      </c>
      <c r="H389" s="831">
        <v>3.5</v>
      </c>
      <c r="I389" s="831">
        <v>37159</v>
      </c>
      <c r="J389" s="831">
        <v>2</v>
      </c>
      <c r="K389" s="831">
        <v>74318</v>
      </c>
      <c r="L389" s="831">
        <v>1</v>
      </c>
      <c r="M389" s="831">
        <v>37159</v>
      </c>
      <c r="N389" s="831">
        <v>1</v>
      </c>
      <c r="O389" s="831">
        <v>26406.7</v>
      </c>
      <c r="P389" s="827">
        <v>0.35532037998869725</v>
      </c>
      <c r="Q389" s="832">
        <v>26406.7</v>
      </c>
    </row>
    <row r="390" spans="1:17" ht="14.45" customHeight="1" x14ac:dyDescent="0.2">
      <c r="A390" s="821" t="s">
        <v>586</v>
      </c>
      <c r="B390" s="822" t="s">
        <v>5931</v>
      </c>
      <c r="C390" s="822" t="s">
        <v>6365</v>
      </c>
      <c r="D390" s="822" t="s">
        <v>6526</v>
      </c>
      <c r="E390" s="822" t="s">
        <v>6527</v>
      </c>
      <c r="F390" s="831">
        <v>7</v>
      </c>
      <c r="G390" s="831">
        <v>69902</v>
      </c>
      <c r="H390" s="831">
        <v>3.5</v>
      </c>
      <c r="I390" s="831">
        <v>9986</v>
      </c>
      <c r="J390" s="831">
        <v>2</v>
      </c>
      <c r="K390" s="831">
        <v>19972</v>
      </c>
      <c r="L390" s="831">
        <v>1</v>
      </c>
      <c r="M390" s="831">
        <v>9986</v>
      </c>
      <c r="N390" s="831">
        <v>1</v>
      </c>
      <c r="O390" s="831">
        <v>8865.17</v>
      </c>
      <c r="P390" s="827">
        <v>0.44387993190466651</v>
      </c>
      <c r="Q390" s="832">
        <v>8865.17</v>
      </c>
    </row>
    <row r="391" spans="1:17" ht="14.45" customHeight="1" x14ac:dyDescent="0.2">
      <c r="A391" s="821" t="s">
        <v>586</v>
      </c>
      <c r="B391" s="822" t="s">
        <v>5931</v>
      </c>
      <c r="C391" s="822" t="s">
        <v>6365</v>
      </c>
      <c r="D391" s="822" t="s">
        <v>6528</v>
      </c>
      <c r="E391" s="822" t="s">
        <v>6529</v>
      </c>
      <c r="F391" s="831">
        <v>6</v>
      </c>
      <c r="G391" s="831">
        <v>14082</v>
      </c>
      <c r="H391" s="831">
        <v>3</v>
      </c>
      <c r="I391" s="831">
        <v>2347</v>
      </c>
      <c r="J391" s="831">
        <v>2</v>
      </c>
      <c r="K391" s="831">
        <v>4694</v>
      </c>
      <c r="L391" s="831">
        <v>1</v>
      </c>
      <c r="M391" s="831">
        <v>2347</v>
      </c>
      <c r="N391" s="831">
        <v>1</v>
      </c>
      <c r="O391" s="831">
        <v>2082.9299999999998</v>
      </c>
      <c r="P391" s="827">
        <v>0.44374307626757559</v>
      </c>
      <c r="Q391" s="832">
        <v>2082.9299999999998</v>
      </c>
    </row>
    <row r="392" spans="1:17" ht="14.45" customHeight="1" x14ac:dyDescent="0.2">
      <c r="A392" s="821" t="s">
        <v>586</v>
      </c>
      <c r="B392" s="822" t="s">
        <v>5931</v>
      </c>
      <c r="C392" s="822" t="s">
        <v>6365</v>
      </c>
      <c r="D392" s="822" t="s">
        <v>6530</v>
      </c>
      <c r="E392" s="822" t="s">
        <v>6531</v>
      </c>
      <c r="F392" s="831">
        <v>11</v>
      </c>
      <c r="G392" s="831">
        <v>12047.529999999999</v>
      </c>
      <c r="H392" s="831">
        <v>0.73333333333333328</v>
      </c>
      <c r="I392" s="831">
        <v>1095.2299999999998</v>
      </c>
      <c r="J392" s="831">
        <v>15</v>
      </c>
      <c r="K392" s="831">
        <v>16428.45</v>
      </c>
      <c r="L392" s="831">
        <v>1</v>
      </c>
      <c r="M392" s="831">
        <v>1095.23</v>
      </c>
      <c r="N392" s="831">
        <v>11</v>
      </c>
      <c r="O392" s="831">
        <v>10292.86</v>
      </c>
      <c r="P392" s="827">
        <v>0.62652654389184614</v>
      </c>
      <c r="Q392" s="832">
        <v>935.71454545454549</v>
      </c>
    </row>
    <row r="393" spans="1:17" ht="14.45" customHeight="1" x14ac:dyDescent="0.2">
      <c r="A393" s="821" t="s">
        <v>586</v>
      </c>
      <c r="B393" s="822" t="s">
        <v>5931</v>
      </c>
      <c r="C393" s="822" t="s">
        <v>6365</v>
      </c>
      <c r="D393" s="822" t="s">
        <v>6530</v>
      </c>
      <c r="E393" s="822" t="s">
        <v>6532</v>
      </c>
      <c r="F393" s="831">
        <v>3</v>
      </c>
      <c r="G393" s="831">
        <v>3285.69</v>
      </c>
      <c r="H393" s="831">
        <v>0.58524008506909186</v>
      </c>
      <c r="I393" s="831">
        <v>1095.23</v>
      </c>
      <c r="J393" s="831">
        <v>6</v>
      </c>
      <c r="K393" s="831">
        <v>5614.26</v>
      </c>
      <c r="L393" s="831">
        <v>1</v>
      </c>
      <c r="M393" s="831">
        <v>935.71</v>
      </c>
      <c r="N393" s="831">
        <v>10</v>
      </c>
      <c r="O393" s="831">
        <v>9516.64</v>
      </c>
      <c r="P393" s="827">
        <v>1.6950835907136468</v>
      </c>
      <c r="Q393" s="832">
        <v>951.66399999999999</v>
      </c>
    </row>
    <row r="394" spans="1:17" ht="14.45" customHeight="1" x14ac:dyDescent="0.2">
      <c r="A394" s="821" t="s">
        <v>586</v>
      </c>
      <c r="B394" s="822" t="s">
        <v>5931</v>
      </c>
      <c r="C394" s="822" t="s">
        <v>6365</v>
      </c>
      <c r="D394" s="822" t="s">
        <v>6533</v>
      </c>
      <c r="E394" s="822" t="s">
        <v>6534</v>
      </c>
      <c r="F394" s="831">
        <v>3</v>
      </c>
      <c r="G394" s="831">
        <v>35022</v>
      </c>
      <c r="H394" s="831">
        <v>1.5</v>
      </c>
      <c r="I394" s="831">
        <v>11674</v>
      </c>
      <c r="J394" s="831">
        <v>2</v>
      </c>
      <c r="K394" s="831">
        <v>23348</v>
      </c>
      <c r="L394" s="831">
        <v>1</v>
      </c>
      <c r="M394" s="831">
        <v>11674</v>
      </c>
      <c r="N394" s="831">
        <v>10</v>
      </c>
      <c r="O394" s="831">
        <v>90198.760000000009</v>
      </c>
      <c r="P394" s="827">
        <v>3.8632328250813779</v>
      </c>
      <c r="Q394" s="832">
        <v>9019.8760000000002</v>
      </c>
    </row>
    <row r="395" spans="1:17" ht="14.45" customHeight="1" x14ac:dyDescent="0.2">
      <c r="A395" s="821" t="s">
        <v>586</v>
      </c>
      <c r="B395" s="822" t="s">
        <v>5931</v>
      </c>
      <c r="C395" s="822" t="s">
        <v>6365</v>
      </c>
      <c r="D395" s="822" t="s">
        <v>6533</v>
      </c>
      <c r="E395" s="822" t="s">
        <v>6535</v>
      </c>
      <c r="F395" s="831"/>
      <c r="G395" s="831"/>
      <c r="H395" s="831"/>
      <c r="I395" s="831"/>
      <c r="J395" s="831">
        <v>1</v>
      </c>
      <c r="K395" s="831">
        <v>9019.8799999999992</v>
      </c>
      <c r="L395" s="831">
        <v>1</v>
      </c>
      <c r="M395" s="831">
        <v>9019.8799999999992</v>
      </c>
      <c r="N395" s="831">
        <v>10</v>
      </c>
      <c r="O395" s="831">
        <v>92852.85</v>
      </c>
      <c r="P395" s="827">
        <v>10.294244491057531</v>
      </c>
      <c r="Q395" s="832">
        <v>9285.2849999999999</v>
      </c>
    </row>
    <row r="396" spans="1:17" ht="14.45" customHeight="1" x14ac:dyDescent="0.2">
      <c r="A396" s="821" t="s">
        <v>586</v>
      </c>
      <c r="B396" s="822" t="s">
        <v>5931</v>
      </c>
      <c r="C396" s="822" t="s">
        <v>6365</v>
      </c>
      <c r="D396" s="822" t="s">
        <v>6536</v>
      </c>
      <c r="E396" s="822" t="s">
        <v>6537</v>
      </c>
      <c r="F396" s="831">
        <v>30</v>
      </c>
      <c r="G396" s="831">
        <v>27080.1</v>
      </c>
      <c r="H396" s="831">
        <v>0.56603773584905648</v>
      </c>
      <c r="I396" s="831">
        <v>902.67</v>
      </c>
      <c r="J396" s="831">
        <v>53</v>
      </c>
      <c r="K396" s="831">
        <v>47841.510000000009</v>
      </c>
      <c r="L396" s="831">
        <v>1</v>
      </c>
      <c r="M396" s="831">
        <v>902.67000000000019</v>
      </c>
      <c r="N396" s="831">
        <v>18</v>
      </c>
      <c r="O396" s="831">
        <v>13877.640000000001</v>
      </c>
      <c r="P396" s="827">
        <v>0.29007529235594776</v>
      </c>
      <c r="Q396" s="832">
        <v>770.98</v>
      </c>
    </row>
    <row r="397" spans="1:17" ht="14.45" customHeight="1" x14ac:dyDescent="0.2">
      <c r="A397" s="821" t="s">
        <v>586</v>
      </c>
      <c r="B397" s="822" t="s">
        <v>5931</v>
      </c>
      <c r="C397" s="822" t="s">
        <v>6365</v>
      </c>
      <c r="D397" s="822" t="s">
        <v>6536</v>
      </c>
      <c r="E397" s="822" t="s">
        <v>6538</v>
      </c>
      <c r="F397" s="831">
        <v>8</v>
      </c>
      <c r="G397" s="831">
        <v>7221.36</v>
      </c>
      <c r="H397" s="831">
        <v>0.61739600290001773</v>
      </c>
      <c r="I397" s="831">
        <v>902.67</v>
      </c>
      <c r="J397" s="831">
        <v>15</v>
      </c>
      <c r="K397" s="831">
        <v>11696.48</v>
      </c>
      <c r="L397" s="831">
        <v>1</v>
      </c>
      <c r="M397" s="831">
        <v>779.76533333333327</v>
      </c>
      <c r="N397" s="831">
        <v>12</v>
      </c>
      <c r="O397" s="831">
        <v>9646.83</v>
      </c>
      <c r="P397" s="827">
        <v>0.824763518597048</v>
      </c>
      <c r="Q397" s="832">
        <v>803.90250000000003</v>
      </c>
    </row>
    <row r="398" spans="1:17" ht="14.45" customHeight="1" x14ac:dyDescent="0.2">
      <c r="A398" s="821" t="s">
        <v>586</v>
      </c>
      <c r="B398" s="822" t="s">
        <v>5931</v>
      </c>
      <c r="C398" s="822" t="s">
        <v>6365</v>
      </c>
      <c r="D398" s="822" t="s">
        <v>6539</v>
      </c>
      <c r="E398" s="822" t="s">
        <v>6537</v>
      </c>
      <c r="F398" s="831">
        <v>23</v>
      </c>
      <c r="G398" s="831">
        <v>23676.660000000003</v>
      </c>
      <c r="H398" s="831">
        <v>2.875</v>
      </c>
      <c r="I398" s="831">
        <v>1029.42</v>
      </c>
      <c r="J398" s="831">
        <v>8</v>
      </c>
      <c r="K398" s="831">
        <v>8235.36</v>
      </c>
      <c r="L398" s="831">
        <v>1</v>
      </c>
      <c r="M398" s="831">
        <v>1029.42</v>
      </c>
      <c r="N398" s="831">
        <v>57</v>
      </c>
      <c r="O398" s="831">
        <v>50168.549999999988</v>
      </c>
      <c r="P398" s="827">
        <v>6.091846622369876</v>
      </c>
      <c r="Q398" s="832">
        <v>880.14999999999975</v>
      </c>
    </row>
    <row r="399" spans="1:17" ht="14.45" customHeight="1" x14ac:dyDescent="0.2">
      <c r="A399" s="821" t="s">
        <v>586</v>
      </c>
      <c r="B399" s="822" t="s">
        <v>5931</v>
      </c>
      <c r="C399" s="822" t="s">
        <v>6365</v>
      </c>
      <c r="D399" s="822" t="s">
        <v>6539</v>
      </c>
      <c r="E399" s="822" t="s">
        <v>6538</v>
      </c>
      <c r="F399" s="831">
        <v>3</v>
      </c>
      <c r="G399" s="831">
        <v>3088.26</v>
      </c>
      <c r="H399" s="831">
        <v>0.23391921831505996</v>
      </c>
      <c r="I399" s="831">
        <v>1029.42</v>
      </c>
      <c r="J399" s="831">
        <v>15</v>
      </c>
      <c r="K399" s="831">
        <v>13202.25</v>
      </c>
      <c r="L399" s="831">
        <v>1</v>
      </c>
      <c r="M399" s="831">
        <v>880.15</v>
      </c>
      <c r="N399" s="831">
        <v>33</v>
      </c>
      <c r="O399" s="831">
        <v>29343.489999999998</v>
      </c>
      <c r="P399" s="827">
        <v>2.2226128122100399</v>
      </c>
      <c r="Q399" s="832">
        <v>889.1966666666666</v>
      </c>
    </row>
    <row r="400" spans="1:17" ht="14.45" customHeight="1" x14ac:dyDescent="0.2">
      <c r="A400" s="821" t="s">
        <v>586</v>
      </c>
      <c r="B400" s="822" t="s">
        <v>5931</v>
      </c>
      <c r="C400" s="822" t="s">
        <v>6365</v>
      </c>
      <c r="D400" s="822" t="s">
        <v>6540</v>
      </c>
      <c r="E400" s="822" t="s">
        <v>6541</v>
      </c>
      <c r="F400" s="831"/>
      <c r="G400" s="831"/>
      <c r="H400" s="831"/>
      <c r="I400" s="831"/>
      <c r="J400" s="831">
        <v>4</v>
      </c>
      <c r="K400" s="831">
        <v>3997.58</v>
      </c>
      <c r="L400" s="831">
        <v>1</v>
      </c>
      <c r="M400" s="831">
        <v>999.39499999999998</v>
      </c>
      <c r="N400" s="831">
        <v>3</v>
      </c>
      <c r="O400" s="831">
        <v>2809.21</v>
      </c>
      <c r="P400" s="827">
        <v>0.70272765022838823</v>
      </c>
      <c r="Q400" s="832">
        <v>936.40333333333331</v>
      </c>
    </row>
    <row r="401" spans="1:17" ht="14.45" customHeight="1" x14ac:dyDescent="0.2">
      <c r="A401" s="821" t="s">
        <v>586</v>
      </c>
      <c r="B401" s="822" t="s">
        <v>5931</v>
      </c>
      <c r="C401" s="822" t="s">
        <v>6365</v>
      </c>
      <c r="D401" s="822" t="s">
        <v>6542</v>
      </c>
      <c r="E401" s="822" t="s">
        <v>6543</v>
      </c>
      <c r="F401" s="831">
        <v>11</v>
      </c>
      <c r="G401" s="831">
        <v>104549.39</v>
      </c>
      <c r="H401" s="831">
        <v>0.57069160802783003</v>
      </c>
      <c r="I401" s="831">
        <v>9504.49</v>
      </c>
      <c r="J401" s="831">
        <v>20</v>
      </c>
      <c r="K401" s="831">
        <v>183197.7</v>
      </c>
      <c r="L401" s="831">
        <v>1</v>
      </c>
      <c r="M401" s="831">
        <v>9159.8850000000002</v>
      </c>
      <c r="N401" s="831">
        <v>2</v>
      </c>
      <c r="O401" s="831">
        <v>17630.559999999998</v>
      </c>
      <c r="P401" s="827">
        <v>9.6237889449485428E-2</v>
      </c>
      <c r="Q401" s="832">
        <v>8815.2799999999988</v>
      </c>
    </row>
    <row r="402" spans="1:17" ht="14.45" customHeight="1" x14ac:dyDescent="0.2">
      <c r="A402" s="821" t="s">
        <v>586</v>
      </c>
      <c r="B402" s="822" t="s">
        <v>5931</v>
      </c>
      <c r="C402" s="822" t="s">
        <v>6365</v>
      </c>
      <c r="D402" s="822" t="s">
        <v>6544</v>
      </c>
      <c r="E402" s="822" t="s">
        <v>6545</v>
      </c>
      <c r="F402" s="831"/>
      <c r="G402" s="831"/>
      <c r="H402" s="831"/>
      <c r="I402" s="831"/>
      <c r="J402" s="831"/>
      <c r="K402" s="831"/>
      <c r="L402" s="831"/>
      <c r="M402" s="831"/>
      <c r="N402" s="831">
        <v>1</v>
      </c>
      <c r="O402" s="831">
        <v>28950</v>
      </c>
      <c r="P402" s="827"/>
      <c r="Q402" s="832">
        <v>28950</v>
      </c>
    </row>
    <row r="403" spans="1:17" ht="14.45" customHeight="1" x14ac:dyDescent="0.2">
      <c r="A403" s="821" t="s">
        <v>586</v>
      </c>
      <c r="B403" s="822" t="s">
        <v>5931</v>
      </c>
      <c r="C403" s="822" t="s">
        <v>6365</v>
      </c>
      <c r="D403" s="822" t="s">
        <v>6546</v>
      </c>
      <c r="E403" s="822" t="s">
        <v>6547</v>
      </c>
      <c r="F403" s="831">
        <v>2</v>
      </c>
      <c r="G403" s="831">
        <v>18938.5</v>
      </c>
      <c r="H403" s="831"/>
      <c r="I403" s="831">
        <v>9469.25</v>
      </c>
      <c r="J403" s="831"/>
      <c r="K403" s="831"/>
      <c r="L403" s="831"/>
      <c r="M403" s="831"/>
      <c r="N403" s="831"/>
      <c r="O403" s="831"/>
      <c r="P403" s="827"/>
      <c r="Q403" s="832"/>
    </row>
    <row r="404" spans="1:17" ht="14.45" customHeight="1" x14ac:dyDescent="0.2">
      <c r="A404" s="821" t="s">
        <v>586</v>
      </c>
      <c r="B404" s="822" t="s">
        <v>5931</v>
      </c>
      <c r="C404" s="822" t="s">
        <v>6365</v>
      </c>
      <c r="D404" s="822" t="s">
        <v>6548</v>
      </c>
      <c r="E404" s="822" t="s">
        <v>6549</v>
      </c>
      <c r="F404" s="831">
        <v>4</v>
      </c>
      <c r="G404" s="831">
        <v>39000.44</v>
      </c>
      <c r="H404" s="831">
        <v>4</v>
      </c>
      <c r="I404" s="831">
        <v>9750.11</v>
      </c>
      <c r="J404" s="831">
        <v>1</v>
      </c>
      <c r="K404" s="831">
        <v>9750.11</v>
      </c>
      <c r="L404" s="831">
        <v>1</v>
      </c>
      <c r="M404" s="831">
        <v>9750.11</v>
      </c>
      <c r="N404" s="831">
        <v>1</v>
      </c>
      <c r="O404" s="831">
        <v>9750.11</v>
      </c>
      <c r="P404" s="827">
        <v>1</v>
      </c>
      <c r="Q404" s="832">
        <v>9750.11</v>
      </c>
    </row>
    <row r="405" spans="1:17" ht="14.45" customHeight="1" x14ac:dyDescent="0.2">
      <c r="A405" s="821" t="s">
        <v>586</v>
      </c>
      <c r="B405" s="822" t="s">
        <v>5931</v>
      </c>
      <c r="C405" s="822" t="s">
        <v>6365</v>
      </c>
      <c r="D405" s="822" t="s">
        <v>6550</v>
      </c>
      <c r="E405" s="822" t="s">
        <v>6551</v>
      </c>
      <c r="F405" s="831">
        <v>8</v>
      </c>
      <c r="G405" s="831">
        <v>73482.320000000007</v>
      </c>
      <c r="H405" s="831">
        <v>2.6666666666666665</v>
      </c>
      <c r="I405" s="831">
        <v>9185.2900000000009</v>
      </c>
      <c r="J405" s="831">
        <v>3</v>
      </c>
      <c r="K405" s="831">
        <v>27555.870000000003</v>
      </c>
      <c r="L405" s="831">
        <v>1</v>
      </c>
      <c r="M405" s="831">
        <v>9185.2900000000009</v>
      </c>
      <c r="N405" s="831">
        <v>4</v>
      </c>
      <c r="O405" s="831">
        <v>36741.160000000003</v>
      </c>
      <c r="P405" s="827">
        <v>1.3333333333333333</v>
      </c>
      <c r="Q405" s="832">
        <v>9185.2900000000009</v>
      </c>
    </row>
    <row r="406" spans="1:17" ht="14.45" customHeight="1" x14ac:dyDescent="0.2">
      <c r="A406" s="821" t="s">
        <v>586</v>
      </c>
      <c r="B406" s="822" t="s">
        <v>5931</v>
      </c>
      <c r="C406" s="822" t="s">
        <v>6365</v>
      </c>
      <c r="D406" s="822" t="s">
        <v>6552</v>
      </c>
      <c r="E406" s="822" t="s">
        <v>6553</v>
      </c>
      <c r="F406" s="831">
        <v>1</v>
      </c>
      <c r="G406" s="831">
        <v>612.49</v>
      </c>
      <c r="H406" s="831">
        <v>1</v>
      </c>
      <c r="I406" s="831">
        <v>612.49</v>
      </c>
      <c r="J406" s="831">
        <v>1</v>
      </c>
      <c r="K406" s="831">
        <v>612.49</v>
      </c>
      <c r="L406" s="831">
        <v>1</v>
      </c>
      <c r="M406" s="831">
        <v>612.49</v>
      </c>
      <c r="N406" s="831"/>
      <c r="O406" s="831"/>
      <c r="P406" s="827"/>
      <c r="Q406" s="832"/>
    </row>
    <row r="407" spans="1:17" ht="14.45" customHeight="1" x14ac:dyDescent="0.2">
      <c r="A407" s="821" t="s">
        <v>586</v>
      </c>
      <c r="B407" s="822" t="s">
        <v>5931</v>
      </c>
      <c r="C407" s="822" t="s">
        <v>6365</v>
      </c>
      <c r="D407" s="822" t="s">
        <v>6554</v>
      </c>
      <c r="E407" s="822" t="s">
        <v>6555</v>
      </c>
      <c r="F407" s="831">
        <v>2</v>
      </c>
      <c r="G407" s="831">
        <v>1786.7</v>
      </c>
      <c r="H407" s="831">
        <v>1</v>
      </c>
      <c r="I407" s="831">
        <v>893.35</v>
      </c>
      <c r="J407" s="831">
        <v>2</v>
      </c>
      <c r="K407" s="831">
        <v>1786.7</v>
      </c>
      <c r="L407" s="831">
        <v>1</v>
      </c>
      <c r="M407" s="831">
        <v>893.35</v>
      </c>
      <c r="N407" s="831">
        <v>5</v>
      </c>
      <c r="O407" s="831">
        <v>4384.3500000000004</v>
      </c>
      <c r="P407" s="827">
        <v>2.4538814574354957</v>
      </c>
      <c r="Q407" s="832">
        <v>876.87000000000012</v>
      </c>
    </row>
    <row r="408" spans="1:17" ht="14.45" customHeight="1" x14ac:dyDescent="0.2">
      <c r="A408" s="821" t="s">
        <v>586</v>
      </c>
      <c r="B408" s="822" t="s">
        <v>5931</v>
      </c>
      <c r="C408" s="822" t="s">
        <v>6365</v>
      </c>
      <c r="D408" s="822" t="s">
        <v>6556</v>
      </c>
      <c r="E408" s="822" t="s">
        <v>6555</v>
      </c>
      <c r="F408" s="831">
        <v>2</v>
      </c>
      <c r="G408" s="831">
        <v>1996.04</v>
      </c>
      <c r="H408" s="831">
        <v>0.5</v>
      </c>
      <c r="I408" s="831">
        <v>998.02</v>
      </c>
      <c r="J408" s="831">
        <v>4</v>
      </c>
      <c r="K408" s="831">
        <v>3992.08</v>
      </c>
      <c r="L408" s="831">
        <v>1</v>
      </c>
      <c r="M408" s="831">
        <v>998.02</v>
      </c>
      <c r="N408" s="831">
        <v>6</v>
      </c>
      <c r="O408" s="831">
        <v>5878.26</v>
      </c>
      <c r="P408" s="827">
        <v>1.4724805114125969</v>
      </c>
      <c r="Q408" s="832">
        <v>979.71</v>
      </c>
    </row>
    <row r="409" spans="1:17" ht="14.45" customHeight="1" x14ac:dyDescent="0.2">
      <c r="A409" s="821" t="s">
        <v>586</v>
      </c>
      <c r="B409" s="822" t="s">
        <v>5931</v>
      </c>
      <c r="C409" s="822" t="s">
        <v>6365</v>
      </c>
      <c r="D409" s="822" t="s">
        <v>6557</v>
      </c>
      <c r="E409" s="822" t="s">
        <v>6558</v>
      </c>
      <c r="F409" s="831">
        <v>17</v>
      </c>
      <c r="G409" s="831">
        <v>10553.26</v>
      </c>
      <c r="H409" s="831">
        <v>1.7856918052758932</v>
      </c>
      <c r="I409" s="831">
        <v>620.78</v>
      </c>
      <c r="J409" s="831">
        <v>10</v>
      </c>
      <c r="K409" s="831">
        <v>5909.9</v>
      </c>
      <c r="L409" s="831">
        <v>1</v>
      </c>
      <c r="M409" s="831">
        <v>590.99</v>
      </c>
      <c r="N409" s="831">
        <v>14</v>
      </c>
      <c r="O409" s="831">
        <v>7975.9599999999991</v>
      </c>
      <c r="P409" s="827">
        <v>1.3495930557200628</v>
      </c>
      <c r="Q409" s="832">
        <v>569.71142857142854</v>
      </c>
    </row>
    <row r="410" spans="1:17" ht="14.45" customHeight="1" x14ac:dyDescent="0.2">
      <c r="A410" s="821" t="s">
        <v>586</v>
      </c>
      <c r="B410" s="822" t="s">
        <v>5931</v>
      </c>
      <c r="C410" s="822" t="s">
        <v>6365</v>
      </c>
      <c r="D410" s="822" t="s">
        <v>6559</v>
      </c>
      <c r="E410" s="822" t="s">
        <v>6558</v>
      </c>
      <c r="F410" s="831">
        <v>41</v>
      </c>
      <c r="G410" s="831">
        <v>26131.760000000002</v>
      </c>
      <c r="H410" s="831">
        <v>1.0221429839871139</v>
      </c>
      <c r="I410" s="831">
        <v>637.36</v>
      </c>
      <c r="J410" s="831">
        <v>41</v>
      </c>
      <c r="K410" s="831">
        <v>25565.660000000003</v>
      </c>
      <c r="L410" s="831">
        <v>1</v>
      </c>
      <c r="M410" s="831">
        <v>623.55268292682933</v>
      </c>
      <c r="N410" s="831">
        <v>28</v>
      </c>
      <c r="O410" s="831">
        <v>16374.220000000001</v>
      </c>
      <c r="P410" s="827">
        <v>0.64047710874665464</v>
      </c>
      <c r="Q410" s="832">
        <v>584.79357142857145</v>
      </c>
    </row>
    <row r="411" spans="1:17" ht="14.45" customHeight="1" x14ac:dyDescent="0.2">
      <c r="A411" s="821" t="s">
        <v>586</v>
      </c>
      <c r="B411" s="822" t="s">
        <v>5931</v>
      </c>
      <c r="C411" s="822" t="s">
        <v>6365</v>
      </c>
      <c r="D411" s="822" t="s">
        <v>6560</v>
      </c>
      <c r="E411" s="822" t="s">
        <v>6561</v>
      </c>
      <c r="F411" s="831">
        <v>3</v>
      </c>
      <c r="G411" s="831">
        <v>2008.47</v>
      </c>
      <c r="H411" s="831"/>
      <c r="I411" s="831">
        <v>669.49</v>
      </c>
      <c r="J411" s="831"/>
      <c r="K411" s="831"/>
      <c r="L411" s="831"/>
      <c r="M411" s="831"/>
      <c r="N411" s="831"/>
      <c r="O411" s="831"/>
      <c r="P411" s="827"/>
      <c r="Q411" s="832"/>
    </row>
    <row r="412" spans="1:17" ht="14.45" customHeight="1" x14ac:dyDescent="0.2">
      <c r="A412" s="821" t="s">
        <v>586</v>
      </c>
      <c r="B412" s="822" t="s">
        <v>5931</v>
      </c>
      <c r="C412" s="822" t="s">
        <v>6365</v>
      </c>
      <c r="D412" s="822" t="s">
        <v>6562</v>
      </c>
      <c r="E412" s="822" t="s">
        <v>6563</v>
      </c>
      <c r="F412" s="831">
        <v>1</v>
      </c>
      <c r="G412" s="831">
        <v>6115</v>
      </c>
      <c r="H412" s="831"/>
      <c r="I412" s="831">
        <v>6115</v>
      </c>
      <c r="J412" s="831"/>
      <c r="K412" s="831"/>
      <c r="L412" s="831"/>
      <c r="M412" s="831"/>
      <c r="N412" s="831"/>
      <c r="O412" s="831"/>
      <c r="P412" s="827"/>
      <c r="Q412" s="832"/>
    </row>
    <row r="413" spans="1:17" ht="14.45" customHeight="1" x14ac:dyDescent="0.2">
      <c r="A413" s="821" t="s">
        <v>586</v>
      </c>
      <c r="B413" s="822" t="s">
        <v>5931</v>
      </c>
      <c r="C413" s="822" t="s">
        <v>6365</v>
      </c>
      <c r="D413" s="822" t="s">
        <v>6564</v>
      </c>
      <c r="E413" s="822" t="s">
        <v>6565</v>
      </c>
      <c r="F413" s="831"/>
      <c r="G413" s="831"/>
      <c r="H413" s="831"/>
      <c r="I413" s="831"/>
      <c r="J413" s="831"/>
      <c r="K413" s="831"/>
      <c r="L413" s="831"/>
      <c r="M413" s="831"/>
      <c r="N413" s="831">
        <v>1</v>
      </c>
      <c r="O413" s="831">
        <v>9834</v>
      </c>
      <c r="P413" s="827"/>
      <c r="Q413" s="832">
        <v>9834</v>
      </c>
    </row>
    <row r="414" spans="1:17" ht="14.45" customHeight="1" x14ac:dyDescent="0.2">
      <c r="A414" s="821" t="s">
        <v>586</v>
      </c>
      <c r="B414" s="822" t="s">
        <v>5931</v>
      </c>
      <c r="C414" s="822" t="s">
        <v>6365</v>
      </c>
      <c r="D414" s="822" t="s">
        <v>6566</v>
      </c>
      <c r="E414" s="822" t="s">
        <v>6567</v>
      </c>
      <c r="F414" s="831">
        <v>1</v>
      </c>
      <c r="G414" s="831">
        <v>223.85</v>
      </c>
      <c r="H414" s="831"/>
      <c r="I414" s="831">
        <v>223.85</v>
      </c>
      <c r="J414" s="831"/>
      <c r="K414" s="831"/>
      <c r="L414" s="831"/>
      <c r="M414" s="831"/>
      <c r="N414" s="831"/>
      <c r="O414" s="831"/>
      <c r="P414" s="827"/>
      <c r="Q414" s="832"/>
    </row>
    <row r="415" spans="1:17" ht="14.45" customHeight="1" x14ac:dyDescent="0.2">
      <c r="A415" s="821" t="s">
        <v>586</v>
      </c>
      <c r="B415" s="822" t="s">
        <v>5931</v>
      </c>
      <c r="C415" s="822" t="s">
        <v>6365</v>
      </c>
      <c r="D415" s="822" t="s">
        <v>6568</v>
      </c>
      <c r="E415" s="822" t="s">
        <v>6569</v>
      </c>
      <c r="F415" s="831">
        <v>1</v>
      </c>
      <c r="G415" s="831">
        <v>7289.24</v>
      </c>
      <c r="H415" s="831"/>
      <c r="I415" s="831">
        <v>7289.24</v>
      </c>
      <c r="J415" s="831"/>
      <c r="K415" s="831"/>
      <c r="L415" s="831"/>
      <c r="M415" s="831"/>
      <c r="N415" s="831"/>
      <c r="O415" s="831"/>
      <c r="P415" s="827"/>
      <c r="Q415" s="832"/>
    </row>
    <row r="416" spans="1:17" ht="14.45" customHeight="1" x14ac:dyDescent="0.2">
      <c r="A416" s="821" t="s">
        <v>586</v>
      </c>
      <c r="B416" s="822" t="s">
        <v>5931</v>
      </c>
      <c r="C416" s="822" t="s">
        <v>6365</v>
      </c>
      <c r="D416" s="822" t="s">
        <v>6570</v>
      </c>
      <c r="E416" s="822" t="s">
        <v>6571</v>
      </c>
      <c r="F416" s="831">
        <v>1</v>
      </c>
      <c r="G416" s="831">
        <v>6397.2</v>
      </c>
      <c r="H416" s="831"/>
      <c r="I416" s="831">
        <v>6397.2</v>
      </c>
      <c r="J416" s="831"/>
      <c r="K416" s="831"/>
      <c r="L416" s="831"/>
      <c r="M416" s="831"/>
      <c r="N416" s="831"/>
      <c r="O416" s="831"/>
      <c r="P416" s="827"/>
      <c r="Q416" s="832"/>
    </row>
    <row r="417" spans="1:17" ht="14.45" customHeight="1" x14ac:dyDescent="0.2">
      <c r="A417" s="821" t="s">
        <v>586</v>
      </c>
      <c r="B417" s="822" t="s">
        <v>5931</v>
      </c>
      <c r="C417" s="822" t="s">
        <v>6365</v>
      </c>
      <c r="D417" s="822" t="s">
        <v>6572</v>
      </c>
      <c r="E417" s="822" t="s">
        <v>6573</v>
      </c>
      <c r="F417" s="831"/>
      <c r="G417" s="831"/>
      <c r="H417" s="831"/>
      <c r="I417" s="831"/>
      <c r="J417" s="831">
        <v>1</v>
      </c>
      <c r="K417" s="831">
        <v>1796</v>
      </c>
      <c r="L417" s="831">
        <v>1</v>
      </c>
      <c r="M417" s="831">
        <v>1796</v>
      </c>
      <c r="N417" s="831">
        <v>1</v>
      </c>
      <c r="O417" s="831">
        <v>960.74</v>
      </c>
      <c r="P417" s="827">
        <v>0.53493318485523389</v>
      </c>
      <c r="Q417" s="832">
        <v>960.74</v>
      </c>
    </row>
    <row r="418" spans="1:17" ht="14.45" customHeight="1" x14ac:dyDescent="0.2">
      <c r="A418" s="821" t="s">
        <v>586</v>
      </c>
      <c r="B418" s="822" t="s">
        <v>5931</v>
      </c>
      <c r="C418" s="822" t="s">
        <v>6365</v>
      </c>
      <c r="D418" s="822" t="s">
        <v>6574</v>
      </c>
      <c r="E418" s="822" t="s">
        <v>6575</v>
      </c>
      <c r="F418" s="831"/>
      <c r="G418" s="831"/>
      <c r="H418" s="831"/>
      <c r="I418" s="831"/>
      <c r="J418" s="831">
        <v>1</v>
      </c>
      <c r="K418" s="831">
        <v>1796</v>
      </c>
      <c r="L418" s="831">
        <v>1</v>
      </c>
      <c r="M418" s="831">
        <v>1796</v>
      </c>
      <c r="N418" s="831"/>
      <c r="O418" s="831"/>
      <c r="P418" s="827"/>
      <c r="Q418" s="832"/>
    </row>
    <row r="419" spans="1:17" ht="14.45" customHeight="1" x14ac:dyDescent="0.2">
      <c r="A419" s="821" t="s">
        <v>586</v>
      </c>
      <c r="B419" s="822" t="s">
        <v>5931</v>
      </c>
      <c r="C419" s="822" t="s">
        <v>6365</v>
      </c>
      <c r="D419" s="822" t="s">
        <v>6576</v>
      </c>
      <c r="E419" s="822" t="s">
        <v>6577</v>
      </c>
      <c r="F419" s="831">
        <v>1</v>
      </c>
      <c r="G419" s="831">
        <v>1657.27</v>
      </c>
      <c r="H419" s="831"/>
      <c r="I419" s="831">
        <v>1657.27</v>
      </c>
      <c r="J419" s="831"/>
      <c r="K419" s="831"/>
      <c r="L419" s="831"/>
      <c r="M419" s="831"/>
      <c r="N419" s="831"/>
      <c r="O419" s="831"/>
      <c r="P419" s="827"/>
      <c r="Q419" s="832"/>
    </row>
    <row r="420" spans="1:17" ht="14.45" customHeight="1" x14ac:dyDescent="0.2">
      <c r="A420" s="821" t="s">
        <v>586</v>
      </c>
      <c r="B420" s="822" t="s">
        <v>5931</v>
      </c>
      <c r="C420" s="822" t="s">
        <v>6365</v>
      </c>
      <c r="D420" s="822" t="s">
        <v>6578</v>
      </c>
      <c r="E420" s="822" t="s">
        <v>6579</v>
      </c>
      <c r="F420" s="831"/>
      <c r="G420" s="831"/>
      <c r="H420" s="831"/>
      <c r="I420" s="831"/>
      <c r="J420" s="831">
        <v>2</v>
      </c>
      <c r="K420" s="831">
        <v>4032</v>
      </c>
      <c r="L420" s="831">
        <v>1</v>
      </c>
      <c r="M420" s="831">
        <v>2016</v>
      </c>
      <c r="N420" s="831"/>
      <c r="O420" s="831"/>
      <c r="P420" s="827"/>
      <c r="Q420" s="832"/>
    </row>
    <row r="421" spans="1:17" ht="14.45" customHeight="1" x14ac:dyDescent="0.2">
      <c r="A421" s="821" t="s">
        <v>586</v>
      </c>
      <c r="B421" s="822" t="s">
        <v>5931</v>
      </c>
      <c r="C421" s="822" t="s">
        <v>6365</v>
      </c>
      <c r="D421" s="822" t="s">
        <v>6580</v>
      </c>
      <c r="E421" s="822" t="s">
        <v>6581</v>
      </c>
      <c r="F421" s="831">
        <v>6</v>
      </c>
      <c r="G421" s="831">
        <v>2910.12</v>
      </c>
      <c r="H421" s="831">
        <v>0.74963292684811667</v>
      </c>
      <c r="I421" s="831">
        <v>485.02</v>
      </c>
      <c r="J421" s="831">
        <v>9</v>
      </c>
      <c r="K421" s="831">
        <v>3882.06</v>
      </c>
      <c r="L421" s="831">
        <v>1</v>
      </c>
      <c r="M421" s="831">
        <v>431.34</v>
      </c>
      <c r="N421" s="831">
        <v>14</v>
      </c>
      <c r="O421" s="831">
        <v>5663</v>
      </c>
      <c r="P421" s="827">
        <v>1.4587615853438638</v>
      </c>
      <c r="Q421" s="832">
        <v>404.5</v>
      </c>
    </row>
    <row r="422" spans="1:17" ht="14.45" customHeight="1" x14ac:dyDescent="0.2">
      <c r="A422" s="821" t="s">
        <v>586</v>
      </c>
      <c r="B422" s="822" t="s">
        <v>5931</v>
      </c>
      <c r="C422" s="822" t="s">
        <v>6365</v>
      </c>
      <c r="D422" s="822" t="s">
        <v>6582</v>
      </c>
      <c r="E422" s="822" t="s">
        <v>6581</v>
      </c>
      <c r="F422" s="831">
        <v>77</v>
      </c>
      <c r="G422" s="831">
        <v>27850.13</v>
      </c>
      <c r="H422" s="831">
        <v>0.90991730082869093</v>
      </c>
      <c r="I422" s="831">
        <v>361.69</v>
      </c>
      <c r="J422" s="831">
        <v>93</v>
      </c>
      <c r="K422" s="831">
        <v>30607.319999999992</v>
      </c>
      <c r="L422" s="831">
        <v>1</v>
      </c>
      <c r="M422" s="831">
        <v>329.11096774193538</v>
      </c>
      <c r="N422" s="831">
        <v>103</v>
      </c>
      <c r="O422" s="831">
        <v>30453.280000000002</v>
      </c>
      <c r="P422" s="827">
        <v>0.99496721699253676</v>
      </c>
      <c r="Q422" s="832">
        <v>295.66291262135923</v>
      </c>
    </row>
    <row r="423" spans="1:17" ht="14.45" customHeight="1" x14ac:dyDescent="0.2">
      <c r="A423" s="821" t="s">
        <v>586</v>
      </c>
      <c r="B423" s="822" t="s">
        <v>5931</v>
      </c>
      <c r="C423" s="822" t="s">
        <v>6365</v>
      </c>
      <c r="D423" s="822" t="s">
        <v>6583</v>
      </c>
      <c r="E423" s="822" t="s">
        <v>6584</v>
      </c>
      <c r="F423" s="831">
        <v>3</v>
      </c>
      <c r="G423" s="831">
        <v>16228.800000000001</v>
      </c>
      <c r="H423" s="831"/>
      <c r="I423" s="831">
        <v>5409.6</v>
      </c>
      <c r="J423" s="831"/>
      <c r="K423" s="831"/>
      <c r="L423" s="831"/>
      <c r="M423" s="831"/>
      <c r="N423" s="831"/>
      <c r="O423" s="831"/>
      <c r="P423" s="827"/>
      <c r="Q423" s="832"/>
    </row>
    <row r="424" spans="1:17" ht="14.45" customHeight="1" x14ac:dyDescent="0.2">
      <c r="A424" s="821" t="s">
        <v>586</v>
      </c>
      <c r="B424" s="822" t="s">
        <v>5931</v>
      </c>
      <c r="C424" s="822" t="s">
        <v>6365</v>
      </c>
      <c r="D424" s="822" t="s">
        <v>6585</v>
      </c>
      <c r="E424" s="822" t="s">
        <v>6586</v>
      </c>
      <c r="F424" s="831">
        <v>14</v>
      </c>
      <c r="G424" s="831">
        <v>95676</v>
      </c>
      <c r="H424" s="831">
        <v>1.75</v>
      </c>
      <c r="I424" s="831">
        <v>6834</v>
      </c>
      <c r="J424" s="831">
        <v>8</v>
      </c>
      <c r="K424" s="831">
        <v>54672</v>
      </c>
      <c r="L424" s="831">
        <v>1</v>
      </c>
      <c r="M424" s="831">
        <v>6834</v>
      </c>
      <c r="N424" s="831"/>
      <c r="O424" s="831"/>
      <c r="P424" s="827"/>
      <c r="Q424" s="832"/>
    </row>
    <row r="425" spans="1:17" ht="14.45" customHeight="1" x14ac:dyDescent="0.2">
      <c r="A425" s="821" t="s">
        <v>586</v>
      </c>
      <c r="B425" s="822" t="s">
        <v>5931</v>
      </c>
      <c r="C425" s="822" t="s">
        <v>6365</v>
      </c>
      <c r="D425" s="822" t="s">
        <v>6587</v>
      </c>
      <c r="E425" s="822" t="s">
        <v>6588</v>
      </c>
      <c r="F425" s="831">
        <v>10</v>
      </c>
      <c r="G425" s="831">
        <v>8523.0999999999985</v>
      </c>
      <c r="H425" s="831"/>
      <c r="I425" s="831">
        <v>852.30999999999983</v>
      </c>
      <c r="J425" s="831"/>
      <c r="K425" s="831"/>
      <c r="L425" s="831"/>
      <c r="M425" s="831"/>
      <c r="N425" s="831"/>
      <c r="O425" s="831"/>
      <c r="P425" s="827"/>
      <c r="Q425" s="832"/>
    </row>
    <row r="426" spans="1:17" ht="14.45" customHeight="1" x14ac:dyDescent="0.2">
      <c r="A426" s="821" t="s">
        <v>586</v>
      </c>
      <c r="B426" s="822" t="s">
        <v>5931</v>
      </c>
      <c r="C426" s="822" t="s">
        <v>6365</v>
      </c>
      <c r="D426" s="822" t="s">
        <v>6589</v>
      </c>
      <c r="E426" s="822" t="s">
        <v>6590</v>
      </c>
      <c r="F426" s="831">
        <v>1</v>
      </c>
      <c r="G426" s="831">
        <v>12873.29</v>
      </c>
      <c r="H426" s="831"/>
      <c r="I426" s="831">
        <v>12873.29</v>
      </c>
      <c r="J426" s="831"/>
      <c r="K426" s="831"/>
      <c r="L426" s="831"/>
      <c r="M426" s="831"/>
      <c r="N426" s="831"/>
      <c r="O426" s="831"/>
      <c r="P426" s="827"/>
      <c r="Q426" s="832"/>
    </row>
    <row r="427" spans="1:17" ht="14.45" customHeight="1" x14ac:dyDescent="0.2">
      <c r="A427" s="821" t="s">
        <v>586</v>
      </c>
      <c r="B427" s="822" t="s">
        <v>5931</v>
      </c>
      <c r="C427" s="822" t="s">
        <v>6365</v>
      </c>
      <c r="D427" s="822" t="s">
        <v>6591</v>
      </c>
      <c r="E427" s="822" t="s">
        <v>6592</v>
      </c>
      <c r="F427" s="831">
        <v>1</v>
      </c>
      <c r="G427" s="831">
        <v>750.33</v>
      </c>
      <c r="H427" s="831"/>
      <c r="I427" s="831">
        <v>750.33</v>
      </c>
      <c r="J427" s="831"/>
      <c r="K427" s="831"/>
      <c r="L427" s="831"/>
      <c r="M427" s="831"/>
      <c r="N427" s="831"/>
      <c r="O427" s="831"/>
      <c r="P427" s="827"/>
      <c r="Q427" s="832"/>
    </row>
    <row r="428" spans="1:17" ht="14.45" customHeight="1" x14ac:dyDescent="0.2">
      <c r="A428" s="821" t="s">
        <v>586</v>
      </c>
      <c r="B428" s="822" t="s">
        <v>5931</v>
      </c>
      <c r="C428" s="822" t="s">
        <v>6365</v>
      </c>
      <c r="D428" s="822" t="s">
        <v>6593</v>
      </c>
      <c r="E428" s="822" t="s">
        <v>6594</v>
      </c>
      <c r="F428" s="831"/>
      <c r="G428" s="831"/>
      <c r="H428" s="831"/>
      <c r="I428" s="831"/>
      <c r="J428" s="831"/>
      <c r="K428" s="831"/>
      <c r="L428" s="831"/>
      <c r="M428" s="831"/>
      <c r="N428" s="831">
        <v>5</v>
      </c>
      <c r="O428" s="831">
        <v>17827.32</v>
      </c>
      <c r="P428" s="827"/>
      <c r="Q428" s="832">
        <v>3565.4639999999999</v>
      </c>
    </row>
    <row r="429" spans="1:17" ht="14.45" customHeight="1" x14ac:dyDescent="0.2">
      <c r="A429" s="821" t="s">
        <v>586</v>
      </c>
      <c r="B429" s="822" t="s">
        <v>5931</v>
      </c>
      <c r="C429" s="822" t="s">
        <v>6365</v>
      </c>
      <c r="D429" s="822" t="s">
        <v>6595</v>
      </c>
      <c r="E429" s="822" t="s">
        <v>6596</v>
      </c>
      <c r="F429" s="831">
        <v>8</v>
      </c>
      <c r="G429" s="831">
        <v>19630.400000000001</v>
      </c>
      <c r="H429" s="831">
        <v>0.33741546737363765</v>
      </c>
      <c r="I429" s="831">
        <v>2453.8000000000002</v>
      </c>
      <c r="J429" s="831">
        <v>24</v>
      </c>
      <c r="K429" s="831">
        <v>58178.720000000008</v>
      </c>
      <c r="L429" s="831">
        <v>1</v>
      </c>
      <c r="M429" s="831">
        <v>2424.1133333333337</v>
      </c>
      <c r="N429" s="831">
        <v>3</v>
      </c>
      <c r="O429" s="831">
        <v>6292.68</v>
      </c>
      <c r="P429" s="827">
        <v>0.10816119708374469</v>
      </c>
      <c r="Q429" s="832">
        <v>2097.56</v>
      </c>
    </row>
    <row r="430" spans="1:17" ht="14.45" customHeight="1" x14ac:dyDescent="0.2">
      <c r="A430" s="821" t="s">
        <v>586</v>
      </c>
      <c r="B430" s="822" t="s">
        <v>5931</v>
      </c>
      <c r="C430" s="822" t="s">
        <v>6365</v>
      </c>
      <c r="D430" s="822" t="s">
        <v>6597</v>
      </c>
      <c r="E430" s="822" t="s">
        <v>6596</v>
      </c>
      <c r="F430" s="831">
        <v>0.2</v>
      </c>
      <c r="G430" s="831">
        <v>140.72</v>
      </c>
      <c r="H430" s="831">
        <v>0.18181583265501247</v>
      </c>
      <c r="I430" s="831">
        <v>703.59999999999991</v>
      </c>
      <c r="J430" s="831">
        <v>1.0999999999999999</v>
      </c>
      <c r="K430" s="831">
        <v>773.97</v>
      </c>
      <c r="L430" s="831">
        <v>1</v>
      </c>
      <c r="M430" s="831">
        <v>703.60909090909104</v>
      </c>
      <c r="N430" s="831">
        <v>0.1</v>
      </c>
      <c r="O430" s="831">
        <v>70.36</v>
      </c>
      <c r="P430" s="827">
        <v>9.0907916327506236E-2</v>
      </c>
      <c r="Q430" s="832">
        <v>703.59999999999991</v>
      </c>
    </row>
    <row r="431" spans="1:17" ht="14.45" customHeight="1" x14ac:dyDescent="0.2">
      <c r="A431" s="821" t="s">
        <v>586</v>
      </c>
      <c r="B431" s="822" t="s">
        <v>5931</v>
      </c>
      <c r="C431" s="822" t="s">
        <v>6365</v>
      </c>
      <c r="D431" s="822" t="s">
        <v>6598</v>
      </c>
      <c r="E431" s="822" t="s">
        <v>6596</v>
      </c>
      <c r="F431" s="831">
        <v>2</v>
      </c>
      <c r="G431" s="831">
        <v>3078</v>
      </c>
      <c r="H431" s="831">
        <v>0.42553191489361697</v>
      </c>
      <c r="I431" s="831">
        <v>1539</v>
      </c>
      <c r="J431" s="831">
        <v>4.7</v>
      </c>
      <c r="K431" s="831">
        <v>7233.3000000000011</v>
      </c>
      <c r="L431" s="831">
        <v>1</v>
      </c>
      <c r="M431" s="831">
        <v>1539.0000000000002</v>
      </c>
      <c r="N431" s="831">
        <v>0.8</v>
      </c>
      <c r="O431" s="831">
        <v>1231.2</v>
      </c>
      <c r="P431" s="827">
        <v>0.17021276595744678</v>
      </c>
      <c r="Q431" s="832">
        <v>1539</v>
      </c>
    </row>
    <row r="432" spans="1:17" ht="14.45" customHeight="1" x14ac:dyDescent="0.2">
      <c r="A432" s="821" t="s">
        <v>586</v>
      </c>
      <c r="B432" s="822" t="s">
        <v>5931</v>
      </c>
      <c r="C432" s="822" t="s">
        <v>6365</v>
      </c>
      <c r="D432" s="822" t="s">
        <v>6599</v>
      </c>
      <c r="E432" s="822" t="s">
        <v>6596</v>
      </c>
      <c r="F432" s="831">
        <v>0.8</v>
      </c>
      <c r="G432" s="831">
        <v>1418.48</v>
      </c>
      <c r="H432" s="831">
        <v>0.25</v>
      </c>
      <c r="I432" s="831">
        <v>1773.1</v>
      </c>
      <c r="J432" s="831">
        <v>3.1999999999999997</v>
      </c>
      <c r="K432" s="831">
        <v>5673.92</v>
      </c>
      <c r="L432" s="831">
        <v>1</v>
      </c>
      <c r="M432" s="831">
        <v>1773.1000000000001</v>
      </c>
      <c r="N432" s="831">
        <v>0.1</v>
      </c>
      <c r="O432" s="831">
        <v>177.31</v>
      </c>
      <c r="P432" s="827">
        <v>3.125E-2</v>
      </c>
      <c r="Q432" s="832">
        <v>1773.1</v>
      </c>
    </row>
    <row r="433" spans="1:17" ht="14.45" customHeight="1" x14ac:dyDescent="0.2">
      <c r="A433" s="821" t="s">
        <v>586</v>
      </c>
      <c r="B433" s="822" t="s">
        <v>5931</v>
      </c>
      <c r="C433" s="822" t="s">
        <v>6365</v>
      </c>
      <c r="D433" s="822" t="s">
        <v>6600</v>
      </c>
      <c r="E433" s="822" t="s">
        <v>6601</v>
      </c>
      <c r="F433" s="831">
        <v>18.600000000000001</v>
      </c>
      <c r="G433" s="831">
        <v>4687.6000000000004</v>
      </c>
      <c r="H433" s="831">
        <v>0.75610354082791353</v>
      </c>
      <c r="I433" s="831">
        <v>252.02150537634409</v>
      </c>
      <c r="J433" s="831">
        <v>24.600000000000005</v>
      </c>
      <c r="K433" s="831">
        <v>6199.6800000000021</v>
      </c>
      <c r="L433" s="831">
        <v>1</v>
      </c>
      <c r="M433" s="831">
        <v>252.01951219512199</v>
      </c>
      <c r="N433" s="831">
        <v>20.5</v>
      </c>
      <c r="O433" s="831">
        <v>5166.5300000000007</v>
      </c>
      <c r="P433" s="827">
        <v>0.83335430215753048</v>
      </c>
      <c r="Q433" s="832">
        <v>252.02585365853662</v>
      </c>
    </row>
    <row r="434" spans="1:17" ht="14.45" customHeight="1" x14ac:dyDescent="0.2">
      <c r="A434" s="821" t="s">
        <v>586</v>
      </c>
      <c r="B434" s="822" t="s">
        <v>5931</v>
      </c>
      <c r="C434" s="822" t="s">
        <v>6365</v>
      </c>
      <c r="D434" s="822" t="s">
        <v>6602</v>
      </c>
      <c r="E434" s="822" t="s">
        <v>6603</v>
      </c>
      <c r="F434" s="831"/>
      <c r="G434" s="831"/>
      <c r="H434" s="831"/>
      <c r="I434" s="831"/>
      <c r="J434" s="831"/>
      <c r="K434" s="831"/>
      <c r="L434" s="831"/>
      <c r="M434" s="831"/>
      <c r="N434" s="831">
        <v>9</v>
      </c>
      <c r="O434" s="831">
        <v>109732.86</v>
      </c>
      <c r="P434" s="827"/>
      <c r="Q434" s="832">
        <v>12192.54</v>
      </c>
    </row>
    <row r="435" spans="1:17" ht="14.45" customHeight="1" x14ac:dyDescent="0.2">
      <c r="A435" s="821" t="s">
        <v>586</v>
      </c>
      <c r="B435" s="822" t="s">
        <v>5931</v>
      </c>
      <c r="C435" s="822" t="s">
        <v>6365</v>
      </c>
      <c r="D435" s="822" t="s">
        <v>6604</v>
      </c>
      <c r="E435" s="822" t="s">
        <v>6605</v>
      </c>
      <c r="F435" s="831"/>
      <c r="G435" s="831"/>
      <c r="H435" s="831"/>
      <c r="I435" s="831"/>
      <c r="J435" s="831"/>
      <c r="K435" s="831"/>
      <c r="L435" s="831"/>
      <c r="M435" s="831"/>
      <c r="N435" s="831">
        <v>1</v>
      </c>
      <c r="O435" s="831">
        <v>3860.83</v>
      </c>
      <c r="P435" s="827"/>
      <c r="Q435" s="832">
        <v>3860.83</v>
      </c>
    </row>
    <row r="436" spans="1:17" ht="14.45" customHeight="1" x14ac:dyDescent="0.2">
      <c r="A436" s="821" t="s">
        <v>586</v>
      </c>
      <c r="B436" s="822" t="s">
        <v>5931</v>
      </c>
      <c r="C436" s="822" t="s">
        <v>6365</v>
      </c>
      <c r="D436" s="822" t="s">
        <v>6606</v>
      </c>
      <c r="E436" s="822" t="s">
        <v>6607</v>
      </c>
      <c r="F436" s="831">
        <v>2</v>
      </c>
      <c r="G436" s="831">
        <v>1123.42</v>
      </c>
      <c r="H436" s="831">
        <v>0.2</v>
      </c>
      <c r="I436" s="831">
        <v>561.71</v>
      </c>
      <c r="J436" s="831">
        <v>10</v>
      </c>
      <c r="K436" s="831">
        <v>5617.1</v>
      </c>
      <c r="L436" s="831">
        <v>1</v>
      </c>
      <c r="M436" s="831">
        <v>561.71</v>
      </c>
      <c r="N436" s="831">
        <v>7</v>
      </c>
      <c r="O436" s="831">
        <v>3356.85</v>
      </c>
      <c r="P436" s="827">
        <v>0.59761264709547623</v>
      </c>
      <c r="Q436" s="832">
        <v>479.55</v>
      </c>
    </row>
    <row r="437" spans="1:17" ht="14.45" customHeight="1" x14ac:dyDescent="0.2">
      <c r="A437" s="821" t="s">
        <v>586</v>
      </c>
      <c r="B437" s="822" t="s">
        <v>5931</v>
      </c>
      <c r="C437" s="822" t="s">
        <v>6365</v>
      </c>
      <c r="D437" s="822" t="s">
        <v>6606</v>
      </c>
      <c r="E437" s="822" t="s">
        <v>6608</v>
      </c>
      <c r="F437" s="831">
        <v>2</v>
      </c>
      <c r="G437" s="831">
        <v>1123.42</v>
      </c>
      <c r="H437" s="831">
        <v>0.17335043043654705</v>
      </c>
      <c r="I437" s="831">
        <v>561.71</v>
      </c>
      <c r="J437" s="831">
        <v>13</v>
      </c>
      <c r="K437" s="831">
        <v>6480.630000000001</v>
      </c>
      <c r="L437" s="831">
        <v>1</v>
      </c>
      <c r="M437" s="831">
        <v>498.5100000000001</v>
      </c>
      <c r="N437" s="831">
        <v>8</v>
      </c>
      <c r="O437" s="831">
        <v>4082.88</v>
      </c>
      <c r="P437" s="827">
        <v>0.63001282282741022</v>
      </c>
      <c r="Q437" s="832">
        <v>510.36</v>
      </c>
    </row>
    <row r="438" spans="1:17" ht="14.45" customHeight="1" x14ac:dyDescent="0.2">
      <c r="A438" s="821" t="s">
        <v>586</v>
      </c>
      <c r="B438" s="822" t="s">
        <v>5931</v>
      </c>
      <c r="C438" s="822" t="s">
        <v>6365</v>
      </c>
      <c r="D438" s="822" t="s">
        <v>6609</v>
      </c>
      <c r="E438" s="822" t="s">
        <v>6607</v>
      </c>
      <c r="F438" s="831">
        <v>2</v>
      </c>
      <c r="G438" s="831">
        <v>801.32</v>
      </c>
      <c r="H438" s="831">
        <v>1</v>
      </c>
      <c r="I438" s="831">
        <v>400.66</v>
      </c>
      <c r="J438" s="831">
        <v>2</v>
      </c>
      <c r="K438" s="831">
        <v>801.32</v>
      </c>
      <c r="L438" s="831">
        <v>1</v>
      </c>
      <c r="M438" s="831">
        <v>400.66</v>
      </c>
      <c r="N438" s="831">
        <v>5</v>
      </c>
      <c r="O438" s="831">
        <v>1710.65</v>
      </c>
      <c r="P438" s="827">
        <v>2.1347900963410371</v>
      </c>
      <c r="Q438" s="832">
        <v>342.13</v>
      </c>
    </row>
    <row r="439" spans="1:17" ht="14.45" customHeight="1" x14ac:dyDescent="0.2">
      <c r="A439" s="821" t="s">
        <v>586</v>
      </c>
      <c r="B439" s="822" t="s">
        <v>5931</v>
      </c>
      <c r="C439" s="822" t="s">
        <v>6365</v>
      </c>
      <c r="D439" s="822" t="s">
        <v>6609</v>
      </c>
      <c r="E439" s="822" t="s">
        <v>6608</v>
      </c>
      <c r="F439" s="831"/>
      <c r="G439" s="831"/>
      <c r="H439" s="831"/>
      <c r="I439" s="831"/>
      <c r="J439" s="831">
        <v>3</v>
      </c>
      <c r="K439" s="831">
        <v>1201.98</v>
      </c>
      <c r="L439" s="831">
        <v>1</v>
      </c>
      <c r="M439" s="831">
        <v>400.66</v>
      </c>
      <c r="N439" s="831">
        <v>7</v>
      </c>
      <c r="O439" s="831">
        <v>2394.91</v>
      </c>
      <c r="P439" s="827">
        <v>1.992470756584968</v>
      </c>
      <c r="Q439" s="832">
        <v>342.13</v>
      </c>
    </row>
    <row r="440" spans="1:17" ht="14.45" customHeight="1" x14ac:dyDescent="0.2">
      <c r="A440" s="821" t="s">
        <v>586</v>
      </c>
      <c r="B440" s="822" t="s">
        <v>5931</v>
      </c>
      <c r="C440" s="822" t="s">
        <v>6365</v>
      </c>
      <c r="D440" s="822" t="s">
        <v>6610</v>
      </c>
      <c r="E440" s="822" t="s">
        <v>6611</v>
      </c>
      <c r="F440" s="831">
        <v>4</v>
      </c>
      <c r="G440" s="831">
        <v>15267.72</v>
      </c>
      <c r="H440" s="831">
        <v>4</v>
      </c>
      <c r="I440" s="831">
        <v>3816.93</v>
      </c>
      <c r="J440" s="831">
        <v>1</v>
      </c>
      <c r="K440" s="831">
        <v>3816.93</v>
      </c>
      <c r="L440" s="831">
        <v>1</v>
      </c>
      <c r="M440" s="831">
        <v>3816.93</v>
      </c>
      <c r="N440" s="831"/>
      <c r="O440" s="831"/>
      <c r="P440" s="827"/>
      <c r="Q440" s="832"/>
    </row>
    <row r="441" spans="1:17" ht="14.45" customHeight="1" x14ac:dyDescent="0.2">
      <c r="A441" s="821" t="s">
        <v>586</v>
      </c>
      <c r="B441" s="822" t="s">
        <v>5931</v>
      </c>
      <c r="C441" s="822" t="s">
        <v>6365</v>
      </c>
      <c r="D441" s="822" t="s">
        <v>6612</v>
      </c>
      <c r="E441" s="822" t="s">
        <v>6601</v>
      </c>
      <c r="F441" s="831">
        <v>20</v>
      </c>
      <c r="G441" s="831">
        <v>10944</v>
      </c>
      <c r="H441" s="831">
        <v>0.2331132418290017</v>
      </c>
      <c r="I441" s="831">
        <v>547.20000000000005</v>
      </c>
      <c r="J441" s="831">
        <v>90</v>
      </c>
      <c r="K441" s="831">
        <v>46947.140000000007</v>
      </c>
      <c r="L441" s="831">
        <v>1</v>
      </c>
      <c r="M441" s="831">
        <v>521.63488888888901</v>
      </c>
      <c r="N441" s="831">
        <v>43</v>
      </c>
      <c r="O441" s="831">
        <v>20435.34</v>
      </c>
      <c r="P441" s="827">
        <v>0.43528402369132596</v>
      </c>
      <c r="Q441" s="832">
        <v>475.2404651162791</v>
      </c>
    </row>
    <row r="442" spans="1:17" ht="14.45" customHeight="1" x14ac:dyDescent="0.2">
      <c r="A442" s="821" t="s">
        <v>586</v>
      </c>
      <c r="B442" s="822" t="s">
        <v>5931</v>
      </c>
      <c r="C442" s="822" t="s">
        <v>6365</v>
      </c>
      <c r="D442" s="822" t="s">
        <v>6613</v>
      </c>
      <c r="E442" s="822" t="s">
        <v>6601</v>
      </c>
      <c r="F442" s="831">
        <v>178</v>
      </c>
      <c r="G442" s="831">
        <v>314310.46000000002</v>
      </c>
      <c r="H442" s="831">
        <v>0.941005555669988</v>
      </c>
      <c r="I442" s="831">
        <v>1765.7891011235956</v>
      </c>
      <c r="J442" s="831">
        <v>208</v>
      </c>
      <c r="K442" s="831">
        <v>334015.52</v>
      </c>
      <c r="L442" s="831">
        <v>1</v>
      </c>
      <c r="M442" s="831">
        <v>1605.8438461538462</v>
      </c>
      <c r="N442" s="831">
        <v>148</v>
      </c>
      <c r="O442" s="831">
        <v>234376.28000000003</v>
      </c>
      <c r="P442" s="827">
        <v>0.70169278361676135</v>
      </c>
      <c r="Q442" s="832">
        <v>1583.6235135135137</v>
      </c>
    </row>
    <row r="443" spans="1:17" ht="14.45" customHeight="1" x14ac:dyDescent="0.2">
      <c r="A443" s="821" t="s">
        <v>586</v>
      </c>
      <c r="B443" s="822" t="s">
        <v>5931</v>
      </c>
      <c r="C443" s="822" t="s">
        <v>6365</v>
      </c>
      <c r="D443" s="822" t="s">
        <v>6614</v>
      </c>
      <c r="E443" s="822" t="s">
        <v>6615</v>
      </c>
      <c r="F443" s="831">
        <v>14</v>
      </c>
      <c r="G443" s="831">
        <v>27287.679999999997</v>
      </c>
      <c r="H443" s="831">
        <v>1.6222851612197484</v>
      </c>
      <c r="I443" s="831">
        <v>1949.1199999999997</v>
      </c>
      <c r="J443" s="831">
        <v>9</v>
      </c>
      <c r="K443" s="831">
        <v>16820.519999999997</v>
      </c>
      <c r="L443" s="831">
        <v>1</v>
      </c>
      <c r="M443" s="831">
        <v>1868.9466666666663</v>
      </c>
      <c r="N443" s="831">
        <v>8</v>
      </c>
      <c r="O443" s="831">
        <v>7999.3899999999994</v>
      </c>
      <c r="P443" s="827">
        <v>0.47557328786506009</v>
      </c>
      <c r="Q443" s="832">
        <v>999.92374999999993</v>
      </c>
    </row>
    <row r="444" spans="1:17" ht="14.45" customHeight="1" x14ac:dyDescent="0.2">
      <c r="A444" s="821" t="s">
        <v>586</v>
      </c>
      <c r="B444" s="822" t="s">
        <v>5931</v>
      </c>
      <c r="C444" s="822" t="s">
        <v>6365</v>
      </c>
      <c r="D444" s="822" t="s">
        <v>6616</v>
      </c>
      <c r="E444" s="822" t="s">
        <v>6617</v>
      </c>
      <c r="F444" s="831">
        <v>15</v>
      </c>
      <c r="G444" s="831">
        <v>20446.650000000001</v>
      </c>
      <c r="H444" s="831">
        <v>0.90992694915367389</v>
      </c>
      <c r="I444" s="831">
        <v>1363.1100000000001</v>
      </c>
      <c r="J444" s="831">
        <v>19</v>
      </c>
      <c r="K444" s="831">
        <v>22470.649999999998</v>
      </c>
      <c r="L444" s="831">
        <v>1</v>
      </c>
      <c r="M444" s="831">
        <v>1182.6657894736841</v>
      </c>
      <c r="N444" s="831">
        <v>26</v>
      </c>
      <c r="O444" s="831">
        <v>14013.11</v>
      </c>
      <c r="P444" s="827">
        <v>0.6236183643997838</v>
      </c>
      <c r="Q444" s="832">
        <v>538.9657692307693</v>
      </c>
    </row>
    <row r="445" spans="1:17" ht="14.45" customHeight="1" x14ac:dyDescent="0.2">
      <c r="A445" s="821" t="s">
        <v>586</v>
      </c>
      <c r="B445" s="822" t="s">
        <v>5931</v>
      </c>
      <c r="C445" s="822" t="s">
        <v>6365</v>
      </c>
      <c r="D445" s="822" t="s">
        <v>6618</v>
      </c>
      <c r="E445" s="822" t="s">
        <v>6619</v>
      </c>
      <c r="F445" s="831">
        <v>2</v>
      </c>
      <c r="G445" s="831">
        <v>39564.400000000001</v>
      </c>
      <c r="H445" s="831"/>
      <c r="I445" s="831">
        <v>19782.2</v>
      </c>
      <c r="J445" s="831"/>
      <c r="K445" s="831"/>
      <c r="L445" s="831"/>
      <c r="M445" s="831"/>
      <c r="N445" s="831">
        <v>4</v>
      </c>
      <c r="O445" s="831">
        <v>43295.770000000004</v>
      </c>
      <c r="P445" s="827"/>
      <c r="Q445" s="832">
        <v>10823.942500000001</v>
      </c>
    </row>
    <row r="446" spans="1:17" ht="14.45" customHeight="1" x14ac:dyDescent="0.2">
      <c r="A446" s="821" t="s">
        <v>586</v>
      </c>
      <c r="B446" s="822" t="s">
        <v>5931</v>
      </c>
      <c r="C446" s="822" t="s">
        <v>6365</v>
      </c>
      <c r="D446" s="822" t="s">
        <v>6620</v>
      </c>
      <c r="E446" s="822" t="s">
        <v>6621</v>
      </c>
      <c r="F446" s="831">
        <v>3</v>
      </c>
      <c r="G446" s="831">
        <v>25474.379999999997</v>
      </c>
      <c r="H446" s="831">
        <v>1.1884079471088445</v>
      </c>
      <c r="I446" s="831">
        <v>8491.4599999999991</v>
      </c>
      <c r="J446" s="831">
        <v>3</v>
      </c>
      <c r="K446" s="831">
        <v>21435.719999999998</v>
      </c>
      <c r="L446" s="831">
        <v>1</v>
      </c>
      <c r="M446" s="831">
        <v>7145.2399999999989</v>
      </c>
      <c r="N446" s="831">
        <v>15</v>
      </c>
      <c r="O446" s="831">
        <v>66792</v>
      </c>
      <c r="P446" s="827">
        <v>3.1159205289115555</v>
      </c>
      <c r="Q446" s="832">
        <v>4452.8</v>
      </c>
    </row>
    <row r="447" spans="1:17" ht="14.45" customHeight="1" x14ac:dyDescent="0.2">
      <c r="A447" s="821" t="s">
        <v>586</v>
      </c>
      <c r="B447" s="822" t="s">
        <v>5931</v>
      </c>
      <c r="C447" s="822" t="s">
        <v>6365</v>
      </c>
      <c r="D447" s="822" t="s">
        <v>6622</v>
      </c>
      <c r="E447" s="822" t="s">
        <v>6623</v>
      </c>
      <c r="F447" s="831">
        <v>13</v>
      </c>
      <c r="G447" s="831">
        <v>38990.119999999995</v>
      </c>
      <c r="H447" s="831">
        <v>1.4188059069304033</v>
      </c>
      <c r="I447" s="831">
        <v>2999.24</v>
      </c>
      <c r="J447" s="831">
        <v>11</v>
      </c>
      <c r="K447" s="831">
        <v>27480.94</v>
      </c>
      <c r="L447" s="831">
        <v>1</v>
      </c>
      <c r="M447" s="831">
        <v>2498.2672727272725</v>
      </c>
      <c r="N447" s="831">
        <v>55</v>
      </c>
      <c r="O447" s="831">
        <v>68405.490000000005</v>
      </c>
      <c r="P447" s="827">
        <v>2.4891976038665349</v>
      </c>
      <c r="Q447" s="832">
        <v>1243.7361818181819</v>
      </c>
    </row>
    <row r="448" spans="1:17" ht="14.45" customHeight="1" x14ac:dyDescent="0.2">
      <c r="A448" s="821" t="s">
        <v>586</v>
      </c>
      <c r="B448" s="822" t="s">
        <v>5931</v>
      </c>
      <c r="C448" s="822" t="s">
        <v>6365</v>
      </c>
      <c r="D448" s="822" t="s">
        <v>6624</v>
      </c>
      <c r="E448" s="822" t="s">
        <v>6625</v>
      </c>
      <c r="F448" s="831">
        <v>0.4</v>
      </c>
      <c r="G448" s="831">
        <v>299.95999999999998</v>
      </c>
      <c r="H448" s="831"/>
      <c r="I448" s="831">
        <v>749.89999999999986</v>
      </c>
      <c r="J448" s="831"/>
      <c r="K448" s="831"/>
      <c r="L448" s="831"/>
      <c r="M448" s="831"/>
      <c r="N448" s="831"/>
      <c r="O448" s="831"/>
      <c r="P448" s="827"/>
      <c r="Q448" s="832"/>
    </row>
    <row r="449" spans="1:17" ht="14.45" customHeight="1" x14ac:dyDescent="0.2">
      <c r="A449" s="821" t="s">
        <v>586</v>
      </c>
      <c r="B449" s="822" t="s">
        <v>5931</v>
      </c>
      <c r="C449" s="822" t="s">
        <v>6365</v>
      </c>
      <c r="D449" s="822" t="s">
        <v>6626</v>
      </c>
      <c r="E449" s="822" t="s">
        <v>6627</v>
      </c>
      <c r="F449" s="831">
        <v>1.8</v>
      </c>
      <c r="G449" s="831">
        <v>135.05000000000001</v>
      </c>
      <c r="H449" s="831">
        <v>2.2500833055648117</v>
      </c>
      <c r="I449" s="831">
        <v>75.027777777777786</v>
      </c>
      <c r="J449" s="831">
        <v>0.8</v>
      </c>
      <c r="K449" s="831">
        <v>60.02</v>
      </c>
      <c r="L449" s="831">
        <v>1</v>
      </c>
      <c r="M449" s="831">
        <v>75.025000000000006</v>
      </c>
      <c r="N449" s="831">
        <v>7.5</v>
      </c>
      <c r="O449" s="831">
        <v>562.71</v>
      </c>
      <c r="P449" s="827">
        <v>9.3753748750416523</v>
      </c>
      <c r="Q449" s="832">
        <v>75.028000000000006</v>
      </c>
    </row>
    <row r="450" spans="1:17" ht="14.45" customHeight="1" x14ac:dyDescent="0.2">
      <c r="A450" s="821" t="s">
        <v>586</v>
      </c>
      <c r="B450" s="822" t="s">
        <v>5931</v>
      </c>
      <c r="C450" s="822" t="s">
        <v>6365</v>
      </c>
      <c r="D450" s="822" t="s">
        <v>6628</v>
      </c>
      <c r="E450" s="822" t="s">
        <v>6629</v>
      </c>
      <c r="F450" s="831">
        <v>4</v>
      </c>
      <c r="G450" s="831">
        <v>4933.08</v>
      </c>
      <c r="H450" s="831"/>
      <c r="I450" s="831">
        <v>1233.27</v>
      </c>
      <c r="J450" s="831"/>
      <c r="K450" s="831"/>
      <c r="L450" s="831"/>
      <c r="M450" s="831"/>
      <c r="N450" s="831"/>
      <c r="O450" s="831"/>
      <c r="P450" s="827"/>
      <c r="Q450" s="832"/>
    </row>
    <row r="451" spans="1:17" ht="14.45" customHeight="1" x14ac:dyDescent="0.2">
      <c r="A451" s="821" t="s">
        <v>586</v>
      </c>
      <c r="B451" s="822" t="s">
        <v>5931</v>
      </c>
      <c r="C451" s="822" t="s">
        <v>6365</v>
      </c>
      <c r="D451" s="822" t="s">
        <v>6630</v>
      </c>
      <c r="E451" s="822" t="s">
        <v>6631</v>
      </c>
      <c r="F451" s="831">
        <v>1</v>
      </c>
      <c r="G451" s="831">
        <v>8704.42</v>
      </c>
      <c r="H451" s="831"/>
      <c r="I451" s="831">
        <v>8704.42</v>
      </c>
      <c r="J451" s="831"/>
      <c r="K451" s="831"/>
      <c r="L451" s="831"/>
      <c r="M451" s="831"/>
      <c r="N451" s="831"/>
      <c r="O451" s="831"/>
      <c r="P451" s="827"/>
      <c r="Q451" s="832"/>
    </row>
    <row r="452" spans="1:17" ht="14.45" customHeight="1" x14ac:dyDescent="0.2">
      <c r="A452" s="821" t="s">
        <v>586</v>
      </c>
      <c r="B452" s="822" t="s">
        <v>5931</v>
      </c>
      <c r="C452" s="822" t="s">
        <v>6365</v>
      </c>
      <c r="D452" s="822" t="s">
        <v>6632</v>
      </c>
      <c r="E452" s="822" t="s">
        <v>6631</v>
      </c>
      <c r="F452" s="831">
        <v>5</v>
      </c>
      <c r="G452" s="831">
        <v>46988.75</v>
      </c>
      <c r="H452" s="831"/>
      <c r="I452" s="831">
        <v>9397.75</v>
      </c>
      <c r="J452" s="831"/>
      <c r="K452" s="831"/>
      <c r="L452" s="831"/>
      <c r="M452" s="831"/>
      <c r="N452" s="831"/>
      <c r="O452" s="831"/>
      <c r="P452" s="827"/>
      <c r="Q452" s="832"/>
    </row>
    <row r="453" spans="1:17" ht="14.45" customHeight="1" x14ac:dyDescent="0.2">
      <c r="A453" s="821" t="s">
        <v>586</v>
      </c>
      <c r="B453" s="822" t="s">
        <v>5931</v>
      </c>
      <c r="C453" s="822" t="s">
        <v>6365</v>
      </c>
      <c r="D453" s="822" t="s">
        <v>6633</v>
      </c>
      <c r="E453" s="822" t="s">
        <v>6634</v>
      </c>
      <c r="F453" s="831">
        <v>1</v>
      </c>
      <c r="G453" s="831">
        <v>1664.4</v>
      </c>
      <c r="H453" s="831"/>
      <c r="I453" s="831">
        <v>1664.4</v>
      </c>
      <c r="J453" s="831"/>
      <c r="K453" s="831"/>
      <c r="L453" s="831"/>
      <c r="M453" s="831"/>
      <c r="N453" s="831"/>
      <c r="O453" s="831"/>
      <c r="P453" s="827"/>
      <c r="Q453" s="832"/>
    </row>
    <row r="454" spans="1:17" ht="14.45" customHeight="1" x14ac:dyDescent="0.2">
      <c r="A454" s="821" t="s">
        <v>586</v>
      </c>
      <c r="B454" s="822" t="s">
        <v>5931</v>
      </c>
      <c r="C454" s="822" t="s">
        <v>6365</v>
      </c>
      <c r="D454" s="822" t="s">
        <v>6635</v>
      </c>
      <c r="E454" s="822" t="s">
        <v>6636</v>
      </c>
      <c r="F454" s="831"/>
      <c r="G454" s="831"/>
      <c r="H454" s="831"/>
      <c r="I454" s="831"/>
      <c r="J454" s="831">
        <v>1</v>
      </c>
      <c r="K454" s="831">
        <v>2073.7600000000002</v>
      </c>
      <c r="L454" s="831">
        <v>1</v>
      </c>
      <c r="M454" s="831">
        <v>2073.7600000000002</v>
      </c>
      <c r="N454" s="831">
        <v>13</v>
      </c>
      <c r="O454" s="831">
        <v>23048.739999999998</v>
      </c>
      <c r="P454" s="827">
        <v>11.114468405215645</v>
      </c>
      <c r="Q454" s="832">
        <v>1772.9799999999998</v>
      </c>
    </row>
    <row r="455" spans="1:17" ht="14.45" customHeight="1" x14ac:dyDescent="0.2">
      <c r="A455" s="821" t="s">
        <v>586</v>
      </c>
      <c r="B455" s="822" t="s">
        <v>5931</v>
      </c>
      <c r="C455" s="822" t="s">
        <v>6365</v>
      </c>
      <c r="D455" s="822" t="s">
        <v>6635</v>
      </c>
      <c r="E455" s="822" t="s">
        <v>6637</v>
      </c>
      <c r="F455" s="831">
        <v>1</v>
      </c>
      <c r="G455" s="831">
        <v>2073.7600000000002</v>
      </c>
      <c r="H455" s="831"/>
      <c r="I455" s="831">
        <v>2073.7600000000002</v>
      </c>
      <c r="J455" s="831"/>
      <c r="K455" s="831"/>
      <c r="L455" s="831"/>
      <c r="M455" s="831"/>
      <c r="N455" s="831">
        <v>3</v>
      </c>
      <c r="O455" s="831">
        <v>5318.94</v>
      </c>
      <c r="P455" s="827"/>
      <c r="Q455" s="832">
        <v>1772.9799999999998</v>
      </c>
    </row>
    <row r="456" spans="1:17" ht="14.45" customHeight="1" x14ac:dyDescent="0.2">
      <c r="A456" s="821" t="s">
        <v>586</v>
      </c>
      <c r="B456" s="822" t="s">
        <v>5931</v>
      </c>
      <c r="C456" s="822" t="s">
        <v>6365</v>
      </c>
      <c r="D456" s="822" t="s">
        <v>6638</v>
      </c>
      <c r="E456" s="822" t="s">
        <v>6639</v>
      </c>
      <c r="F456" s="831">
        <v>5</v>
      </c>
      <c r="G456" s="831">
        <v>24806.5</v>
      </c>
      <c r="H456" s="831">
        <v>0.38857056033483506</v>
      </c>
      <c r="I456" s="831">
        <v>4961.3</v>
      </c>
      <c r="J456" s="831">
        <v>15</v>
      </c>
      <c r="K456" s="831">
        <v>63840.399999999994</v>
      </c>
      <c r="L456" s="831">
        <v>1</v>
      </c>
      <c r="M456" s="831">
        <v>4256.0266666666666</v>
      </c>
      <c r="N456" s="831">
        <v>3</v>
      </c>
      <c r="O456" s="831">
        <v>10350</v>
      </c>
      <c r="P456" s="827">
        <v>0.16212304434182745</v>
      </c>
      <c r="Q456" s="832">
        <v>3450</v>
      </c>
    </row>
    <row r="457" spans="1:17" ht="14.45" customHeight="1" x14ac:dyDescent="0.2">
      <c r="A457" s="821" t="s">
        <v>586</v>
      </c>
      <c r="B457" s="822" t="s">
        <v>5931</v>
      </c>
      <c r="C457" s="822" t="s">
        <v>6365</v>
      </c>
      <c r="D457" s="822" t="s">
        <v>6640</v>
      </c>
      <c r="E457" s="822" t="s">
        <v>6641</v>
      </c>
      <c r="F457" s="831">
        <v>1</v>
      </c>
      <c r="G457" s="831">
        <v>2915.55</v>
      </c>
      <c r="H457" s="831"/>
      <c r="I457" s="831">
        <v>2915.55</v>
      </c>
      <c r="J457" s="831"/>
      <c r="K457" s="831"/>
      <c r="L457" s="831"/>
      <c r="M457" s="831"/>
      <c r="N457" s="831"/>
      <c r="O457" s="831"/>
      <c r="P457" s="827"/>
      <c r="Q457" s="832"/>
    </row>
    <row r="458" spans="1:17" ht="14.45" customHeight="1" x14ac:dyDescent="0.2">
      <c r="A458" s="821" t="s">
        <v>586</v>
      </c>
      <c r="B458" s="822" t="s">
        <v>5931</v>
      </c>
      <c r="C458" s="822" t="s">
        <v>6365</v>
      </c>
      <c r="D458" s="822" t="s">
        <v>6642</v>
      </c>
      <c r="E458" s="822" t="s">
        <v>6643</v>
      </c>
      <c r="F458" s="831"/>
      <c r="G458" s="831"/>
      <c r="H458" s="831"/>
      <c r="I458" s="831"/>
      <c r="J458" s="831"/>
      <c r="K458" s="831"/>
      <c r="L458" s="831"/>
      <c r="M458" s="831"/>
      <c r="N458" s="831">
        <v>1</v>
      </c>
      <c r="O458" s="831">
        <v>18608.2</v>
      </c>
      <c r="P458" s="827"/>
      <c r="Q458" s="832">
        <v>18608.2</v>
      </c>
    </row>
    <row r="459" spans="1:17" ht="14.45" customHeight="1" x14ac:dyDescent="0.2">
      <c r="A459" s="821" t="s">
        <v>586</v>
      </c>
      <c r="B459" s="822" t="s">
        <v>5931</v>
      </c>
      <c r="C459" s="822" t="s">
        <v>6365</v>
      </c>
      <c r="D459" s="822" t="s">
        <v>6644</v>
      </c>
      <c r="E459" s="822" t="s">
        <v>6645</v>
      </c>
      <c r="F459" s="831">
        <v>7</v>
      </c>
      <c r="G459" s="831">
        <v>47089</v>
      </c>
      <c r="H459" s="831">
        <v>1.857114686859126</v>
      </c>
      <c r="I459" s="831">
        <v>6727</v>
      </c>
      <c r="J459" s="831">
        <v>4</v>
      </c>
      <c r="K459" s="831">
        <v>25356</v>
      </c>
      <c r="L459" s="831">
        <v>1</v>
      </c>
      <c r="M459" s="831">
        <v>6339</v>
      </c>
      <c r="N459" s="831">
        <v>1</v>
      </c>
      <c r="O459" s="831">
        <v>5175</v>
      </c>
      <c r="P459" s="827">
        <v>0.20409370563180312</v>
      </c>
      <c r="Q459" s="832">
        <v>5175</v>
      </c>
    </row>
    <row r="460" spans="1:17" ht="14.45" customHeight="1" x14ac:dyDescent="0.2">
      <c r="A460" s="821" t="s">
        <v>586</v>
      </c>
      <c r="B460" s="822" t="s">
        <v>5931</v>
      </c>
      <c r="C460" s="822" t="s">
        <v>6365</v>
      </c>
      <c r="D460" s="822" t="s">
        <v>6646</v>
      </c>
      <c r="E460" s="822" t="s">
        <v>6647</v>
      </c>
      <c r="F460" s="831"/>
      <c r="G460" s="831"/>
      <c r="H460" s="831"/>
      <c r="I460" s="831"/>
      <c r="J460" s="831"/>
      <c r="K460" s="831"/>
      <c r="L460" s="831"/>
      <c r="M460" s="831"/>
      <c r="N460" s="831">
        <v>1</v>
      </c>
      <c r="O460" s="831">
        <v>5175</v>
      </c>
      <c r="P460" s="827"/>
      <c r="Q460" s="832">
        <v>5175</v>
      </c>
    </row>
    <row r="461" spans="1:17" ht="14.45" customHeight="1" x14ac:dyDescent="0.2">
      <c r="A461" s="821" t="s">
        <v>586</v>
      </c>
      <c r="B461" s="822" t="s">
        <v>5931</v>
      </c>
      <c r="C461" s="822" t="s">
        <v>6365</v>
      </c>
      <c r="D461" s="822" t="s">
        <v>6648</v>
      </c>
      <c r="E461" s="822" t="s">
        <v>6649</v>
      </c>
      <c r="F461" s="831">
        <v>16</v>
      </c>
      <c r="G461" s="831">
        <v>172467.52</v>
      </c>
      <c r="H461" s="831">
        <v>1.3333343641240307</v>
      </c>
      <c r="I461" s="831">
        <v>10779.22</v>
      </c>
      <c r="J461" s="831">
        <v>12</v>
      </c>
      <c r="K461" s="831">
        <v>129350.54</v>
      </c>
      <c r="L461" s="831">
        <v>1</v>
      </c>
      <c r="M461" s="831">
        <v>10779.211666666666</v>
      </c>
      <c r="N461" s="831">
        <v>9</v>
      </c>
      <c r="O461" s="831">
        <v>97012.819999999992</v>
      </c>
      <c r="P461" s="827">
        <v>0.7499993428709304</v>
      </c>
      <c r="Q461" s="832">
        <v>10779.202222222222</v>
      </c>
    </row>
    <row r="462" spans="1:17" ht="14.45" customHeight="1" x14ac:dyDescent="0.2">
      <c r="A462" s="821" t="s">
        <v>586</v>
      </c>
      <c r="B462" s="822" t="s">
        <v>5931</v>
      </c>
      <c r="C462" s="822" t="s">
        <v>6365</v>
      </c>
      <c r="D462" s="822" t="s">
        <v>6650</v>
      </c>
      <c r="E462" s="822" t="s">
        <v>6651</v>
      </c>
      <c r="F462" s="831">
        <v>9</v>
      </c>
      <c r="G462" s="831">
        <v>82014.75</v>
      </c>
      <c r="H462" s="831">
        <v>1.8</v>
      </c>
      <c r="I462" s="831">
        <v>9112.75</v>
      </c>
      <c r="J462" s="831">
        <v>5</v>
      </c>
      <c r="K462" s="831">
        <v>45563.75</v>
      </c>
      <c r="L462" s="831">
        <v>1</v>
      </c>
      <c r="M462" s="831">
        <v>9112.75</v>
      </c>
      <c r="N462" s="831">
        <v>4</v>
      </c>
      <c r="O462" s="831">
        <v>36451</v>
      </c>
      <c r="P462" s="827">
        <v>0.8</v>
      </c>
      <c r="Q462" s="832">
        <v>9112.75</v>
      </c>
    </row>
    <row r="463" spans="1:17" ht="14.45" customHeight="1" x14ac:dyDescent="0.2">
      <c r="A463" s="821" t="s">
        <v>586</v>
      </c>
      <c r="B463" s="822" t="s">
        <v>5931</v>
      </c>
      <c r="C463" s="822" t="s">
        <v>6365</v>
      </c>
      <c r="D463" s="822" t="s">
        <v>6652</v>
      </c>
      <c r="E463" s="822" t="s">
        <v>6653</v>
      </c>
      <c r="F463" s="831">
        <v>62</v>
      </c>
      <c r="G463" s="831">
        <v>71269</v>
      </c>
      <c r="H463" s="831">
        <v>1.8235350107259241</v>
      </c>
      <c r="I463" s="831">
        <v>1149.5</v>
      </c>
      <c r="J463" s="831">
        <v>34</v>
      </c>
      <c r="K463" s="831">
        <v>39082.879999999997</v>
      </c>
      <c r="L463" s="831">
        <v>1</v>
      </c>
      <c r="M463" s="831">
        <v>1149.4964705882353</v>
      </c>
      <c r="N463" s="831">
        <v>30</v>
      </c>
      <c r="O463" s="831">
        <v>34484.81</v>
      </c>
      <c r="P463" s="827">
        <v>0.8823507888876152</v>
      </c>
      <c r="Q463" s="832">
        <v>1149.4936666666665</v>
      </c>
    </row>
    <row r="464" spans="1:17" ht="14.45" customHeight="1" x14ac:dyDescent="0.2">
      <c r="A464" s="821" t="s">
        <v>586</v>
      </c>
      <c r="B464" s="822" t="s">
        <v>5931</v>
      </c>
      <c r="C464" s="822" t="s">
        <v>6365</v>
      </c>
      <c r="D464" s="822" t="s">
        <v>6654</v>
      </c>
      <c r="E464" s="822" t="s">
        <v>6653</v>
      </c>
      <c r="F464" s="831">
        <v>48</v>
      </c>
      <c r="G464" s="831">
        <v>91283.04</v>
      </c>
      <c r="H464" s="831">
        <v>1.1707339595679302</v>
      </c>
      <c r="I464" s="831">
        <v>1901.7299999999998</v>
      </c>
      <c r="J464" s="831">
        <v>41</v>
      </c>
      <c r="K464" s="831">
        <v>77970.780000000013</v>
      </c>
      <c r="L464" s="831">
        <v>1</v>
      </c>
      <c r="M464" s="831">
        <v>1901.7263414634149</v>
      </c>
      <c r="N464" s="831">
        <v>28</v>
      </c>
      <c r="O464" s="831">
        <v>53248.19</v>
      </c>
      <c r="P464" s="827">
        <v>0.68292493675194721</v>
      </c>
      <c r="Q464" s="832">
        <v>1901.7210714285716</v>
      </c>
    </row>
    <row r="465" spans="1:17" ht="14.45" customHeight="1" x14ac:dyDescent="0.2">
      <c r="A465" s="821" t="s">
        <v>586</v>
      </c>
      <c r="B465" s="822" t="s">
        <v>5931</v>
      </c>
      <c r="C465" s="822" t="s">
        <v>6365</v>
      </c>
      <c r="D465" s="822" t="s">
        <v>6655</v>
      </c>
      <c r="E465" s="822" t="s">
        <v>6656</v>
      </c>
      <c r="F465" s="831">
        <v>2</v>
      </c>
      <c r="G465" s="831">
        <v>5594.3</v>
      </c>
      <c r="H465" s="831"/>
      <c r="I465" s="831">
        <v>2797.15</v>
      </c>
      <c r="J465" s="831"/>
      <c r="K465" s="831"/>
      <c r="L465" s="831"/>
      <c r="M465" s="831"/>
      <c r="N465" s="831">
        <v>2</v>
      </c>
      <c r="O465" s="831">
        <v>4781.88</v>
      </c>
      <c r="P465" s="827"/>
      <c r="Q465" s="832">
        <v>2390.94</v>
      </c>
    </row>
    <row r="466" spans="1:17" ht="14.45" customHeight="1" x14ac:dyDescent="0.2">
      <c r="A466" s="821" t="s">
        <v>586</v>
      </c>
      <c r="B466" s="822" t="s">
        <v>5931</v>
      </c>
      <c r="C466" s="822" t="s">
        <v>6365</v>
      </c>
      <c r="D466" s="822" t="s">
        <v>6655</v>
      </c>
      <c r="E466" s="822" t="s">
        <v>6657</v>
      </c>
      <c r="F466" s="831"/>
      <c r="G466" s="831"/>
      <c r="H466" s="831"/>
      <c r="I466" s="831"/>
      <c r="J466" s="831">
        <v>2</v>
      </c>
      <c r="K466" s="831">
        <v>4781.88</v>
      </c>
      <c r="L466" s="831">
        <v>1</v>
      </c>
      <c r="M466" s="831">
        <v>2390.94</v>
      </c>
      <c r="N466" s="831"/>
      <c r="O466" s="831"/>
      <c r="P466" s="827"/>
      <c r="Q466" s="832"/>
    </row>
    <row r="467" spans="1:17" ht="14.45" customHeight="1" x14ac:dyDescent="0.2">
      <c r="A467" s="821" t="s">
        <v>586</v>
      </c>
      <c r="B467" s="822" t="s">
        <v>5931</v>
      </c>
      <c r="C467" s="822" t="s">
        <v>6365</v>
      </c>
      <c r="D467" s="822" t="s">
        <v>6658</v>
      </c>
      <c r="E467" s="822" t="s">
        <v>6659</v>
      </c>
      <c r="F467" s="831">
        <v>3</v>
      </c>
      <c r="G467" s="831">
        <v>9834.06</v>
      </c>
      <c r="H467" s="831"/>
      <c r="I467" s="831">
        <v>3278.02</v>
      </c>
      <c r="J467" s="831"/>
      <c r="K467" s="831"/>
      <c r="L467" s="831"/>
      <c r="M467" s="831"/>
      <c r="N467" s="831">
        <v>2</v>
      </c>
      <c r="O467" s="831">
        <v>6080.29</v>
      </c>
      <c r="P467" s="827"/>
      <c r="Q467" s="832">
        <v>3040.145</v>
      </c>
    </row>
    <row r="468" spans="1:17" ht="14.45" customHeight="1" x14ac:dyDescent="0.2">
      <c r="A468" s="821" t="s">
        <v>586</v>
      </c>
      <c r="B468" s="822" t="s">
        <v>5931</v>
      </c>
      <c r="C468" s="822" t="s">
        <v>6365</v>
      </c>
      <c r="D468" s="822" t="s">
        <v>6660</v>
      </c>
      <c r="E468" s="822" t="s">
        <v>6661</v>
      </c>
      <c r="F468" s="831"/>
      <c r="G468" s="831"/>
      <c r="H468" s="831"/>
      <c r="I468" s="831"/>
      <c r="J468" s="831">
        <v>1</v>
      </c>
      <c r="K468" s="831">
        <v>6968.51</v>
      </c>
      <c r="L468" s="831">
        <v>1</v>
      </c>
      <c r="M468" s="831">
        <v>6968.51</v>
      </c>
      <c r="N468" s="831">
        <v>1</v>
      </c>
      <c r="O468" s="831">
        <v>5957.37</v>
      </c>
      <c r="P468" s="827">
        <v>0.85489867991866264</v>
      </c>
      <c r="Q468" s="832">
        <v>5957.37</v>
      </c>
    </row>
    <row r="469" spans="1:17" ht="14.45" customHeight="1" x14ac:dyDescent="0.2">
      <c r="A469" s="821" t="s">
        <v>586</v>
      </c>
      <c r="B469" s="822" t="s">
        <v>5931</v>
      </c>
      <c r="C469" s="822" t="s">
        <v>6365</v>
      </c>
      <c r="D469" s="822" t="s">
        <v>6662</v>
      </c>
      <c r="E469" s="822" t="s">
        <v>6661</v>
      </c>
      <c r="F469" s="831">
        <v>3</v>
      </c>
      <c r="G469" s="831">
        <v>25028.19</v>
      </c>
      <c r="H469" s="831">
        <v>3</v>
      </c>
      <c r="I469" s="831">
        <v>8342.73</v>
      </c>
      <c r="J469" s="831">
        <v>1</v>
      </c>
      <c r="K469" s="831">
        <v>8342.73</v>
      </c>
      <c r="L469" s="831">
        <v>1</v>
      </c>
      <c r="M469" s="831">
        <v>8342.73</v>
      </c>
      <c r="N469" s="831"/>
      <c r="O469" s="831"/>
      <c r="P469" s="827"/>
      <c r="Q469" s="832"/>
    </row>
    <row r="470" spans="1:17" ht="14.45" customHeight="1" x14ac:dyDescent="0.2">
      <c r="A470" s="821" t="s">
        <v>586</v>
      </c>
      <c r="B470" s="822" t="s">
        <v>5931</v>
      </c>
      <c r="C470" s="822" t="s">
        <v>6365</v>
      </c>
      <c r="D470" s="822" t="s">
        <v>6663</v>
      </c>
      <c r="E470" s="822" t="s">
        <v>6664</v>
      </c>
      <c r="F470" s="831">
        <v>2</v>
      </c>
      <c r="G470" s="831">
        <v>20169.7</v>
      </c>
      <c r="H470" s="831">
        <v>2</v>
      </c>
      <c r="I470" s="831">
        <v>10084.85</v>
      </c>
      <c r="J470" s="831">
        <v>1</v>
      </c>
      <c r="K470" s="831">
        <v>10084.85</v>
      </c>
      <c r="L470" s="831">
        <v>1</v>
      </c>
      <c r="M470" s="831">
        <v>10084.85</v>
      </c>
      <c r="N470" s="831"/>
      <c r="O470" s="831"/>
      <c r="P470" s="827"/>
      <c r="Q470" s="832"/>
    </row>
    <row r="471" spans="1:17" ht="14.45" customHeight="1" x14ac:dyDescent="0.2">
      <c r="A471" s="821" t="s">
        <v>586</v>
      </c>
      <c r="B471" s="822" t="s">
        <v>5931</v>
      </c>
      <c r="C471" s="822" t="s">
        <v>6365</v>
      </c>
      <c r="D471" s="822" t="s">
        <v>6663</v>
      </c>
      <c r="E471" s="822" t="s">
        <v>6665</v>
      </c>
      <c r="F471" s="831">
        <v>1</v>
      </c>
      <c r="G471" s="831">
        <v>10084.85</v>
      </c>
      <c r="H471" s="831"/>
      <c r="I471" s="831">
        <v>10084.85</v>
      </c>
      <c r="J471" s="831"/>
      <c r="K471" s="831"/>
      <c r="L471" s="831"/>
      <c r="M471" s="831"/>
      <c r="N471" s="831">
        <v>3</v>
      </c>
      <c r="O471" s="831">
        <v>25866.57</v>
      </c>
      <c r="P471" s="827"/>
      <c r="Q471" s="832">
        <v>8622.19</v>
      </c>
    </row>
    <row r="472" spans="1:17" ht="14.45" customHeight="1" x14ac:dyDescent="0.2">
      <c r="A472" s="821" t="s">
        <v>586</v>
      </c>
      <c r="B472" s="822" t="s">
        <v>5931</v>
      </c>
      <c r="C472" s="822" t="s">
        <v>6365</v>
      </c>
      <c r="D472" s="822" t="s">
        <v>6666</v>
      </c>
      <c r="E472" s="822" t="s">
        <v>6667</v>
      </c>
      <c r="F472" s="831">
        <v>7</v>
      </c>
      <c r="G472" s="831">
        <v>79691.150000000009</v>
      </c>
      <c r="H472" s="831">
        <v>1.8868232548734931</v>
      </c>
      <c r="I472" s="831">
        <v>11384.45</v>
      </c>
      <c r="J472" s="831">
        <v>4</v>
      </c>
      <c r="K472" s="831">
        <v>42235.62</v>
      </c>
      <c r="L472" s="831">
        <v>1</v>
      </c>
      <c r="M472" s="831">
        <v>10558.905000000001</v>
      </c>
      <c r="N472" s="831">
        <v>4</v>
      </c>
      <c r="O472" s="831">
        <v>40584.5</v>
      </c>
      <c r="P472" s="827">
        <v>0.96090693116379011</v>
      </c>
      <c r="Q472" s="832">
        <v>10146.125</v>
      </c>
    </row>
    <row r="473" spans="1:17" ht="14.45" customHeight="1" x14ac:dyDescent="0.2">
      <c r="A473" s="821" t="s">
        <v>586</v>
      </c>
      <c r="B473" s="822" t="s">
        <v>5931</v>
      </c>
      <c r="C473" s="822" t="s">
        <v>6365</v>
      </c>
      <c r="D473" s="822" t="s">
        <v>6668</v>
      </c>
      <c r="E473" s="822" t="s">
        <v>6667</v>
      </c>
      <c r="F473" s="831">
        <v>4</v>
      </c>
      <c r="G473" s="831">
        <v>41280.44</v>
      </c>
      <c r="H473" s="831">
        <v>0.71880488816939536</v>
      </c>
      <c r="I473" s="831">
        <v>10320.11</v>
      </c>
      <c r="J473" s="831">
        <v>6</v>
      </c>
      <c r="K473" s="831">
        <v>57429.26999999999</v>
      </c>
      <c r="L473" s="831">
        <v>1</v>
      </c>
      <c r="M473" s="831">
        <v>9571.5449999999983</v>
      </c>
      <c r="N473" s="831">
        <v>8</v>
      </c>
      <c r="O473" s="831">
        <v>73578.099999999991</v>
      </c>
      <c r="P473" s="827">
        <v>1.2811951118306049</v>
      </c>
      <c r="Q473" s="832">
        <v>9197.2624999999989</v>
      </c>
    </row>
    <row r="474" spans="1:17" ht="14.45" customHeight="1" x14ac:dyDescent="0.2">
      <c r="A474" s="821" t="s">
        <v>586</v>
      </c>
      <c r="B474" s="822" t="s">
        <v>5931</v>
      </c>
      <c r="C474" s="822" t="s">
        <v>6365</v>
      </c>
      <c r="D474" s="822" t="s">
        <v>6669</v>
      </c>
      <c r="E474" s="822" t="s">
        <v>6670</v>
      </c>
      <c r="F474" s="831">
        <v>1</v>
      </c>
      <c r="G474" s="831">
        <v>9736.64</v>
      </c>
      <c r="H474" s="831">
        <v>0.2594095038453279</v>
      </c>
      <c r="I474" s="831">
        <v>9736.64</v>
      </c>
      <c r="J474" s="831">
        <v>4</v>
      </c>
      <c r="K474" s="831">
        <v>37533.86</v>
      </c>
      <c r="L474" s="831">
        <v>1</v>
      </c>
      <c r="M474" s="831">
        <v>9383.4650000000001</v>
      </c>
      <c r="N474" s="831">
        <v>3</v>
      </c>
      <c r="O474" s="831">
        <v>24971.82</v>
      </c>
      <c r="P474" s="827">
        <v>0.66531446539204864</v>
      </c>
      <c r="Q474" s="832">
        <v>8323.94</v>
      </c>
    </row>
    <row r="475" spans="1:17" ht="14.45" customHeight="1" x14ac:dyDescent="0.2">
      <c r="A475" s="821" t="s">
        <v>586</v>
      </c>
      <c r="B475" s="822" t="s">
        <v>5931</v>
      </c>
      <c r="C475" s="822" t="s">
        <v>6365</v>
      </c>
      <c r="D475" s="822" t="s">
        <v>6671</v>
      </c>
      <c r="E475" s="822" t="s">
        <v>6672</v>
      </c>
      <c r="F475" s="831">
        <v>1</v>
      </c>
      <c r="G475" s="831">
        <v>10257.93</v>
      </c>
      <c r="H475" s="831">
        <v>0.5</v>
      </c>
      <c r="I475" s="831">
        <v>10257.93</v>
      </c>
      <c r="J475" s="831">
        <v>2</v>
      </c>
      <c r="K475" s="831">
        <v>20515.86</v>
      </c>
      <c r="L475" s="831">
        <v>1</v>
      </c>
      <c r="M475" s="831">
        <v>10257.93</v>
      </c>
      <c r="N475" s="831"/>
      <c r="O475" s="831"/>
      <c r="P475" s="827"/>
      <c r="Q475" s="832"/>
    </row>
    <row r="476" spans="1:17" ht="14.45" customHeight="1" x14ac:dyDescent="0.2">
      <c r="A476" s="821" t="s">
        <v>586</v>
      </c>
      <c r="B476" s="822" t="s">
        <v>5931</v>
      </c>
      <c r="C476" s="822" t="s">
        <v>6365</v>
      </c>
      <c r="D476" s="822" t="s">
        <v>6671</v>
      </c>
      <c r="E476" s="822" t="s">
        <v>6673</v>
      </c>
      <c r="F476" s="831">
        <v>1</v>
      </c>
      <c r="G476" s="831">
        <v>10257.93</v>
      </c>
      <c r="H476" s="831">
        <v>0.38987155586721167</v>
      </c>
      <c r="I476" s="831">
        <v>10257.93</v>
      </c>
      <c r="J476" s="831">
        <v>3</v>
      </c>
      <c r="K476" s="831">
        <v>26311.050000000003</v>
      </c>
      <c r="L476" s="831">
        <v>1</v>
      </c>
      <c r="M476" s="831">
        <v>8770.35</v>
      </c>
      <c r="N476" s="831">
        <v>1</v>
      </c>
      <c r="O476" s="831">
        <v>8770.35</v>
      </c>
      <c r="P476" s="827">
        <v>0.33333333333333331</v>
      </c>
      <c r="Q476" s="832">
        <v>8770.35</v>
      </c>
    </row>
    <row r="477" spans="1:17" ht="14.45" customHeight="1" x14ac:dyDescent="0.2">
      <c r="A477" s="821" t="s">
        <v>586</v>
      </c>
      <c r="B477" s="822" t="s">
        <v>5931</v>
      </c>
      <c r="C477" s="822" t="s">
        <v>6365</v>
      </c>
      <c r="D477" s="822" t="s">
        <v>6674</v>
      </c>
      <c r="E477" s="822"/>
      <c r="F477" s="831">
        <v>1</v>
      </c>
      <c r="G477" s="831">
        <v>1242</v>
      </c>
      <c r="H477" s="831"/>
      <c r="I477" s="831">
        <v>1242</v>
      </c>
      <c r="J477" s="831"/>
      <c r="K477" s="831"/>
      <c r="L477" s="831"/>
      <c r="M477" s="831"/>
      <c r="N477" s="831"/>
      <c r="O477" s="831"/>
      <c r="P477" s="827"/>
      <c r="Q477" s="832"/>
    </row>
    <row r="478" spans="1:17" ht="14.45" customHeight="1" x14ac:dyDescent="0.2">
      <c r="A478" s="821" t="s">
        <v>586</v>
      </c>
      <c r="B478" s="822" t="s">
        <v>5931</v>
      </c>
      <c r="C478" s="822" t="s">
        <v>6365</v>
      </c>
      <c r="D478" s="822" t="s">
        <v>6675</v>
      </c>
      <c r="E478" s="822" t="s">
        <v>6676</v>
      </c>
      <c r="F478" s="831"/>
      <c r="G478" s="831"/>
      <c r="H478" s="831"/>
      <c r="I478" s="831"/>
      <c r="J478" s="831"/>
      <c r="K478" s="831"/>
      <c r="L478" s="831"/>
      <c r="M478" s="831"/>
      <c r="N478" s="831">
        <v>5</v>
      </c>
      <c r="O478" s="831">
        <v>5448.42</v>
      </c>
      <c r="P478" s="827"/>
      <c r="Q478" s="832">
        <v>1089.684</v>
      </c>
    </row>
    <row r="479" spans="1:17" ht="14.45" customHeight="1" x14ac:dyDescent="0.2">
      <c r="A479" s="821" t="s">
        <v>586</v>
      </c>
      <c r="B479" s="822" t="s">
        <v>5931</v>
      </c>
      <c r="C479" s="822" t="s">
        <v>6365</v>
      </c>
      <c r="D479" s="822" t="s">
        <v>6677</v>
      </c>
      <c r="E479" s="822" t="s">
        <v>6678</v>
      </c>
      <c r="F479" s="831">
        <v>53</v>
      </c>
      <c r="G479" s="831">
        <v>63111.340000000004</v>
      </c>
      <c r="H479" s="831">
        <v>1.0527406706571325</v>
      </c>
      <c r="I479" s="831">
        <v>1190.78</v>
      </c>
      <c r="J479" s="831">
        <v>51</v>
      </c>
      <c r="K479" s="831">
        <v>59949.56</v>
      </c>
      <c r="L479" s="831">
        <v>1</v>
      </c>
      <c r="M479" s="831">
        <v>1175.481568627451</v>
      </c>
      <c r="N479" s="831">
        <v>39</v>
      </c>
      <c r="O479" s="831">
        <v>44601.33</v>
      </c>
      <c r="P479" s="827">
        <v>0.74398093997687398</v>
      </c>
      <c r="Q479" s="832">
        <v>1143.6238461538462</v>
      </c>
    </row>
    <row r="480" spans="1:17" ht="14.45" customHeight="1" x14ac:dyDescent="0.2">
      <c r="A480" s="821" t="s">
        <v>586</v>
      </c>
      <c r="B480" s="822" t="s">
        <v>5931</v>
      </c>
      <c r="C480" s="822" t="s">
        <v>6365</v>
      </c>
      <c r="D480" s="822" t="s">
        <v>6679</v>
      </c>
      <c r="E480" s="822" t="s">
        <v>6678</v>
      </c>
      <c r="F480" s="831">
        <v>136</v>
      </c>
      <c r="G480" s="831">
        <v>166738.72</v>
      </c>
      <c r="H480" s="831">
        <v>1.6116051929383817</v>
      </c>
      <c r="I480" s="831">
        <v>1226.02</v>
      </c>
      <c r="J480" s="831">
        <v>86</v>
      </c>
      <c r="K480" s="831">
        <v>103461.27</v>
      </c>
      <c r="L480" s="831">
        <v>1</v>
      </c>
      <c r="M480" s="831">
        <v>1203.0380232558141</v>
      </c>
      <c r="N480" s="831">
        <v>60</v>
      </c>
      <c r="O480" s="831">
        <v>70398.87999999999</v>
      </c>
      <c r="P480" s="827">
        <v>0.68043703697045266</v>
      </c>
      <c r="Q480" s="832">
        <v>1173.3146666666664</v>
      </c>
    </row>
    <row r="481" spans="1:17" ht="14.45" customHeight="1" x14ac:dyDescent="0.2">
      <c r="A481" s="821" t="s">
        <v>586</v>
      </c>
      <c r="B481" s="822" t="s">
        <v>5931</v>
      </c>
      <c r="C481" s="822" t="s">
        <v>6365</v>
      </c>
      <c r="D481" s="822" t="s">
        <v>6680</v>
      </c>
      <c r="E481" s="822" t="s">
        <v>6678</v>
      </c>
      <c r="F481" s="831">
        <v>26</v>
      </c>
      <c r="G481" s="831">
        <v>32684.86</v>
      </c>
      <c r="H481" s="831">
        <v>2.6362754998338458</v>
      </c>
      <c r="I481" s="831">
        <v>1257.1100000000001</v>
      </c>
      <c r="J481" s="831">
        <v>10</v>
      </c>
      <c r="K481" s="831">
        <v>12398.12</v>
      </c>
      <c r="L481" s="831">
        <v>1</v>
      </c>
      <c r="M481" s="831">
        <v>1239.8120000000001</v>
      </c>
      <c r="N481" s="831">
        <v>14</v>
      </c>
      <c r="O481" s="831">
        <v>17080.599999999999</v>
      </c>
      <c r="P481" s="827">
        <v>1.3776766154868638</v>
      </c>
      <c r="Q481" s="832">
        <v>1220.042857142857</v>
      </c>
    </row>
    <row r="482" spans="1:17" ht="14.45" customHeight="1" x14ac:dyDescent="0.2">
      <c r="A482" s="821" t="s">
        <v>586</v>
      </c>
      <c r="B482" s="822" t="s">
        <v>5931</v>
      </c>
      <c r="C482" s="822" t="s">
        <v>6365</v>
      </c>
      <c r="D482" s="822" t="s">
        <v>6681</v>
      </c>
      <c r="E482" s="822" t="s">
        <v>6682</v>
      </c>
      <c r="F482" s="831">
        <v>2</v>
      </c>
      <c r="G482" s="831">
        <v>1662.12</v>
      </c>
      <c r="H482" s="831"/>
      <c r="I482" s="831">
        <v>831.06</v>
      </c>
      <c r="J482" s="831"/>
      <c r="K482" s="831"/>
      <c r="L482" s="831"/>
      <c r="M482" s="831"/>
      <c r="N482" s="831"/>
      <c r="O482" s="831"/>
      <c r="P482" s="827"/>
      <c r="Q482" s="832"/>
    </row>
    <row r="483" spans="1:17" ht="14.45" customHeight="1" x14ac:dyDescent="0.2">
      <c r="A483" s="821" t="s">
        <v>586</v>
      </c>
      <c r="B483" s="822" t="s">
        <v>5931</v>
      </c>
      <c r="C483" s="822" t="s">
        <v>6365</v>
      </c>
      <c r="D483" s="822" t="s">
        <v>6683</v>
      </c>
      <c r="E483" s="822" t="s">
        <v>6684</v>
      </c>
      <c r="F483" s="831">
        <v>1</v>
      </c>
      <c r="G483" s="831">
        <v>6284.51</v>
      </c>
      <c r="H483" s="831"/>
      <c r="I483" s="831">
        <v>6284.51</v>
      </c>
      <c r="J483" s="831"/>
      <c r="K483" s="831"/>
      <c r="L483" s="831"/>
      <c r="M483" s="831"/>
      <c r="N483" s="831"/>
      <c r="O483" s="831"/>
      <c r="P483" s="827"/>
      <c r="Q483" s="832"/>
    </row>
    <row r="484" spans="1:17" ht="14.45" customHeight="1" x14ac:dyDescent="0.2">
      <c r="A484" s="821" t="s">
        <v>586</v>
      </c>
      <c r="B484" s="822" t="s">
        <v>5931</v>
      </c>
      <c r="C484" s="822" t="s">
        <v>6365</v>
      </c>
      <c r="D484" s="822" t="s">
        <v>6685</v>
      </c>
      <c r="E484" s="822" t="s">
        <v>6686</v>
      </c>
      <c r="F484" s="831">
        <v>14</v>
      </c>
      <c r="G484" s="831">
        <v>157307.5</v>
      </c>
      <c r="H484" s="831">
        <v>0.77778181565570981</v>
      </c>
      <c r="I484" s="831">
        <v>11236.25</v>
      </c>
      <c r="J484" s="831">
        <v>18</v>
      </c>
      <c r="K484" s="831">
        <v>202251.44999999998</v>
      </c>
      <c r="L484" s="831">
        <v>1</v>
      </c>
      <c r="M484" s="831">
        <v>11236.191666666666</v>
      </c>
      <c r="N484" s="831">
        <v>16</v>
      </c>
      <c r="O484" s="831">
        <v>178938.89999999997</v>
      </c>
      <c r="P484" s="827">
        <v>0.88473481895927064</v>
      </c>
      <c r="Q484" s="832">
        <v>11183.681249999998</v>
      </c>
    </row>
    <row r="485" spans="1:17" ht="14.45" customHeight="1" x14ac:dyDescent="0.2">
      <c r="A485" s="821" t="s">
        <v>586</v>
      </c>
      <c r="B485" s="822" t="s">
        <v>5931</v>
      </c>
      <c r="C485" s="822" t="s">
        <v>6365</v>
      </c>
      <c r="D485" s="822" t="s">
        <v>6687</v>
      </c>
      <c r="E485" s="822" t="s">
        <v>6688</v>
      </c>
      <c r="F485" s="831">
        <v>3</v>
      </c>
      <c r="G485" s="831">
        <v>48026.07</v>
      </c>
      <c r="H485" s="831">
        <v>1.5</v>
      </c>
      <c r="I485" s="831">
        <v>16008.69</v>
      </c>
      <c r="J485" s="831">
        <v>2</v>
      </c>
      <c r="K485" s="831">
        <v>32017.38</v>
      </c>
      <c r="L485" s="831">
        <v>1</v>
      </c>
      <c r="M485" s="831">
        <v>16008.69</v>
      </c>
      <c r="N485" s="831">
        <v>9</v>
      </c>
      <c r="O485" s="831">
        <v>30304</v>
      </c>
      <c r="P485" s="827">
        <v>0.94648593982393314</v>
      </c>
      <c r="Q485" s="832">
        <v>3367.1111111111113</v>
      </c>
    </row>
    <row r="486" spans="1:17" ht="14.45" customHeight="1" x14ac:dyDescent="0.2">
      <c r="A486" s="821" t="s">
        <v>586</v>
      </c>
      <c r="B486" s="822" t="s">
        <v>5931</v>
      </c>
      <c r="C486" s="822" t="s">
        <v>6365</v>
      </c>
      <c r="D486" s="822" t="s">
        <v>6292</v>
      </c>
      <c r="E486" s="822" t="s">
        <v>6689</v>
      </c>
      <c r="F486" s="831">
        <v>1</v>
      </c>
      <c r="G486" s="831">
        <v>7051.42</v>
      </c>
      <c r="H486" s="831">
        <v>0.5</v>
      </c>
      <c r="I486" s="831">
        <v>7051.42</v>
      </c>
      <c r="J486" s="831">
        <v>2</v>
      </c>
      <c r="K486" s="831">
        <v>14102.84</v>
      </c>
      <c r="L486" s="831">
        <v>1</v>
      </c>
      <c r="M486" s="831">
        <v>7051.42</v>
      </c>
      <c r="N486" s="831">
        <v>1</v>
      </c>
      <c r="O486" s="831">
        <v>6028.52</v>
      </c>
      <c r="P486" s="827">
        <v>0.42746850988878837</v>
      </c>
      <c r="Q486" s="832">
        <v>6028.52</v>
      </c>
    </row>
    <row r="487" spans="1:17" ht="14.45" customHeight="1" x14ac:dyDescent="0.2">
      <c r="A487" s="821" t="s">
        <v>586</v>
      </c>
      <c r="B487" s="822" t="s">
        <v>5931</v>
      </c>
      <c r="C487" s="822" t="s">
        <v>6365</v>
      </c>
      <c r="D487" s="822" t="s">
        <v>6690</v>
      </c>
      <c r="E487" s="822" t="s">
        <v>6691</v>
      </c>
      <c r="F487" s="831">
        <v>4</v>
      </c>
      <c r="G487" s="831">
        <v>38805.599999999999</v>
      </c>
      <c r="H487" s="831">
        <v>1.3333333333333335</v>
      </c>
      <c r="I487" s="831">
        <v>9701.4</v>
      </c>
      <c r="J487" s="831">
        <v>3</v>
      </c>
      <c r="K487" s="831">
        <v>29104.199999999997</v>
      </c>
      <c r="L487" s="831">
        <v>1</v>
      </c>
      <c r="M487" s="831">
        <v>9701.4</v>
      </c>
      <c r="N487" s="831"/>
      <c r="O487" s="831"/>
      <c r="P487" s="827"/>
      <c r="Q487" s="832"/>
    </row>
    <row r="488" spans="1:17" ht="14.45" customHeight="1" x14ac:dyDescent="0.2">
      <c r="A488" s="821" t="s">
        <v>586</v>
      </c>
      <c r="B488" s="822" t="s">
        <v>5931</v>
      </c>
      <c r="C488" s="822" t="s">
        <v>6365</v>
      </c>
      <c r="D488" s="822" t="s">
        <v>6690</v>
      </c>
      <c r="E488" s="822" t="s">
        <v>6692</v>
      </c>
      <c r="F488" s="831">
        <v>1</v>
      </c>
      <c r="G488" s="831">
        <v>9701.4</v>
      </c>
      <c r="H488" s="831"/>
      <c r="I488" s="831">
        <v>9701.4</v>
      </c>
      <c r="J488" s="831"/>
      <c r="K488" s="831"/>
      <c r="L488" s="831"/>
      <c r="M488" s="831"/>
      <c r="N488" s="831"/>
      <c r="O488" s="831"/>
      <c r="P488" s="827"/>
      <c r="Q488" s="832"/>
    </row>
    <row r="489" spans="1:17" ht="14.45" customHeight="1" x14ac:dyDescent="0.2">
      <c r="A489" s="821" t="s">
        <v>586</v>
      </c>
      <c r="B489" s="822" t="s">
        <v>5931</v>
      </c>
      <c r="C489" s="822" t="s">
        <v>6365</v>
      </c>
      <c r="D489" s="822" t="s">
        <v>6693</v>
      </c>
      <c r="E489" s="822" t="s">
        <v>6691</v>
      </c>
      <c r="F489" s="831">
        <v>4</v>
      </c>
      <c r="G489" s="831">
        <v>44530.48</v>
      </c>
      <c r="H489" s="831">
        <v>1</v>
      </c>
      <c r="I489" s="831">
        <v>11132.62</v>
      </c>
      <c r="J489" s="831">
        <v>4</v>
      </c>
      <c r="K489" s="831">
        <v>44530.48</v>
      </c>
      <c r="L489" s="831">
        <v>1</v>
      </c>
      <c r="M489" s="831">
        <v>11132.62</v>
      </c>
      <c r="N489" s="831">
        <v>2</v>
      </c>
      <c r="O489" s="831">
        <v>19035.900000000001</v>
      </c>
      <c r="P489" s="827">
        <v>0.42748023376348065</v>
      </c>
      <c r="Q489" s="832">
        <v>9517.9500000000007</v>
      </c>
    </row>
    <row r="490" spans="1:17" ht="14.45" customHeight="1" x14ac:dyDescent="0.2">
      <c r="A490" s="821" t="s">
        <v>586</v>
      </c>
      <c r="B490" s="822" t="s">
        <v>5931</v>
      </c>
      <c r="C490" s="822" t="s">
        <v>6365</v>
      </c>
      <c r="D490" s="822" t="s">
        <v>6693</v>
      </c>
      <c r="E490" s="822" t="s">
        <v>6692</v>
      </c>
      <c r="F490" s="831"/>
      <c r="G490" s="831"/>
      <c r="H490" s="831"/>
      <c r="I490" s="831"/>
      <c r="J490" s="831"/>
      <c r="K490" s="831"/>
      <c r="L490" s="831"/>
      <c r="M490" s="831"/>
      <c r="N490" s="831">
        <v>1</v>
      </c>
      <c r="O490" s="831">
        <v>9517.98</v>
      </c>
      <c r="P490" s="827"/>
      <c r="Q490" s="832">
        <v>9517.98</v>
      </c>
    </row>
    <row r="491" spans="1:17" ht="14.45" customHeight="1" x14ac:dyDescent="0.2">
      <c r="A491" s="821" t="s">
        <v>586</v>
      </c>
      <c r="B491" s="822" t="s">
        <v>5931</v>
      </c>
      <c r="C491" s="822" t="s">
        <v>6365</v>
      </c>
      <c r="D491" s="822" t="s">
        <v>6694</v>
      </c>
      <c r="E491" s="822" t="s">
        <v>6695</v>
      </c>
      <c r="F491" s="831">
        <v>7</v>
      </c>
      <c r="G491" s="831">
        <v>30982.26</v>
      </c>
      <c r="H491" s="831">
        <v>2.2300224929372177</v>
      </c>
      <c r="I491" s="831">
        <v>4426.0371428571425</v>
      </c>
      <c r="J491" s="831">
        <v>4</v>
      </c>
      <c r="K491" s="831">
        <v>13893.25</v>
      </c>
      <c r="L491" s="831">
        <v>1</v>
      </c>
      <c r="M491" s="831">
        <v>3473.3125</v>
      </c>
      <c r="N491" s="831">
        <v>4</v>
      </c>
      <c r="O491" s="831">
        <v>15540.78</v>
      </c>
      <c r="P491" s="827">
        <v>1.1185849243337593</v>
      </c>
      <c r="Q491" s="832">
        <v>3885.1950000000002</v>
      </c>
    </row>
    <row r="492" spans="1:17" ht="14.45" customHeight="1" x14ac:dyDescent="0.2">
      <c r="A492" s="821" t="s">
        <v>586</v>
      </c>
      <c r="B492" s="822" t="s">
        <v>5931</v>
      </c>
      <c r="C492" s="822" t="s">
        <v>6365</v>
      </c>
      <c r="D492" s="822" t="s">
        <v>6696</v>
      </c>
      <c r="E492" s="822" t="s">
        <v>6697</v>
      </c>
      <c r="F492" s="831">
        <v>7</v>
      </c>
      <c r="G492" s="831">
        <v>80997</v>
      </c>
      <c r="H492" s="831">
        <v>1</v>
      </c>
      <c r="I492" s="831">
        <v>11571</v>
      </c>
      <c r="J492" s="831">
        <v>7</v>
      </c>
      <c r="K492" s="831">
        <v>80997</v>
      </c>
      <c r="L492" s="831">
        <v>1</v>
      </c>
      <c r="M492" s="831">
        <v>11571</v>
      </c>
      <c r="N492" s="831">
        <v>6</v>
      </c>
      <c r="O492" s="831">
        <v>59359.259999999995</v>
      </c>
      <c r="P492" s="827">
        <v>0.73285751324123105</v>
      </c>
      <c r="Q492" s="832">
        <v>9893.2099999999991</v>
      </c>
    </row>
    <row r="493" spans="1:17" ht="14.45" customHeight="1" x14ac:dyDescent="0.2">
      <c r="A493" s="821" t="s">
        <v>586</v>
      </c>
      <c r="B493" s="822" t="s">
        <v>5931</v>
      </c>
      <c r="C493" s="822" t="s">
        <v>6365</v>
      </c>
      <c r="D493" s="822" t="s">
        <v>6696</v>
      </c>
      <c r="E493" s="822" t="s">
        <v>6698</v>
      </c>
      <c r="F493" s="831">
        <v>3</v>
      </c>
      <c r="G493" s="831">
        <v>34713</v>
      </c>
      <c r="H493" s="831">
        <v>0.70175431503195229</v>
      </c>
      <c r="I493" s="831">
        <v>11571</v>
      </c>
      <c r="J493" s="831">
        <v>5</v>
      </c>
      <c r="K493" s="831">
        <v>49466.03</v>
      </c>
      <c r="L493" s="831">
        <v>1</v>
      </c>
      <c r="M493" s="831">
        <v>9893.2060000000001</v>
      </c>
      <c r="N493" s="831">
        <v>7</v>
      </c>
      <c r="O493" s="831">
        <v>70930.259999999995</v>
      </c>
      <c r="P493" s="827">
        <v>1.4339185901920974</v>
      </c>
      <c r="Q493" s="832">
        <v>10132.894285714285</v>
      </c>
    </row>
    <row r="494" spans="1:17" ht="14.45" customHeight="1" x14ac:dyDescent="0.2">
      <c r="A494" s="821" t="s">
        <v>586</v>
      </c>
      <c r="B494" s="822" t="s">
        <v>5931</v>
      </c>
      <c r="C494" s="822" t="s">
        <v>6365</v>
      </c>
      <c r="D494" s="822" t="s">
        <v>6699</v>
      </c>
      <c r="E494" s="822" t="s">
        <v>6493</v>
      </c>
      <c r="F494" s="831">
        <v>26</v>
      </c>
      <c r="G494" s="831">
        <v>35352.46</v>
      </c>
      <c r="H494" s="831">
        <v>1.2380952380952379</v>
      </c>
      <c r="I494" s="831">
        <v>1359.71</v>
      </c>
      <c r="J494" s="831">
        <v>21</v>
      </c>
      <c r="K494" s="831">
        <v>28553.910000000003</v>
      </c>
      <c r="L494" s="831">
        <v>1</v>
      </c>
      <c r="M494" s="831">
        <v>1359.7100000000003</v>
      </c>
      <c r="N494" s="831">
        <v>25</v>
      </c>
      <c r="O494" s="831">
        <v>29046</v>
      </c>
      <c r="P494" s="827">
        <v>1.0172337168534886</v>
      </c>
      <c r="Q494" s="832">
        <v>1161.8399999999999</v>
      </c>
    </row>
    <row r="495" spans="1:17" ht="14.45" customHeight="1" x14ac:dyDescent="0.2">
      <c r="A495" s="821" t="s">
        <v>586</v>
      </c>
      <c r="B495" s="822" t="s">
        <v>5931</v>
      </c>
      <c r="C495" s="822" t="s">
        <v>6365</v>
      </c>
      <c r="D495" s="822" t="s">
        <v>6699</v>
      </c>
      <c r="E495" s="822" t="s">
        <v>6494</v>
      </c>
      <c r="F495" s="831">
        <v>4</v>
      </c>
      <c r="G495" s="831">
        <v>5438.84</v>
      </c>
      <c r="H495" s="831">
        <v>0.58515372168284796</v>
      </c>
      <c r="I495" s="831">
        <v>1359.71</v>
      </c>
      <c r="J495" s="831">
        <v>8</v>
      </c>
      <c r="K495" s="831">
        <v>9294.7199999999993</v>
      </c>
      <c r="L495" s="831">
        <v>1</v>
      </c>
      <c r="M495" s="831">
        <v>1161.8399999999999</v>
      </c>
      <c r="N495" s="831">
        <v>12</v>
      </c>
      <c r="O495" s="831">
        <v>13941.98</v>
      </c>
      <c r="P495" s="827">
        <v>1.4999892412036082</v>
      </c>
      <c r="Q495" s="832">
        <v>1161.8316666666667</v>
      </c>
    </row>
    <row r="496" spans="1:17" ht="14.45" customHeight="1" x14ac:dyDescent="0.2">
      <c r="A496" s="821" t="s">
        <v>586</v>
      </c>
      <c r="B496" s="822" t="s">
        <v>5931</v>
      </c>
      <c r="C496" s="822" t="s">
        <v>6365</v>
      </c>
      <c r="D496" s="822" t="s">
        <v>6700</v>
      </c>
      <c r="E496" s="822" t="s">
        <v>6701</v>
      </c>
      <c r="F496" s="831">
        <v>2</v>
      </c>
      <c r="G496" s="831">
        <v>2847.92</v>
      </c>
      <c r="H496" s="831">
        <v>0.4</v>
      </c>
      <c r="I496" s="831">
        <v>1423.96</v>
      </c>
      <c r="J496" s="831">
        <v>5</v>
      </c>
      <c r="K496" s="831">
        <v>7119.8</v>
      </c>
      <c r="L496" s="831">
        <v>1</v>
      </c>
      <c r="M496" s="831">
        <v>1423.96</v>
      </c>
      <c r="N496" s="831">
        <v>3</v>
      </c>
      <c r="O496" s="831">
        <v>3858.76</v>
      </c>
      <c r="P496" s="827">
        <v>0.54197589819938763</v>
      </c>
      <c r="Q496" s="832">
        <v>1286.2533333333333</v>
      </c>
    </row>
    <row r="497" spans="1:17" ht="14.45" customHeight="1" x14ac:dyDescent="0.2">
      <c r="A497" s="821" t="s">
        <v>586</v>
      </c>
      <c r="B497" s="822" t="s">
        <v>5931</v>
      </c>
      <c r="C497" s="822" t="s">
        <v>6365</v>
      </c>
      <c r="D497" s="822" t="s">
        <v>6700</v>
      </c>
      <c r="E497" s="822" t="s">
        <v>6702</v>
      </c>
      <c r="F497" s="831">
        <v>7</v>
      </c>
      <c r="G497" s="831">
        <v>9967.7200000000012</v>
      </c>
      <c r="H497" s="831">
        <v>1.6566948607443039</v>
      </c>
      <c r="I497" s="831">
        <v>1423.9600000000003</v>
      </c>
      <c r="J497" s="831">
        <v>5</v>
      </c>
      <c r="K497" s="831">
        <v>6016.63</v>
      </c>
      <c r="L497" s="831">
        <v>1</v>
      </c>
      <c r="M497" s="831">
        <v>1203.326</v>
      </c>
      <c r="N497" s="831">
        <v>8</v>
      </c>
      <c r="O497" s="831">
        <v>10137.169999999998</v>
      </c>
      <c r="P497" s="827">
        <v>1.6848584672815177</v>
      </c>
      <c r="Q497" s="832">
        <v>1267.1462499999998</v>
      </c>
    </row>
    <row r="498" spans="1:17" ht="14.45" customHeight="1" x14ac:dyDescent="0.2">
      <c r="A498" s="821" t="s">
        <v>586</v>
      </c>
      <c r="B498" s="822" t="s">
        <v>5931</v>
      </c>
      <c r="C498" s="822" t="s">
        <v>6365</v>
      </c>
      <c r="D498" s="822" t="s">
        <v>6703</v>
      </c>
      <c r="E498" s="822" t="s">
        <v>6704</v>
      </c>
      <c r="F498" s="831">
        <v>19</v>
      </c>
      <c r="G498" s="831">
        <v>4154.7299999999996</v>
      </c>
      <c r="H498" s="831">
        <v>1.1904909267521124</v>
      </c>
      <c r="I498" s="831">
        <v>218.67</v>
      </c>
      <c r="J498" s="831">
        <v>17</v>
      </c>
      <c r="K498" s="831">
        <v>3489.93</v>
      </c>
      <c r="L498" s="831">
        <v>1</v>
      </c>
      <c r="M498" s="831">
        <v>205.29</v>
      </c>
      <c r="N498" s="831">
        <v>16</v>
      </c>
      <c r="O498" s="831">
        <v>2978.8400000000006</v>
      </c>
      <c r="P498" s="827">
        <v>0.85355293659185161</v>
      </c>
      <c r="Q498" s="832">
        <v>186.17750000000004</v>
      </c>
    </row>
    <row r="499" spans="1:17" ht="14.45" customHeight="1" x14ac:dyDescent="0.2">
      <c r="A499" s="821" t="s">
        <v>586</v>
      </c>
      <c r="B499" s="822" t="s">
        <v>5931</v>
      </c>
      <c r="C499" s="822" t="s">
        <v>6365</v>
      </c>
      <c r="D499" s="822" t="s">
        <v>6705</v>
      </c>
      <c r="E499" s="822" t="s">
        <v>6706</v>
      </c>
      <c r="F499" s="831">
        <v>9</v>
      </c>
      <c r="G499" s="831">
        <v>2158.29</v>
      </c>
      <c r="H499" s="831">
        <v>0.75006255473539341</v>
      </c>
      <c r="I499" s="831">
        <v>239.81</v>
      </c>
      <c r="J499" s="831">
        <v>12</v>
      </c>
      <c r="K499" s="831">
        <v>2877.48</v>
      </c>
      <c r="L499" s="831">
        <v>1</v>
      </c>
      <c r="M499" s="831">
        <v>239.79</v>
      </c>
      <c r="N499" s="831"/>
      <c r="O499" s="831"/>
      <c r="P499" s="827"/>
      <c r="Q499" s="832"/>
    </row>
    <row r="500" spans="1:17" ht="14.45" customHeight="1" x14ac:dyDescent="0.2">
      <c r="A500" s="821" t="s">
        <v>586</v>
      </c>
      <c r="B500" s="822" t="s">
        <v>5931</v>
      </c>
      <c r="C500" s="822" t="s">
        <v>6365</v>
      </c>
      <c r="D500" s="822" t="s">
        <v>6707</v>
      </c>
      <c r="E500" s="822" t="s">
        <v>6708</v>
      </c>
      <c r="F500" s="831">
        <v>29</v>
      </c>
      <c r="G500" s="831">
        <v>51182.97</v>
      </c>
      <c r="H500" s="831">
        <v>1.0740779057913319</v>
      </c>
      <c r="I500" s="831">
        <v>1764.93</v>
      </c>
      <c r="J500" s="831">
        <v>27</v>
      </c>
      <c r="K500" s="831">
        <v>47652.94000000001</v>
      </c>
      <c r="L500" s="831">
        <v>1</v>
      </c>
      <c r="M500" s="831">
        <v>1764.9237037037039</v>
      </c>
      <c r="N500" s="831">
        <v>17</v>
      </c>
      <c r="O500" s="831">
        <v>30003.489999999998</v>
      </c>
      <c r="P500" s="827">
        <v>0.62962516058820284</v>
      </c>
      <c r="Q500" s="832">
        <v>1764.9111764705881</v>
      </c>
    </row>
    <row r="501" spans="1:17" ht="14.45" customHeight="1" x14ac:dyDescent="0.2">
      <c r="A501" s="821" t="s">
        <v>586</v>
      </c>
      <c r="B501" s="822" t="s">
        <v>5931</v>
      </c>
      <c r="C501" s="822" t="s">
        <v>6365</v>
      </c>
      <c r="D501" s="822" t="s">
        <v>6709</v>
      </c>
      <c r="E501" s="822" t="s">
        <v>6708</v>
      </c>
      <c r="F501" s="831">
        <v>76</v>
      </c>
      <c r="G501" s="831">
        <v>135544.48000000001</v>
      </c>
      <c r="H501" s="831">
        <v>0.87356321839080464</v>
      </c>
      <c r="I501" s="831">
        <v>1783.4800000000002</v>
      </c>
      <c r="J501" s="831">
        <v>87</v>
      </c>
      <c r="K501" s="831">
        <v>155162.76</v>
      </c>
      <c r="L501" s="831">
        <v>1</v>
      </c>
      <c r="M501" s="831">
        <v>1783.48</v>
      </c>
      <c r="N501" s="831">
        <v>68</v>
      </c>
      <c r="O501" s="831">
        <v>121276.64</v>
      </c>
      <c r="P501" s="827">
        <v>0.78160919540229878</v>
      </c>
      <c r="Q501" s="832">
        <v>1783.48</v>
      </c>
    </row>
    <row r="502" spans="1:17" ht="14.45" customHeight="1" x14ac:dyDescent="0.2">
      <c r="A502" s="821" t="s">
        <v>586</v>
      </c>
      <c r="B502" s="822" t="s">
        <v>5931</v>
      </c>
      <c r="C502" s="822" t="s">
        <v>6365</v>
      </c>
      <c r="D502" s="822" t="s">
        <v>6710</v>
      </c>
      <c r="E502" s="822" t="s">
        <v>6706</v>
      </c>
      <c r="F502" s="831">
        <v>23</v>
      </c>
      <c r="G502" s="831">
        <v>5506.2000000000007</v>
      </c>
      <c r="H502" s="831">
        <v>1.0000000000000002</v>
      </c>
      <c r="I502" s="831">
        <v>239.40000000000003</v>
      </c>
      <c r="J502" s="831">
        <v>23</v>
      </c>
      <c r="K502" s="831">
        <v>5506.2</v>
      </c>
      <c r="L502" s="831">
        <v>1</v>
      </c>
      <c r="M502" s="831">
        <v>239.4</v>
      </c>
      <c r="N502" s="831">
        <v>17</v>
      </c>
      <c r="O502" s="831">
        <v>4069.8000000000006</v>
      </c>
      <c r="P502" s="827">
        <v>0.73913043478260887</v>
      </c>
      <c r="Q502" s="832">
        <v>239.40000000000003</v>
      </c>
    </row>
    <row r="503" spans="1:17" ht="14.45" customHeight="1" x14ac:dyDescent="0.2">
      <c r="A503" s="821" t="s">
        <v>586</v>
      </c>
      <c r="B503" s="822" t="s">
        <v>5931</v>
      </c>
      <c r="C503" s="822" t="s">
        <v>6365</v>
      </c>
      <c r="D503" s="822" t="s">
        <v>6711</v>
      </c>
      <c r="E503" s="822" t="s">
        <v>6509</v>
      </c>
      <c r="F503" s="831">
        <v>5</v>
      </c>
      <c r="G503" s="831">
        <v>1632.25</v>
      </c>
      <c r="H503" s="831">
        <v>1.6666666666666667</v>
      </c>
      <c r="I503" s="831">
        <v>326.45</v>
      </c>
      <c r="J503" s="831">
        <v>3</v>
      </c>
      <c r="K503" s="831">
        <v>979.34999999999991</v>
      </c>
      <c r="L503" s="831">
        <v>1</v>
      </c>
      <c r="M503" s="831">
        <v>326.45</v>
      </c>
      <c r="N503" s="831">
        <v>7</v>
      </c>
      <c r="O503" s="831">
        <v>2285.15</v>
      </c>
      <c r="P503" s="827">
        <v>2.3333333333333335</v>
      </c>
      <c r="Q503" s="832">
        <v>326.45</v>
      </c>
    </row>
    <row r="504" spans="1:17" ht="14.45" customHeight="1" x14ac:dyDescent="0.2">
      <c r="A504" s="821" t="s">
        <v>586</v>
      </c>
      <c r="B504" s="822" t="s">
        <v>5931</v>
      </c>
      <c r="C504" s="822" t="s">
        <v>6365</v>
      </c>
      <c r="D504" s="822" t="s">
        <v>6712</v>
      </c>
      <c r="E504" s="822" t="s">
        <v>6713</v>
      </c>
      <c r="F504" s="831"/>
      <c r="G504" s="831"/>
      <c r="H504" s="831"/>
      <c r="I504" s="831"/>
      <c r="J504" s="831"/>
      <c r="K504" s="831"/>
      <c r="L504" s="831"/>
      <c r="M504" s="831"/>
      <c r="N504" s="831">
        <v>5</v>
      </c>
      <c r="O504" s="831">
        <v>30464.55</v>
      </c>
      <c r="P504" s="827"/>
      <c r="Q504" s="832">
        <v>6092.91</v>
      </c>
    </row>
    <row r="505" spans="1:17" ht="14.45" customHeight="1" x14ac:dyDescent="0.2">
      <c r="A505" s="821" t="s">
        <v>586</v>
      </c>
      <c r="B505" s="822" t="s">
        <v>5931</v>
      </c>
      <c r="C505" s="822" t="s">
        <v>6365</v>
      </c>
      <c r="D505" s="822" t="s">
        <v>6714</v>
      </c>
      <c r="E505" s="822" t="s">
        <v>6713</v>
      </c>
      <c r="F505" s="831"/>
      <c r="G505" s="831"/>
      <c r="H505" s="831"/>
      <c r="I505" s="831"/>
      <c r="J505" s="831"/>
      <c r="K505" s="831"/>
      <c r="L505" s="831"/>
      <c r="M505" s="831"/>
      <c r="N505" s="831">
        <v>1</v>
      </c>
      <c r="O505" s="831">
        <v>5175</v>
      </c>
      <c r="P505" s="827"/>
      <c r="Q505" s="832">
        <v>5175</v>
      </c>
    </row>
    <row r="506" spans="1:17" ht="14.45" customHeight="1" x14ac:dyDescent="0.2">
      <c r="A506" s="821" t="s">
        <v>586</v>
      </c>
      <c r="B506" s="822" t="s">
        <v>5931</v>
      </c>
      <c r="C506" s="822" t="s">
        <v>6365</v>
      </c>
      <c r="D506" s="822" t="s">
        <v>6715</v>
      </c>
      <c r="E506" s="822" t="s">
        <v>6716</v>
      </c>
      <c r="F506" s="831"/>
      <c r="G506" s="831"/>
      <c r="H506" s="831"/>
      <c r="I506" s="831"/>
      <c r="J506" s="831"/>
      <c r="K506" s="831"/>
      <c r="L506" s="831"/>
      <c r="M506" s="831"/>
      <c r="N506" s="831">
        <v>11</v>
      </c>
      <c r="O506" s="831">
        <v>58481.56</v>
      </c>
      <c r="P506" s="827"/>
      <c r="Q506" s="832">
        <v>5316.5054545454541</v>
      </c>
    </row>
    <row r="507" spans="1:17" ht="14.45" customHeight="1" x14ac:dyDescent="0.2">
      <c r="A507" s="821" t="s">
        <v>586</v>
      </c>
      <c r="B507" s="822" t="s">
        <v>5931</v>
      </c>
      <c r="C507" s="822" t="s">
        <v>6365</v>
      </c>
      <c r="D507" s="822" t="s">
        <v>6717</v>
      </c>
      <c r="E507" s="822" t="s">
        <v>6718</v>
      </c>
      <c r="F507" s="831"/>
      <c r="G507" s="831"/>
      <c r="H507" s="831"/>
      <c r="I507" s="831"/>
      <c r="J507" s="831"/>
      <c r="K507" s="831"/>
      <c r="L507" s="831"/>
      <c r="M507" s="831"/>
      <c r="N507" s="831">
        <v>2</v>
      </c>
      <c r="O507" s="831">
        <v>20347.599999999999</v>
      </c>
      <c r="P507" s="827"/>
      <c r="Q507" s="832">
        <v>10173.799999999999</v>
      </c>
    </row>
    <row r="508" spans="1:17" ht="14.45" customHeight="1" x14ac:dyDescent="0.2">
      <c r="A508" s="821" t="s">
        <v>586</v>
      </c>
      <c r="B508" s="822" t="s">
        <v>5931</v>
      </c>
      <c r="C508" s="822" t="s">
        <v>6365</v>
      </c>
      <c r="D508" s="822" t="s">
        <v>6719</v>
      </c>
      <c r="E508" s="822" t="s">
        <v>6718</v>
      </c>
      <c r="F508" s="831"/>
      <c r="G508" s="831"/>
      <c r="H508" s="831"/>
      <c r="I508" s="831"/>
      <c r="J508" s="831"/>
      <c r="K508" s="831"/>
      <c r="L508" s="831"/>
      <c r="M508" s="831"/>
      <c r="N508" s="831">
        <v>1</v>
      </c>
      <c r="O508" s="831">
        <v>8928</v>
      </c>
      <c r="P508" s="827"/>
      <c r="Q508" s="832">
        <v>8928</v>
      </c>
    </row>
    <row r="509" spans="1:17" ht="14.45" customHeight="1" x14ac:dyDescent="0.2">
      <c r="A509" s="821" t="s">
        <v>586</v>
      </c>
      <c r="B509" s="822" t="s">
        <v>5931</v>
      </c>
      <c r="C509" s="822" t="s">
        <v>6365</v>
      </c>
      <c r="D509" s="822" t="s">
        <v>6720</v>
      </c>
      <c r="E509" s="822" t="s">
        <v>6531</v>
      </c>
      <c r="F509" s="831">
        <v>1</v>
      </c>
      <c r="G509" s="831">
        <v>1386.65</v>
      </c>
      <c r="H509" s="831">
        <v>0.5</v>
      </c>
      <c r="I509" s="831">
        <v>1386.65</v>
      </c>
      <c r="J509" s="831">
        <v>2</v>
      </c>
      <c r="K509" s="831">
        <v>2773.3</v>
      </c>
      <c r="L509" s="831">
        <v>1</v>
      </c>
      <c r="M509" s="831">
        <v>1386.65</v>
      </c>
      <c r="N509" s="831">
        <v>6</v>
      </c>
      <c r="O509" s="831">
        <v>7111.4299999999994</v>
      </c>
      <c r="P509" s="827">
        <v>2.5642483683698116</v>
      </c>
      <c r="Q509" s="832">
        <v>1185.2383333333332</v>
      </c>
    </row>
    <row r="510" spans="1:17" ht="14.45" customHeight="1" x14ac:dyDescent="0.2">
      <c r="A510" s="821" t="s">
        <v>586</v>
      </c>
      <c r="B510" s="822" t="s">
        <v>5931</v>
      </c>
      <c r="C510" s="822" t="s">
        <v>6365</v>
      </c>
      <c r="D510" s="822" t="s">
        <v>6720</v>
      </c>
      <c r="E510" s="822" t="s">
        <v>6532</v>
      </c>
      <c r="F510" s="831">
        <v>1</v>
      </c>
      <c r="G510" s="831">
        <v>1386.65</v>
      </c>
      <c r="H510" s="831">
        <v>0.29248295703823701</v>
      </c>
      <c r="I510" s="831">
        <v>1386.65</v>
      </c>
      <c r="J510" s="831">
        <v>4</v>
      </c>
      <c r="K510" s="831">
        <v>4740.96</v>
      </c>
      <c r="L510" s="831">
        <v>1</v>
      </c>
      <c r="M510" s="831">
        <v>1185.24</v>
      </c>
      <c r="N510" s="831">
        <v>5</v>
      </c>
      <c r="O510" s="831">
        <v>6127.5999999999995</v>
      </c>
      <c r="P510" s="827">
        <v>1.292480847760791</v>
      </c>
      <c r="Q510" s="832">
        <v>1225.52</v>
      </c>
    </row>
    <row r="511" spans="1:17" ht="14.45" customHeight="1" x14ac:dyDescent="0.2">
      <c r="A511" s="821" t="s">
        <v>586</v>
      </c>
      <c r="B511" s="822" t="s">
        <v>5931</v>
      </c>
      <c r="C511" s="822" t="s">
        <v>6365</v>
      </c>
      <c r="D511" s="822" t="s">
        <v>6721</v>
      </c>
      <c r="E511" s="822" t="s">
        <v>6722</v>
      </c>
      <c r="F511" s="831">
        <v>2</v>
      </c>
      <c r="G511" s="831">
        <v>18279.38</v>
      </c>
      <c r="H511" s="831"/>
      <c r="I511" s="831">
        <v>9139.69</v>
      </c>
      <c r="J511" s="831"/>
      <c r="K511" s="831"/>
      <c r="L511" s="831"/>
      <c r="M511" s="831"/>
      <c r="N511" s="831">
        <v>5</v>
      </c>
      <c r="O511" s="831">
        <v>39070.839999999997</v>
      </c>
      <c r="P511" s="827"/>
      <c r="Q511" s="832">
        <v>7814.1679999999997</v>
      </c>
    </row>
    <row r="512" spans="1:17" ht="14.45" customHeight="1" x14ac:dyDescent="0.2">
      <c r="A512" s="821" t="s">
        <v>586</v>
      </c>
      <c r="B512" s="822" t="s">
        <v>5931</v>
      </c>
      <c r="C512" s="822" t="s">
        <v>6365</v>
      </c>
      <c r="D512" s="822" t="s">
        <v>6721</v>
      </c>
      <c r="E512" s="822" t="s">
        <v>6723</v>
      </c>
      <c r="F512" s="831">
        <v>1</v>
      </c>
      <c r="G512" s="831">
        <v>9139.69</v>
      </c>
      <c r="H512" s="831">
        <v>0.58481514991355454</v>
      </c>
      <c r="I512" s="831">
        <v>9139.69</v>
      </c>
      <c r="J512" s="831">
        <v>2</v>
      </c>
      <c r="K512" s="831">
        <v>15628.34</v>
      </c>
      <c r="L512" s="831">
        <v>1</v>
      </c>
      <c r="M512" s="831">
        <v>7814.17</v>
      </c>
      <c r="N512" s="831">
        <v>4</v>
      </c>
      <c r="O512" s="831">
        <v>32582.17</v>
      </c>
      <c r="P512" s="827">
        <v>2.0848132303238858</v>
      </c>
      <c r="Q512" s="832">
        <v>8145.5424999999996</v>
      </c>
    </row>
    <row r="513" spans="1:17" ht="14.45" customHeight="1" x14ac:dyDescent="0.2">
      <c r="A513" s="821" t="s">
        <v>586</v>
      </c>
      <c r="B513" s="822" t="s">
        <v>5931</v>
      </c>
      <c r="C513" s="822" t="s">
        <v>6365</v>
      </c>
      <c r="D513" s="822" t="s">
        <v>6724</v>
      </c>
      <c r="E513" s="822" t="s">
        <v>6725</v>
      </c>
      <c r="F513" s="831">
        <v>23</v>
      </c>
      <c r="G513" s="831">
        <v>48983.79</v>
      </c>
      <c r="H513" s="831">
        <v>0.94810210374121018</v>
      </c>
      <c r="I513" s="831">
        <v>2129.73</v>
      </c>
      <c r="J513" s="831">
        <v>26</v>
      </c>
      <c r="K513" s="831">
        <v>51665.100000000006</v>
      </c>
      <c r="L513" s="831">
        <v>1</v>
      </c>
      <c r="M513" s="831">
        <v>1987.1192307692311</v>
      </c>
      <c r="N513" s="831">
        <v>29</v>
      </c>
      <c r="O513" s="831">
        <v>53419.44000000001</v>
      </c>
      <c r="P513" s="827">
        <v>1.0339559973754044</v>
      </c>
      <c r="Q513" s="832">
        <v>1842.0496551724141</v>
      </c>
    </row>
    <row r="514" spans="1:17" ht="14.45" customHeight="1" x14ac:dyDescent="0.2">
      <c r="A514" s="821" t="s">
        <v>586</v>
      </c>
      <c r="B514" s="822" t="s">
        <v>5931</v>
      </c>
      <c r="C514" s="822" t="s">
        <v>6365</v>
      </c>
      <c r="D514" s="822" t="s">
        <v>6726</v>
      </c>
      <c r="E514" s="822" t="s">
        <v>6725</v>
      </c>
      <c r="F514" s="831">
        <v>1</v>
      </c>
      <c r="G514" s="831">
        <v>2342.1799999999998</v>
      </c>
      <c r="H514" s="831">
        <v>0.3690646144343282</v>
      </c>
      <c r="I514" s="831">
        <v>2342.1799999999998</v>
      </c>
      <c r="J514" s="831">
        <v>3</v>
      </c>
      <c r="K514" s="831">
        <v>6346.26</v>
      </c>
      <c r="L514" s="831">
        <v>1</v>
      </c>
      <c r="M514" s="831">
        <v>2115.42</v>
      </c>
      <c r="N514" s="831"/>
      <c r="O514" s="831"/>
      <c r="P514" s="827"/>
      <c r="Q514" s="832"/>
    </row>
    <row r="515" spans="1:17" ht="14.45" customHeight="1" x14ac:dyDescent="0.2">
      <c r="A515" s="821" t="s">
        <v>586</v>
      </c>
      <c r="B515" s="822" t="s">
        <v>5931</v>
      </c>
      <c r="C515" s="822" t="s">
        <v>6365</v>
      </c>
      <c r="D515" s="822" t="s">
        <v>6727</v>
      </c>
      <c r="E515" s="822" t="s">
        <v>6728</v>
      </c>
      <c r="F515" s="831"/>
      <c r="G515" s="831"/>
      <c r="H515" s="831"/>
      <c r="I515" s="831"/>
      <c r="J515" s="831">
        <v>3</v>
      </c>
      <c r="K515" s="831">
        <v>10918.5</v>
      </c>
      <c r="L515" s="831">
        <v>1</v>
      </c>
      <c r="M515" s="831">
        <v>3639.5</v>
      </c>
      <c r="N515" s="831"/>
      <c r="O515" s="831"/>
      <c r="P515" s="827"/>
      <c r="Q515" s="832"/>
    </row>
    <row r="516" spans="1:17" ht="14.45" customHeight="1" x14ac:dyDescent="0.2">
      <c r="A516" s="821" t="s">
        <v>586</v>
      </c>
      <c r="B516" s="822" t="s">
        <v>5931</v>
      </c>
      <c r="C516" s="822" t="s">
        <v>6365</v>
      </c>
      <c r="D516" s="822" t="s">
        <v>6729</v>
      </c>
      <c r="E516" s="822" t="s">
        <v>6730</v>
      </c>
      <c r="F516" s="831">
        <v>1</v>
      </c>
      <c r="G516" s="831">
        <v>6187.2</v>
      </c>
      <c r="H516" s="831">
        <v>0.5</v>
      </c>
      <c r="I516" s="831">
        <v>6187.2</v>
      </c>
      <c r="J516" s="831">
        <v>2</v>
      </c>
      <c r="K516" s="831">
        <v>12374.4</v>
      </c>
      <c r="L516" s="831">
        <v>1</v>
      </c>
      <c r="M516" s="831">
        <v>6187.2</v>
      </c>
      <c r="N516" s="831">
        <v>1</v>
      </c>
      <c r="O516" s="831">
        <v>6187.2</v>
      </c>
      <c r="P516" s="827">
        <v>0.5</v>
      </c>
      <c r="Q516" s="832">
        <v>6187.2</v>
      </c>
    </row>
    <row r="517" spans="1:17" ht="14.45" customHeight="1" x14ac:dyDescent="0.2">
      <c r="A517" s="821" t="s">
        <v>586</v>
      </c>
      <c r="B517" s="822" t="s">
        <v>5931</v>
      </c>
      <c r="C517" s="822" t="s">
        <v>6365</v>
      </c>
      <c r="D517" s="822" t="s">
        <v>6731</v>
      </c>
      <c r="E517" s="822" t="s">
        <v>6730</v>
      </c>
      <c r="F517" s="831">
        <v>1</v>
      </c>
      <c r="G517" s="831">
        <v>6451.8</v>
      </c>
      <c r="H517" s="831"/>
      <c r="I517" s="831">
        <v>6451.8</v>
      </c>
      <c r="J517" s="831"/>
      <c r="K517" s="831"/>
      <c r="L517" s="831"/>
      <c r="M517" s="831"/>
      <c r="N517" s="831"/>
      <c r="O517" s="831"/>
      <c r="P517" s="827"/>
      <c r="Q517" s="832"/>
    </row>
    <row r="518" spans="1:17" ht="14.45" customHeight="1" x14ac:dyDescent="0.2">
      <c r="A518" s="821" t="s">
        <v>586</v>
      </c>
      <c r="B518" s="822" t="s">
        <v>5931</v>
      </c>
      <c r="C518" s="822" t="s">
        <v>6365</v>
      </c>
      <c r="D518" s="822" t="s">
        <v>6732</v>
      </c>
      <c r="E518" s="822" t="s">
        <v>6733</v>
      </c>
      <c r="F518" s="831">
        <v>7</v>
      </c>
      <c r="G518" s="831">
        <v>4131.3999999999996</v>
      </c>
      <c r="H518" s="831">
        <v>1.1666666666666665</v>
      </c>
      <c r="I518" s="831">
        <v>590.19999999999993</v>
      </c>
      <c r="J518" s="831">
        <v>6</v>
      </c>
      <c r="K518" s="831">
        <v>3541.2000000000003</v>
      </c>
      <c r="L518" s="831">
        <v>1</v>
      </c>
      <c r="M518" s="831">
        <v>590.20000000000005</v>
      </c>
      <c r="N518" s="831">
        <v>4</v>
      </c>
      <c r="O518" s="831">
        <v>2360.8000000000002</v>
      </c>
      <c r="P518" s="827">
        <v>0.66666666666666663</v>
      </c>
      <c r="Q518" s="832">
        <v>590.20000000000005</v>
      </c>
    </row>
    <row r="519" spans="1:17" ht="14.45" customHeight="1" x14ac:dyDescent="0.2">
      <c r="A519" s="821" t="s">
        <v>586</v>
      </c>
      <c r="B519" s="822" t="s">
        <v>5931</v>
      </c>
      <c r="C519" s="822" t="s">
        <v>6365</v>
      </c>
      <c r="D519" s="822" t="s">
        <v>6734</v>
      </c>
      <c r="E519" s="822" t="s">
        <v>6735</v>
      </c>
      <c r="F519" s="831">
        <v>5</v>
      </c>
      <c r="G519" s="831">
        <v>2951</v>
      </c>
      <c r="H519" s="831">
        <v>0.22727272727272729</v>
      </c>
      <c r="I519" s="831">
        <v>590.20000000000005</v>
      </c>
      <c r="J519" s="831">
        <v>22</v>
      </c>
      <c r="K519" s="831">
        <v>12984.4</v>
      </c>
      <c r="L519" s="831">
        <v>1</v>
      </c>
      <c r="M519" s="831">
        <v>590.19999999999993</v>
      </c>
      <c r="N519" s="831">
        <v>7</v>
      </c>
      <c r="O519" s="831">
        <v>4131.3999999999996</v>
      </c>
      <c r="P519" s="827">
        <v>0.31818181818181818</v>
      </c>
      <c r="Q519" s="832">
        <v>590.19999999999993</v>
      </c>
    </row>
    <row r="520" spans="1:17" ht="14.45" customHeight="1" x14ac:dyDescent="0.2">
      <c r="A520" s="821" t="s">
        <v>586</v>
      </c>
      <c r="B520" s="822" t="s">
        <v>5931</v>
      </c>
      <c r="C520" s="822" t="s">
        <v>6365</v>
      </c>
      <c r="D520" s="822" t="s">
        <v>6736</v>
      </c>
      <c r="E520" s="822" t="s">
        <v>6735</v>
      </c>
      <c r="F520" s="831"/>
      <c r="G520" s="831"/>
      <c r="H520" s="831"/>
      <c r="I520" s="831"/>
      <c r="J520" s="831">
        <v>1</v>
      </c>
      <c r="K520" s="831">
        <v>625</v>
      </c>
      <c r="L520" s="831">
        <v>1</v>
      </c>
      <c r="M520" s="831">
        <v>625</v>
      </c>
      <c r="N520" s="831">
        <v>1</v>
      </c>
      <c r="O520" s="831">
        <v>625</v>
      </c>
      <c r="P520" s="827">
        <v>1</v>
      </c>
      <c r="Q520" s="832">
        <v>625</v>
      </c>
    </row>
    <row r="521" spans="1:17" ht="14.45" customHeight="1" x14ac:dyDescent="0.2">
      <c r="A521" s="821" t="s">
        <v>586</v>
      </c>
      <c r="B521" s="822" t="s">
        <v>5931</v>
      </c>
      <c r="C521" s="822" t="s">
        <v>6365</v>
      </c>
      <c r="D521" s="822" t="s">
        <v>6737</v>
      </c>
      <c r="E521" s="822" t="s">
        <v>6738</v>
      </c>
      <c r="F521" s="831">
        <v>7</v>
      </c>
      <c r="G521" s="831">
        <v>128765</v>
      </c>
      <c r="H521" s="831">
        <v>3.5</v>
      </c>
      <c r="I521" s="831">
        <v>18395</v>
      </c>
      <c r="J521" s="831">
        <v>2</v>
      </c>
      <c r="K521" s="831">
        <v>36790</v>
      </c>
      <c r="L521" s="831">
        <v>1</v>
      </c>
      <c r="M521" s="831">
        <v>18395</v>
      </c>
      <c r="N521" s="831">
        <v>1</v>
      </c>
      <c r="O521" s="831">
        <v>11274.3</v>
      </c>
      <c r="P521" s="827">
        <v>0.30645012231584667</v>
      </c>
      <c r="Q521" s="832">
        <v>11274.3</v>
      </c>
    </row>
    <row r="522" spans="1:17" ht="14.45" customHeight="1" x14ac:dyDescent="0.2">
      <c r="A522" s="821" t="s">
        <v>586</v>
      </c>
      <c r="B522" s="822" t="s">
        <v>5931</v>
      </c>
      <c r="C522" s="822" t="s">
        <v>6365</v>
      </c>
      <c r="D522" s="822" t="s">
        <v>6739</v>
      </c>
      <c r="E522" s="822" t="s">
        <v>6740</v>
      </c>
      <c r="F522" s="831">
        <v>26</v>
      </c>
      <c r="G522" s="831">
        <v>102960</v>
      </c>
      <c r="H522" s="831">
        <v>0.82321899736147752</v>
      </c>
      <c r="I522" s="831">
        <v>3960</v>
      </c>
      <c r="J522" s="831">
        <v>32</v>
      </c>
      <c r="K522" s="831">
        <v>125070</v>
      </c>
      <c r="L522" s="831">
        <v>1</v>
      </c>
      <c r="M522" s="831">
        <v>3908.4375</v>
      </c>
      <c r="N522" s="831">
        <v>36</v>
      </c>
      <c r="O522" s="831">
        <v>137557.04</v>
      </c>
      <c r="P522" s="827">
        <v>1.0998404093707523</v>
      </c>
      <c r="Q522" s="832">
        <v>3821.028888888889</v>
      </c>
    </row>
    <row r="523" spans="1:17" ht="14.45" customHeight="1" x14ac:dyDescent="0.2">
      <c r="A523" s="821" t="s">
        <v>586</v>
      </c>
      <c r="B523" s="822" t="s">
        <v>5931</v>
      </c>
      <c r="C523" s="822" t="s">
        <v>6365</v>
      </c>
      <c r="D523" s="822" t="s">
        <v>6741</v>
      </c>
      <c r="E523" s="822" t="s">
        <v>6740</v>
      </c>
      <c r="F523" s="831">
        <v>11</v>
      </c>
      <c r="G523" s="831">
        <v>59400</v>
      </c>
      <c r="H523" s="831">
        <v>0.55696202531645567</v>
      </c>
      <c r="I523" s="831">
        <v>5400</v>
      </c>
      <c r="J523" s="831">
        <v>20</v>
      </c>
      <c r="K523" s="831">
        <v>106650</v>
      </c>
      <c r="L523" s="831">
        <v>1</v>
      </c>
      <c r="M523" s="831">
        <v>5332.5</v>
      </c>
      <c r="N523" s="831">
        <v>13</v>
      </c>
      <c r="O523" s="831">
        <v>67275</v>
      </c>
      <c r="P523" s="827">
        <v>0.63080168776371304</v>
      </c>
      <c r="Q523" s="832">
        <v>5175</v>
      </c>
    </row>
    <row r="524" spans="1:17" ht="14.45" customHeight="1" x14ac:dyDescent="0.2">
      <c r="A524" s="821" t="s">
        <v>586</v>
      </c>
      <c r="B524" s="822" t="s">
        <v>5931</v>
      </c>
      <c r="C524" s="822" t="s">
        <v>6365</v>
      </c>
      <c r="D524" s="822" t="s">
        <v>6742</v>
      </c>
      <c r="E524" s="822" t="s">
        <v>6743</v>
      </c>
      <c r="F524" s="831">
        <v>305</v>
      </c>
      <c r="G524" s="831">
        <v>167841.5</v>
      </c>
      <c r="H524" s="831">
        <v>0.71878126894337235</v>
      </c>
      <c r="I524" s="831">
        <v>550.29999999999995</v>
      </c>
      <c r="J524" s="831">
        <v>430</v>
      </c>
      <c r="K524" s="831">
        <v>233508.44999999998</v>
      </c>
      <c r="L524" s="831">
        <v>1</v>
      </c>
      <c r="M524" s="831">
        <v>543.04290697674412</v>
      </c>
      <c r="N524" s="831">
        <v>418</v>
      </c>
      <c r="O524" s="831">
        <v>221067.85</v>
      </c>
      <c r="P524" s="827">
        <v>0.94672312715021667</v>
      </c>
      <c r="Q524" s="832">
        <v>528.87045454545455</v>
      </c>
    </row>
    <row r="525" spans="1:17" ht="14.45" customHeight="1" x14ac:dyDescent="0.2">
      <c r="A525" s="821" t="s">
        <v>586</v>
      </c>
      <c r="B525" s="822" t="s">
        <v>5931</v>
      </c>
      <c r="C525" s="822" t="s">
        <v>6365</v>
      </c>
      <c r="D525" s="822" t="s">
        <v>6744</v>
      </c>
      <c r="E525" s="822" t="s">
        <v>6745</v>
      </c>
      <c r="F525" s="831">
        <v>8</v>
      </c>
      <c r="G525" s="831">
        <v>4832</v>
      </c>
      <c r="H525" s="831">
        <v>0.21052631578947367</v>
      </c>
      <c r="I525" s="831">
        <v>604</v>
      </c>
      <c r="J525" s="831">
        <v>38</v>
      </c>
      <c r="K525" s="831">
        <v>22952</v>
      </c>
      <c r="L525" s="831">
        <v>1</v>
      </c>
      <c r="M525" s="831">
        <v>604</v>
      </c>
      <c r="N525" s="831">
        <v>53</v>
      </c>
      <c r="O525" s="831">
        <v>32012</v>
      </c>
      <c r="P525" s="827">
        <v>1.3947368421052631</v>
      </c>
      <c r="Q525" s="832">
        <v>604</v>
      </c>
    </row>
    <row r="526" spans="1:17" ht="14.45" customHeight="1" x14ac:dyDescent="0.2">
      <c r="A526" s="821" t="s">
        <v>586</v>
      </c>
      <c r="B526" s="822" t="s">
        <v>5931</v>
      </c>
      <c r="C526" s="822" t="s">
        <v>6365</v>
      </c>
      <c r="D526" s="822" t="s">
        <v>6746</v>
      </c>
      <c r="E526" s="822" t="s">
        <v>6747</v>
      </c>
      <c r="F526" s="831"/>
      <c r="G526" s="831"/>
      <c r="H526" s="831"/>
      <c r="I526" s="831"/>
      <c r="J526" s="831"/>
      <c r="K526" s="831"/>
      <c r="L526" s="831"/>
      <c r="M526" s="831"/>
      <c r="N526" s="831">
        <v>13</v>
      </c>
      <c r="O526" s="831">
        <v>71595.459999999992</v>
      </c>
      <c r="P526" s="827"/>
      <c r="Q526" s="832">
        <v>5507.3430769230763</v>
      </c>
    </row>
    <row r="527" spans="1:17" ht="14.45" customHeight="1" x14ac:dyDescent="0.2">
      <c r="A527" s="821" t="s">
        <v>586</v>
      </c>
      <c r="B527" s="822" t="s">
        <v>5931</v>
      </c>
      <c r="C527" s="822" t="s">
        <v>6365</v>
      </c>
      <c r="D527" s="822" t="s">
        <v>6748</v>
      </c>
      <c r="E527" s="822" t="s">
        <v>6749</v>
      </c>
      <c r="F527" s="831"/>
      <c r="G527" s="831"/>
      <c r="H527" s="831"/>
      <c r="I527" s="831"/>
      <c r="J527" s="831">
        <v>21</v>
      </c>
      <c r="K527" s="831">
        <v>26334</v>
      </c>
      <c r="L527" s="831">
        <v>1</v>
      </c>
      <c r="M527" s="831">
        <v>1254</v>
      </c>
      <c r="N527" s="831"/>
      <c r="O527" s="831"/>
      <c r="P527" s="827"/>
      <c r="Q527" s="832"/>
    </row>
    <row r="528" spans="1:17" ht="14.45" customHeight="1" x14ac:dyDescent="0.2">
      <c r="A528" s="821" t="s">
        <v>586</v>
      </c>
      <c r="B528" s="822" t="s">
        <v>5931</v>
      </c>
      <c r="C528" s="822" t="s">
        <v>6365</v>
      </c>
      <c r="D528" s="822" t="s">
        <v>6748</v>
      </c>
      <c r="E528" s="822" t="s">
        <v>6750</v>
      </c>
      <c r="F528" s="831">
        <v>1</v>
      </c>
      <c r="G528" s="831">
        <v>1254</v>
      </c>
      <c r="H528" s="831"/>
      <c r="I528" s="831">
        <v>1254</v>
      </c>
      <c r="J528" s="831"/>
      <c r="K528" s="831"/>
      <c r="L528" s="831"/>
      <c r="M528" s="831"/>
      <c r="N528" s="831">
        <v>4</v>
      </c>
      <c r="O528" s="831">
        <v>4607.5200000000004</v>
      </c>
      <c r="P528" s="827"/>
      <c r="Q528" s="832">
        <v>1151.8800000000001</v>
      </c>
    </row>
    <row r="529" spans="1:17" ht="14.45" customHeight="1" x14ac:dyDescent="0.2">
      <c r="A529" s="821" t="s">
        <v>586</v>
      </c>
      <c r="B529" s="822" t="s">
        <v>5931</v>
      </c>
      <c r="C529" s="822" t="s">
        <v>6365</v>
      </c>
      <c r="D529" s="822" t="s">
        <v>6751</v>
      </c>
      <c r="E529" s="822" t="s">
        <v>6749</v>
      </c>
      <c r="F529" s="831"/>
      <c r="G529" s="831"/>
      <c r="H529" s="831"/>
      <c r="I529" s="831"/>
      <c r="J529" s="831">
        <v>6</v>
      </c>
      <c r="K529" s="831">
        <v>8089.86</v>
      </c>
      <c r="L529" s="831">
        <v>1</v>
      </c>
      <c r="M529" s="831">
        <v>1348.31</v>
      </c>
      <c r="N529" s="831"/>
      <c r="O529" s="831"/>
      <c r="P529" s="827"/>
      <c r="Q529" s="832"/>
    </row>
    <row r="530" spans="1:17" ht="14.45" customHeight="1" x14ac:dyDescent="0.2">
      <c r="A530" s="821" t="s">
        <v>586</v>
      </c>
      <c r="B530" s="822" t="s">
        <v>5931</v>
      </c>
      <c r="C530" s="822" t="s">
        <v>6365</v>
      </c>
      <c r="D530" s="822" t="s">
        <v>6751</v>
      </c>
      <c r="E530" s="822" t="s">
        <v>6750</v>
      </c>
      <c r="F530" s="831"/>
      <c r="G530" s="831"/>
      <c r="H530" s="831"/>
      <c r="I530" s="831"/>
      <c r="J530" s="831"/>
      <c r="K530" s="831"/>
      <c r="L530" s="831"/>
      <c r="M530" s="831"/>
      <c r="N530" s="831">
        <v>4</v>
      </c>
      <c r="O530" s="831">
        <v>5393.24</v>
      </c>
      <c r="P530" s="827"/>
      <c r="Q530" s="832">
        <v>1348.31</v>
      </c>
    </row>
    <row r="531" spans="1:17" ht="14.45" customHeight="1" x14ac:dyDescent="0.2">
      <c r="A531" s="821" t="s">
        <v>586</v>
      </c>
      <c r="B531" s="822" t="s">
        <v>5931</v>
      </c>
      <c r="C531" s="822" t="s">
        <v>6365</v>
      </c>
      <c r="D531" s="822" t="s">
        <v>6752</v>
      </c>
      <c r="E531" s="822" t="s">
        <v>6753</v>
      </c>
      <c r="F531" s="831">
        <v>2</v>
      </c>
      <c r="G531" s="831">
        <v>1164</v>
      </c>
      <c r="H531" s="831">
        <v>0.25</v>
      </c>
      <c r="I531" s="831">
        <v>582</v>
      </c>
      <c r="J531" s="831">
        <v>8</v>
      </c>
      <c r="K531" s="831">
        <v>4656</v>
      </c>
      <c r="L531" s="831">
        <v>1</v>
      </c>
      <c r="M531" s="831">
        <v>582</v>
      </c>
      <c r="N531" s="831">
        <v>11</v>
      </c>
      <c r="O531" s="831">
        <v>6402</v>
      </c>
      <c r="P531" s="827">
        <v>1.375</v>
      </c>
      <c r="Q531" s="832">
        <v>582</v>
      </c>
    </row>
    <row r="532" spans="1:17" ht="14.45" customHeight="1" x14ac:dyDescent="0.2">
      <c r="A532" s="821" t="s">
        <v>586</v>
      </c>
      <c r="B532" s="822" t="s">
        <v>5931</v>
      </c>
      <c r="C532" s="822" t="s">
        <v>6365</v>
      </c>
      <c r="D532" s="822" t="s">
        <v>6754</v>
      </c>
      <c r="E532" s="822" t="s">
        <v>6753</v>
      </c>
      <c r="F532" s="831">
        <v>2</v>
      </c>
      <c r="G532" s="831">
        <v>1266.5999999999999</v>
      </c>
      <c r="H532" s="831">
        <v>0.39999999999999997</v>
      </c>
      <c r="I532" s="831">
        <v>633.29999999999995</v>
      </c>
      <c r="J532" s="831">
        <v>5</v>
      </c>
      <c r="K532" s="831">
        <v>3166.5</v>
      </c>
      <c r="L532" s="831">
        <v>1</v>
      </c>
      <c r="M532" s="831">
        <v>633.29999999999995</v>
      </c>
      <c r="N532" s="831"/>
      <c r="O532" s="831"/>
      <c r="P532" s="827"/>
      <c r="Q532" s="832"/>
    </row>
    <row r="533" spans="1:17" ht="14.45" customHeight="1" x14ac:dyDescent="0.2">
      <c r="A533" s="821" t="s">
        <v>586</v>
      </c>
      <c r="B533" s="822" t="s">
        <v>5931</v>
      </c>
      <c r="C533" s="822" t="s">
        <v>6365</v>
      </c>
      <c r="D533" s="822" t="s">
        <v>6755</v>
      </c>
      <c r="E533" s="822" t="s">
        <v>6753</v>
      </c>
      <c r="F533" s="831"/>
      <c r="G533" s="831"/>
      <c r="H533" s="831"/>
      <c r="I533" s="831"/>
      <c r="J533" s="831">
        <v>1</v>
      </c>
      <c r="K533" s="831">
        <v>684.6</v>
      </c>
      <c r="L533" s="831">
        <v>1</v>
      </c>
      <c r="M533" s="831">
        <v>684.6</v>
      </c>
      <c r="N533" s="831"/>
      <c r="O533" s="831"/>
      <c r="P533" s="827"/>
      <c r="Q533" s="832"/>
    </row>
    <row r="534" spans="1:17" ht="14.45" customHeight="1" x14ac:dyDescent="0.2">
      <c r="A534" s="821" t="s">
        <v>586</v>
      </c>
      <c r="B534" s="822" t="s">
        <v>5931</v>
      </c>
      <c r="C534" s="822" t="s">
        <v>6365</v>
      </c>
      <c r="D534" s="822" t="s">
        <v>6756</v>
      </c>
      <c r="E534" s="822" t="s">
        <v>6757</v>
      </c>
      <c r="F534" s="831">
        <v>4</v>
      </c>
      <c r="G534" s="831">
        <v>34295.360000000001</v>
      </c>
      <c r="H534" s="831">
        <v>4</v>
      </c>
      <c r="I534" s="831">
        <v>8573.84</v>
      </c>
      <c r="J534" s="831">
        <v>1</v>
      </c>
      <c r="K534" s="831">
        <v>8573.84</v>
      </c>
      <c r="L534" s="831">
        <v>1</v>
      </c>
      <c r="M534" s="831">
        <v>8573.84</v>
      </c>
      <c r="N534" s="831">
        <v>7</v>
      </c>
      <c r="O534" s="831">
        <v>51308.2</v>
      </c>
      <c r="P534" s="827">
        <v>5.9842730911703503</v>
      </c>
      <c r="Q534" s="832">
        <v>7329.7428571428563</v>
      </c>
    </row>
    <row r="535" spans="1:17" ht="14.45" customHeight="1" x14ac:dyDescent="0.2">
      <c r="A535" s="821" t="s">
        <v>586</v>
      </c>
      <c r="B535" s="822" t="s">
        <v>5931</v>
      </c>
      <c r="C535" s="822" t="s">
        <v>6365</v>
      </c>
      <c r="D535" s="822" t="s">
        <v>6756</v>
      </c>
      <c r="E535" s="822" t="s">
        <v>6758</v>
      </c>
      <c r="F535" s="831">
        <v>3</v>
      </c>
      <c r="G535" s="831">
        <v>25721.52</v>
      </c>
      <c r="H535" s="831">
        <v>1.7545997538794009</v>
      </c>
      <c r="I535" s="831">
        <v>8573.84</v>
      </c>
      <c r="J535" s="831">
        <v>2</v>
      </c>
      <c r="K535" s="831">
        <v>14659.48</v>
      </c>
      <c r="L535" s="831">
        <v>1</v>
      </c>
      <c r="M535" s="831">
        <v>7329.74</v>
      </c>
      <c r="N535" s="831">
        <v>5</v>
      </c>
      <c r="O535" s="831">
        <v>36648.78</v>
      </c>
      <c r="P535" s="827">
        <v>2.5000054572194923</v>
      </c>
      <c r="Q535" s="832">
        <v>7329.7559999999994</v>
      </c>
    </row>
    <row r="536" spans="1:17" ht="14.45" customHeight="1" x14ac:dyDescent="0.2">
      <c r="A536" s="821" t="s">
        <v>586</v>
      </c>
      <c r="B536" s="822" t="s">
        <v>5931</v>
      </c>
      <c r="C536" s="822" t="s">
        <v>6365</v>
      </c>
      <c r="D536" s="822" t="s">
        <v>6759</v>
      </c>
      <c r="E536" s="822" t="s">
        <v>6760</v>
      </c>
      <c r="F536" s="831">
        <v>3</v>
      </c>
      <c r="G536" s="831">
        <v>24347.279999999999</v>
      </c>
      <c r="H536" s="831"/>
      <c r="I536" s="831">
        <v>8115.7599999999993</v>
      </c>
      <c r="J536" s="831"/>
      <c r="K536" s="831"/>
      <c r="L536" s="831"/>
      <c r="M536" s="831"/>
      <c r="N536" s="831">
        <v>1</v>
      </c>
      <c r="O536" s="831">
        <v>6938.91</v>
      </c>
      <c r="P536" s="827"/>
      <c r="Q536" s="832">
        <v>6938.91</v>
      </c>
    </row>
    <row r="537" spans="1:17" ht="14.45" customHeight="1" x14ac:dyDescent="0.2">
      <c r="A537" s="821" t="s">
        <v>586</v>
      </c>
      <c r="B537" s="822" t="s">
        <v>5931</v>
      </c>
      <c r="C537" s="822" t="s">
        <v>6365</v>
      </c>
      <c r="D537" s="822" t="s">
        <v>6759</v>
      </c>
      <c r="E537" s="822" t="s">
        <v>6761</v>
      </c>
      <c r="F537" s="831">
        <v>1</v>
      </c>
      <c r="G537" s="831">
        <v>8115.76</v>
      </c>
      <c r="H537" s="831"/>
      <c r="I537" s="831">
        <v>8115.76</v>
      </c>
      <c r="J537" s="831"/>
      <c r="K537" s="831"/>
      <c r="L537" s="831"/>
      <c r="M537" s="831"/>
      <c r="N537" s="831">
        <v>1</v>
      </c>
      <c r="O537" s="831">
        <v>6938.89</v>
      </c>
      <c r="P537" s="827"/>
      <c r="Q537" s="832">
        <v>6938.89</v>
      </c>
    </row>
    <row r="538" spans="1:17" ht="14.45" customHeight="1" x14ac:dyDescent="0.2">
      <c r="A538" s="821" t="s">
        <v>586</v>
      </c>
      <c r="B538" s="822" t="s">
        <v>5931</v>
      </c>
      <c r="C538" s="822" t="s">
        <v>6365</v>
      </c>
      <c r="D538" s="822" t="s">
        <v>6762</v>
      </c>
      <c r="E538" s="822" t="s">
        <v>6763</v>
      </c>
      <c r="F538" s="831"/>
      <c r="G538" s="831"/>
      <c r="H538" s="831"/>
      <c r="I538" s="831"/>
      <c r="J538" s="831"/>
      <c r="K538" s="831"/>
      <c r="L538" s="831"/>
      <c r="M538" s="831"/>
      <c r="N538" s="831">
        <v>7</v>
      </c>
      <c r="O538" s="831">
        <v>35273.9</v>
      </c>
      <c r="P538" s="827"/>
      <c r="Q538" s="832">
        <v>5039.1285714285714</v>
      </c>
    </row>
    <row r="539" spans="1:17" ht="14.45" customHeight="1" x14ac:dyDescent="0.2">
      <c r="A539" s="821" t="s">
        <v>586</v>
      </c>
      <c r="B539" s="822" t="s">
        <v>5931</v>
      </c>
      <c r="C539" s="822" t="s">
        <v>6365</v>
      </c>
      <c r="D539" s="822" t="s">
        <v>6764</v>
      </c>
      <c r="E539" s="822" t="s">
        <v>6765</v>
      </c>
      <c r="F539" s="831">
        <v>19</v>
      </c>
      <c r="G539" s="831">
        <v>146623</v>
      </c>
      <c r="H539" s="831">
        <v>0.90324031294277085</v>
      </c>
      <c r="I539" s="831">
        <v>7717</v>
      </c>
      <c r="J539" s="831">
        <v>24</v>
      </c>
      <c r="K539" s="831">
        <v>162330</v>
      </c>
      <c r="L539" s="831">
        <v>1</v>
      </c>
      <c r="M539" s="831">
        <v>6763.75</v>
      </c>
      <c r="N539" s="831">
        <v>11</v>
      </c>
      <c r="O539" s="831">
        <v>56925</v>
      </c>
      <c r="P539" s="827">
        <v>0.35067455183884677</v>
      </c>
      <c r="Q539" s="832">
        <v>5175</v>
      </c>
    </row>
    <row r="540" spans="1:17" ht="14.45" customHeight="1" x14ac:dyDescent="0.2">
      <c r="A540" s="821" t="s">
        <v>586</v>
      </c>
      <c r="B540" s="822" t="s">
        <v>5931</v>
      </c>
      <c r="C540" s="822" t="s">
        <v>6365</v>
      </c>
      <c r="D540" s="822" t="s">
        <v>6766</v>
      </c>
      <c r="E540" s="822" t="s">
        <v>6767</v>
      </c>
      <c r="F540" s="831">
        <v>1</v>
      </c>
      <c r="G540" s="831">
        <v>6798</v>
      </c>
      <c r="H540" s="831"/>
      <c r="I540" s="831">
        <v>6798</v>
      </c>
      <c r="J540" s="831"/>
      <c r="K540" s="831"/>
      <c r="L540" s="831"/>
      <c r="M540" s="831"/>
      <c r="N540" s="831"/>
      <c r="O540" s="831"/>
      <c r="P540" s="827"/>
      <c r="Q540" s="832"/>
    </row>
    <row r="541" spans="1:17" ht="14.45" customHeight="1" x14ac:dyDescent="0.2">
      <c r="A541" s="821" t="s">
        <v>586</v>
      </c>
      <c r="B541" s="822" t="s">
        <v>5931</v>
      </c>
      <c r="C541" s="822" t="s">
        <v>6365</v>
      </c>
      <c r="D541" s="822" t="s">
        <v>6768</v>
      </c>
      <c r="E541" s="822" t="s">
        <v>6769</v>
      </c>
      <c r="F541" s="831">
        <v>11</v>
      </c>
      <c r="G541" s="831">
        <v>112603.48000000001</v>
      </c>
      <c r="H541" s="831">
        <v>1.4951441846730149</v>
      </c>
      <c r="I541" s="831">
        <v>10236.68</v>
      </c>
      <c r="J541" s="831">
        <v>8</v>
      </c>
      <c r="K541" s="831">
        <v>75312.790000000008</v>
      </c>
      <c r="L541" s="831">
        <v>1</v>
      </c>
      <c r="M541" s="831">
        <v>9414.098750000001</v>
      </c>
      <c r="N541" s="831">
        <v>3</v>
      </c>
      <c r="O541" s="831">
        <v>28077.78</v>
      </c>
      <c r="P541" s="827">
        <v>0.37281556027867241</v>
      </c>
      <c r="Q541" s="832">
        <v>9359.26</v>
      </c>
    </row>
    <row r="542" spans="1:17" ht="14.45" customHeight="1" x14ac:dyDescent="0.2">
      <c r="A542" s="821" t="s">
        <v>586</v>
      </c>
      <c r="B542" s="822" t="s">
        <v>5931</v>
      </c>
      <c r="C542" s="822" t="s">
        <v>6365</v>
      </c>
      <c r="D542" s="822" t="s">
        <v>6770</v>
      </c>
      <c r="E542" s="822" t="s">
        <v>6771</v>
      </c>
      <c r="F542" s="831">
        <v>3</v>
      </c>
      <c r="G542" s="831">
        <v>31568.46</v>
      </c>
      <c r="H542" s="831">
        <v>3</v>
      </c>
      <c r="I542" s="831">
        <v>10522.82</v>
      </c>
      <c r="J542" s="831">
        <v>1</v>
      </c>
      <c r="K542" s="831">
        <v>10522.82</v>
      </c>
      <c r="L542" s="831">
        <v>1</v>
      </c>
      <c r="M542" s="831">
        <v>10522.82</v>
      </c>
      <c r="N542" s="831">
        <v>2</v>
      </c>
      <c r="O542" s="831">
        <v>18337.900000000001</v>
      </c>
      <c r="P542" s="827">
        <v>1.7426792437768586</v>
      </c>
      <c r="Q542" s="832">
        <v>9168.9500000000007</v>
      </c>
    </row>
    <row r="543" spans="1:17" ht="14.45" customHeight="1" x14ac:dyDescent="0.2">
      <c r="A543" s="821" t="s">
        <v>586</v>
      </c>
      <c r="B543" s="822" t="s">
        <v>5931</v>
      </c>
      <c r="C543" s="822" t="s">
        <v>6365</v>
      </c>
      <c r="D543" s="822" t="s">
        <v>6772</v>
      </c>
      <c r="E543" s="822" t="s">
        <v>6773</v>
      </c>
      <c r="F543" s="831">
        <v>1</v>
      </c>
      <c r="G543" s="831">
        <v>16098.56</v>
      </c>
      <c r="H543" s="831">
        <v>1</v>
      </c>
      <c r="I543" s="831">
        <v>16098.56</v>
      </c>
      <c r="J543" s="831">
        <v>1</v>
      </c>
      <c r="K543" s="831">
        <v>16098.56</v>
      </c>
      <c r="L543" s="831">
        <v>1</v>
      </c>
      <c r="M543" s="831">
        <v>16098.56</v>
      </c>
      <c r="N543" s="831">
        <v>2</v>
      </c>
      <c r="O543" s="831">
        <v>30610.46</v>
      </c>
      <c r="P543" s="827">
        <v>1.9014408742148365</v>
      </c>
      <c r="Q543" s="832">
        <v>15305.23</v>
      </c>
    </row>
    <row r="544" spans="1:17" ht="14.45" customHeight="1" x14ac:dyDescent="0.2">
      <c r="A544" s="821" t="s">
        <v>586</v>
      </c>
      <c r="B544" s="822" t="s">
        <v>5931</v>
      </c>
      <c r="C544" s="822" t="s">
        <v>6365</v>
      </c>
      <c r="D544" s="822" t="s">
        <v>6774</v>
      </c>
      <c r="E544" s="822" t="s">
        <v>6775</v>
      </c>
      <c r="F544" s="831">
        <v>6</v>
      </c>
      <c r="G544" s="831">
        <v>52151.87999999999</v>
      </c>
      <c r="H544" s="831">
        <v>0.77838069219802597</v>
      </c>
      <c r="I544" s="831">
        <v>8691.9799999999977</v>
      </c>
      <c r="J544" s="831">
        <v>8</v>
      </c>
      <c r="K544" s="831">
        <v>67000.479999999996</v>
      </c>
      <c r="L544" s="831">
        <v>1</v>
      </c>
      <c r="M544" s="831">
        <v>8375.06</v>
      </c>
      <c r="N544" s="831">
        <v>2</v>
      </c>
      <c r="O544" s="831">
        <v>14848.6</v>
      </c>
      <c r="P544" s="827">
        <v>0.22161930780197397</v>
      </c>
      <c r="Q544" s="832">
        <v>7424.3</v>
      </c>
    </row>
    <row r="545" spans="1:17" ht="14.45" customHeight="1" x14ac:dyDescent="0.2">
      <c r="A545" s="821" t="s">
        <v>586</v>
      </c>
      <c r="B545" s="822" t="s">
        <v>5931</v>
      </c>
      <c r="C545" s="822" t="s">
        <v>6365</v>
      </c>
      <c r="D545" s="822" t="s">
        <v>6776</v>
      </c>
      <c r="E545" s="822" t="s">
        <v>6777</v>
      </c>
      <c r="F545" s="831">
        <v>41</v>
      </c>
      <c r="G545" s="831">
        <v>28162.9</v>
      </c>
      <c r="H545" s="831">
        <v>1.2058823529411766</v>
      </c>
      <c r="I545" s="831">
        <v>686.90000000000009</v>
      </c>
      <c r="J545" s="831">
        <v>34</v>
      </c>
      <c r="K545" s="831">
        <v>23354.6</v>
      </c>
      <c r="L545" s="831">
        <v>1</v>
      </c>
      <c r="M545" s="831">
        <v>686.9</v>
      </c>
      <c r="N545" s="831">
        <v>16</v>
      </c>
      <c r="O545" s="831">
        <v>10922.059999999998</v>
      </c>
      <c r="P545" s="827">
        <v>0.46766204516454996</v>
      </c>
      <c r="Q545" s="832">
        <v>682.62874999999985</v>
      </c>
    </row>
    <row r="546" spans="1:17" ht="14.45" customHeight="1" x14ac:dyDescent="0.2">
      <c r="A546" s="821" t="s">
        <v>586</v>
      </c>
      <c r="B546" s="822" t="s">
        <v>5931</v>
      </c>
      <c r="C546" s="822" t="s">
        <v>6365</v>
      </c>
      <c r="D546" s="822" t="s">
        <v>6778</v>
      </c>
      <c r="E546" s="822" t="s">
        <v>6779</v>
      </c>
      <c r="F546" s="831">
        <v>92</v>
      </c>
      <c r="G546" s="831">
        <v>81781.56</v>
      </c>
      <c r="H546" s="831">
        <v>1.8039215686274506</v>
      </c>
      <c r="I546" s="831">
        <v>888.93</v>
      </c>
      <c r="J546" s="831">
        <v>51</v>
      </c>
      <c r="K546" s="831">
        <v>45335.430000000008</v>
      </c>
      <c r="L546" s="831">
        <v>1</v>
      </c>
      <c r="M546" s="831">
        <v>888.93000000000018</v>
      </c>
      <c r="N546" s="831">
        <v>37</v>
      </c>
      <c r="O546" s="831">
        <v>32604.42</v>
      </c>
      <c r="P546" s="827">
        <v>0.71918188489664692</v>
      </c>
      <c r="Q546" s="832">
        <v>881.20054054054049</v>
      </c>
    </row>
    <row r="547" spans="1:17" ht="14.45" customHeight="1" x14ac:dyDescent="0.2">
      <c r="A547" s="821" t="s">
        <v>586</v>
      </c>
      <c r="B547" s="822" t="s">
        <v>5931</v>
      </c>
      <c r="C547" s="822" t="s">
        <v>6365</v>
      </c>
      <c r="D547" s="822" t="s">
        <v>6780</v>
      </c>
      <c r="E547" s="822" t="s">
        <v>6781</v>
      </c>
      <c r="F547" s="831">
        <v>14</v>
      </c>
      <c r="G547" s="831">
        <v>58548.560000000005</v>
      </c>
      <c r="H547" s="831">
        <v>0.88185874790751095</v>
      </c>
      <c r="I547" s="831">
        <v>4182.04</v>
      </c>
      <c r="J547" s="831">
        <v>17</v>
      </c>
      <c r="K547" s="831">
        <v>66392.22</v>
      </c>
      <c r="L547" s="831">
        <v>1</v>
      </c>
      <c r="M547" s="831">
        <v>3905.424705882353</v>
      </c>
      <c r="N547" s="831">
        <v>11</v>
      </c>
      <c r="O547" s="831">
        <v>39284.619999999995</v>
      </c>
      <c r="P547" s="827">
        <v>0.59170517268438971</v>
      </c>
      <c r="Q547" s="832">
        <v>3571.3290909090906</v>
      </c>
    </row>
    <row r="548" spans="1:17" ht="14.45" customHeight="1" x14ac:dyDescent="0.2">
      <c r="A548" s="821" t="s">
        <v>586</v>
      </c>
      <c r="B548" s="822" t="s">
        <v>5931</v>
      </c>
      <c r="C548" s="822" t="s">
        <v>6365</v>
      </c>
      <c r="D548" s="822" t="s">
        <v>6782</v>
      </c>
      <c r="E548" s="822" t="s">
        <v>6783</v>
      </c>
      <c r="F548" s="831">
        <v>5</v>
      </c>
      <c r="G548" s="831">
        <v>41418.25</v>
      </c>
      <c r="H548" s="831">
        <v>2.5</v>
      </c>
      <c r="I548" s="831">
        <v>8283.65</v>
      </c>
      <c r="J548" s="831">
        <v>2</v>
      </c>
      <c r="K548" s="831">
        <v>16567.3</v>
      </c>
      <c r="L548" s="831">
        <v>1</v>
      </c>
      <c r="M548" s="831">
        <v>8283.65</v>
      </c>
      <c r="N548" s="831"/>
      <c r="O548" s="831"/>
      <c r="P548" s="827"/>
      <c r="Q548" s="832"/>
    </row>
    <row r="549" spans="1:17" ht="14.45" customHeight="1" x14ac:dyDescent="0.2">
      <c r="A549" s="821" t="s">
        <v>586</v>
      </c>
      <c r="B549" s="822" t="s">
        <v>5931</v>
      </c>
      <c r="C549" s="822" t="s">
        <v>6365</v>
      </c>
      <c r="D549" s="822" t="s">
        <v>6784</v>
      </c>
      <c r="E549" s="822" t="s">
        <v>6785</v>
      </c>
      <c r="F549" s="831">
        <v>1</v>
      </c>
      <c r="G549" s="831">
        <v>8283.65</v>
      </c>
      <c r="H549" s="831">
        <v>0.5</v>
      </c>
      <c r="I549" s="831">
        <v>8283.65</v>
      </c>
      <c r="J549" s="831">
        <v>2</v>
      </c>
      <c r="K549" s="831">
        <v>16567.3</v>
      </c>
      <c r="L549" s="831">
        <v>1</v>
      </c>
      <c r="M549" s="831">
        <v>8283.65</v>
      </c>
      <c r="N549" s="831">
        <v>3</v>
      </c>
      <c r="O549" s="831">
        <v>24850.949999999997</v>
      </c>
      <c r="P549" s="827">
        <v>1.5</v>
      </c>
      <c r="Q549" s="832">
        <v>8283.65</v>
      </c>
    </row>
    <row r="550" spans="1:17" ht="14.45" customHeight="1" x14ac:dyDescent="0.2">
      <c r="A550" s="821" t="s">
        <v>586</v>
      </c>
      <c r="B550" s="822" t="s">
        <v>5931</v>
      </c>
      <c r="C550" s="822" t="s">
        <v>6365</v>
      </c>
      <c r="D550" s="822" t="s">
        <v>6786</v>
      </c>
      <c r="E550" s="822" t="s">
        <v>6787</v>
      </c>
      <c r="F550" s="831">
        <v>21</v>
      </c>
      <c r="G550" s="831">
        <v>94234.98</v>
      </c>
      <c r="H550" s="831">
        <v>1.0039773428256009</v>
      </c>
      <c r="I550" s="831">
        <v>4487.38</v>
      </c>
      <c r="J550" s="831">
        <v>21</v>
      </c>
      <c r="K550" s="831">
        <v>93861.66</v>
      </c>
      <c r="L550" s="831">
        <v>1</v>
      </c>
      <c r="M550" s="831">
        <v>4469.6028571428569</v>
      </c>
      <c r="N550" s="831">
        <v>14</v>
      </c>
      <c r="O550" s="831">
        <v>62242.600000000006</v>
      </c>
      <c r="P550" s="827">
        <v>0.663131250821688</v>
      </c>
      <c r="Q550" s="832">
        <v>4445.9000000000005</v>
      </c>
    </row>
    <row r="551" spans="1:17" ht="14.45" customHeight="1" x14ac:dyDescent="0.2">
      <c r="A551" s="821" t="s">
        <v>586</v>
      </c>
      <c r="B551" s="822" t="s">
        <v>5931</v>
      </c>
      <c r="C551" s="822" t="s">
        <v>6365</v>
      </c>
      <c r="D551" s="822" t="s">
        <v>6788</v>
      </c>
      <c r="E551" s="822" t="s">
        <v>6789</v>
      </c>
      <c r="F551" s="831">
        <v>3.2</v>
      </c>
      <c r="G551" s="831">
        <v>1171.2</v>
      </c>
      <c r="H551" s="831">
        <v>0.50511497921231041</v>
      </c>
      <c r="I551" s="831">
        <v>366</v>
      </c>
      <c r="J551" s="831">
        <v>6.3999999999999995</v>
      </c>
      <c r="K551" s="831">
        <v>2318.6800000000003</v>
      </c>
      <c r="L551" s="831">
        <v>1</v>
      </c>
      <c r="M551" s="831">
        <v>362.2937500000001</v>
      </c>
      <c r="N551" s="831">
        <v>1.7000000000000002</v>
      </c>
      <c r="O551" s="831">
        <v>609.2600000000001</v>
      </c>
      <c r="P551" s="827">
        <v>0.26276157123880828</v>
      </c>
      <c r="Q551" s="832">
        <v>358.38823529411769</v>
      </c>
    </row>
    <row r="552" spans="1:17" ht="14.45" customHeight="1" x14ac:dyDescent="0.2">
      <c r="A552" s="821" t="s">
        <v>586</v>
      </c>
      <c r="B552" s="822" t="s">
        <v>5931</v>
      </c>
      <c r="C552" s="822" t="s">
        <v>6365</v>
      </c>
      <c r="D552" s="822" t="s">
        <v>6790</v>
      </c>
      <c r="E552" s="822" t="s">
        <v>6791</v>
      </c>
      <c r="F552" s="831"/>
      <c r="G552" s="831"/>
      <c r="H552" s="831"/>
      <c r="I552" s="831"/>
      <c r="J552" s="831"/>
      <c r="K552" s="831"/>
      <c r="L552" s="831"/>
      <c r="M552" s="831"/>
      <c r="N552" s="831">
        <v>2</v>
      </c>
      <c r="O552" s="831">
        <v>625.96</v>
      </c>
      <c r="P552" s="827"/>
      <c r="Q552" s="832">
        <v>312.98</v>
      </c>
    </row>
    <row r="553" spans="1:17" ht="14.45" customHeight="1" x14ac:dyDescent="0.2">
      <c r="A553" s="821" t="s">
        <v>586</v>
      </c>
      <c r="B553" s="822" t="s">
        <v>5931</v>
      </c>
      <c r="C553" s="822" t="s">
        <v>6365</v>
      </c>
      <c r="D553" s="822" t="s">
        <v>6792</v>
      </c>
      <c r="E553" s="822" t="s">
        <v>6793</v>
      </c>
      <c r="F553" s="831"/>
      <c r="G553" s="831"/>
      <c r="H553" s="831"/>
      <c r="I553" s="831"/>
      <c r="J553" s="831"/>
      <c r="K553" s="831"/>
      <c r="L553" s="831"/>
      <c r="M553" s="831"/>
      <c r="N553" s="831">
        <v>7</v>
      </c>
      <c r="O553" s="831">
        <v>23112.949999999997</v>
      </c>
      <c r="P553" s="827"/>
      <c r="Q553" s="832">
        <v>3301.8499999999995</v>
      </c>
    </row>
    <row r="554" spans="1:17" ht="14.45" customHeight="1" x14ac:dyDescent="0.2">
      <c r="A554" s="821" t="s">
        <v>586</v>
      </c>
      <c r="B554" s="822" t="s">
        <v>5931</v>
      </c>
      <c r="C554" s="822" t="s">
        <v>6365</v>
      </c>
      <c r="D554" s="822" t="s">
        <v>6794</v>
      </c>
      <c r="E554" s="822" t="s">
        <v>6793</v>
      </c>
      <c r="F554" s="831"/>
      <c r="G554" s="831"/>
      <c r="H554" s="831"/>
      <c r="I554" s="831"/>
      <c r="J554" s="831"/>
      <c r="K554" s="831"/>
      <c r="L554" s="831"/>
      <c r="M554" s="831"/>
      <c r="N554" s="831">
        <v>3</v>
      </c>
      <c r="O554" s="831">
        <v>10713.93</v>
      </c>
      <c r="P554" s="827"/>
      <c r="Q554" s="832">
        <v>3571.31</v>
      </c>
    </row>
    <row r="555" spans="1:17" ht="14.45" customHeight="1" x14ac:dyDescent="0.2">
      <c r="A555" s="821" t="s">
        <v>586</v>
      </c>
      <c r="B555" s="822" t="s">
        <v>5931</v>
      </c>
      <c r="C555" s="822" t="s">
        <v>6365</v>
      </c>
      <c r="D555" s="822" t="s">
        <v>6795</v>
      </c>
      <c r="E555" s="822" t="s">
        <v>6796</v>
      </c>
      <c r="F555" s="831"/>
      <c r="G555" s="831"/>
      <c r="H555" s="831"/>
      <c r="I555" s="831"/>
      <c r="J555" s="831"/>
      <c r="K555" s="831"/>
      <c r="L555" s="831"/>
      <c r="M555" s="831"/>
      <c r="N555" s="831">
        <v>4</v>
      </c>
      <c r="O555" s="831">
        <v>10848</v>
      </c>
      <c r="P555" s="827"/>
      <c r="Q555" s="832">
        <v>2712</v>
      </c>
    </row>
    <row r="556" spans="1:17" ht="14.45" customHeight="1" x14ac:dyDescent="0.2">
      <c r="A556" s="821" t="s">
        <v>586</v>
      </c>
      <c r="B556" s="822" t="s">
        <v>5931</v>
      </c>
      <c r="C556" s="822" t="s">
        <v>6365</v>
      </c>
      <c r="D556" s="822" t="s">
        <v>6797</v>
      </c>
      <c r="E556" s="822" t="s">
        <v>6798</v>
      </c>
      <c r="F556" s="831"/>
      <c r="G556" s="831"/>
      <c r="H556" s="831"/>
      <c r="I556" s="831"/>
      <c r="J556" s="831"/>
      <c r="K556" s="831"/>
      <c r="L556" s="831"/>
      <c r="M556" s="831"/>
      <c r="N556" s="831">
        <v>4</v>
      </c>
      <c r="O556" s="831">
        <v>11088</v>
      </c>
      <c r="P556" s="827"/>
      <c r="Q556" s="832">
        <v>2772</v>
      </c>
    </row>
    <row r="557" spans="1:17" ht="14.45" customHeight="1" x14ac:dyDescent="0.2">
      <c r="A557" s="821" t="s">
        <v>586</v>
      </c>
      <c r="B557" s="822" t="s">
        <v>5931</v>
      </c>
      <c r="C557" s="822" t="s">
        <v>6365</v>
      </c>
      <c r="D557" s="822" t="s">
        <v>6799</v>
      </c>
      <c r="E557" s="822" t="s">
        <v>6800</v>
      </c>
      <c r="F557" s="831">
        <v>1</v>
      </c>
      <c r="G557" s="831">
        <v>5518.64</v>
      </c>
      <c r="H557" s="831">
        <v>0.5</v>
      </c>
      <c r="I557" s="831">
        <v>5518.64</v>
      </c>
      <c r="J557" s="831">
        <v>2</v>
      </c>
      <c r="K557" s="831">
        <v>11037.28</v>
      </c>
      <c r="L557" s="831">
        <v>1</v>
      </c>
      <c r="M557" s="831">
        <v>5518.64</v>
      </c>
      <c r="N557" s="831"/>
      <c r="O557" s="831"/>
      <c r="P557" s="827"/>
      <c r="Q557" s="832"/>
    </row>
    <row r="558" spans="1:17" ht="14.45" customHeight="1" x14ac:dyDescent="0.2">
      <c r="A558" s="821" t="s">
        <v>586</v>
      </c>
      <c r="B558" s="822" t="s">
        <v>5931</v>
      </c>
      <c r="C558" s="822" t="s">
        <v>6365</v>
      </c>
      <c r="D558" s="822" t="s">
        <v>6801</v>
      </c>
      <c r="E558" s="822" t="s">
        <v>6555</v>
      </c>
      <c r="F558" s="831">
        <v>2</v>
      </c>
      <c r="G558" s="831">
        <v>1911.06</v>
      </c>
      <c r="H558" s="831"/>
      <c r="I558" s="831">
        <v>955.53</v>
      </c>
      <c r="J558" s="831"/>
      <c r="K558" s="831"/>
      <c r="L558" s="831"/>
      <c r="M558" s="831"/>
      <c r="N558" s="831">
        <v>1</v>
      </c>
      <c r="O558" s="831">
        <v>911.95</v>
      </c>
      <c r="P558" s="827"/>
      <c r="Q558" s="832">
        <v>911.95</v>
      </c>
    </row>
    <row r="559" spans="1:17" ht="14.45" customHeight="1" x14ac:dyDescent="0.2">
      <c r="A559" s="821" t="s">
        <v>586</v>
      </c>
      <c r="B559" s="822" t="s">
        <v>5931</v>
      </c>
      <c r="C559" s="822" t="s">
        <v>6365</v>
      </c>
      <c r="D559" s="822" t="s">
        <v>6802</v>
      </c>
      <c r="E559" s="822" t="s">
        <v>6781</v>
      </c>
      <c r="F559" s="831">
        <v>32</v>
      </c>
      <c r="G559" s="831">
        <v>147401.59999999998</v>
      </c>
      <c r="H559" s="831">
        <v>1.6652938121449212</v>
      </c>
      <c r="I559" s="831">
        <v>4606.2999999999993</v>
      </c>
      <c r="J559" s="831">
        <v>21</v>
      </c>
      <c r="K559" s="831">
        <v>88513.87</v>
      </c>
      <c r="L559" s="831">
        <v>1</v>
      </c>
      <c r="M559" s="831">
        <v>4214.9461904761902</v>
      </c>
      <c r="N559" s="831">
        <v>13</v>
      </c>
      <c r="O559" s="831">
        <v>50916.369999999995</v>
      </c>
      <c r="P559" s="827">
        <v>0.57523606187369281</v>
      </c>
      <c r="Q559" s="832">
        <v>3916.643846153846</v>
      </c>
    </row>
    <row r="560" spans="1:17" ht="14.45" customHeight="1" x14ac:dyDescent="0.2">
      <c r="A560" s="821" t="s">
        <v>586</v>
      </c>
      <c r="B560" s="822" t="s">
        <v>5931</v>
      </c>
      <c r="C560" s="822" t="s">
        <v>6365</v>
      </c>
      <c r="D560" s="822" t="s">
        <v>6803</v>
      </c>
      <c r="E560" s="822" t="s">
        <v>6804</v>
      </c>
      <c r="F560" s="831"/>
      <c r="G560" s="831"/>
      <c r="H560" s="831"/>
      <c r="I560" s="831"/>
      <c r="J560" s="831"/>
      <c r="K560" s="831"/>
      <c r="L560" s="831"/>
      <c r="M560" s="831"/>
      <c r="N560" s="831">
        <v>1</v>
      </c>
      <c r="O560" s="831">
        <v>756</v>
      </c>
      <c r="P560" s="827"/>
      <c r="Q560" s="832">
        <v>756</v>
      </c>
    </row>
    <row r="561" spans="1:17" ht="14.45" customHeight="1" x14ac:dyDescent="0.2">
      <c r="A561" s="821" t="s">
        <v>586</v>
      </c>
      <c r="B561" s="822" t="s">
        <v>5931</v>
      </c>
      <c r="C561" s="822" t="s">
        <v>6365</v>
      </c>
      <c r="D561" s="822" t="s">
        <v>6805</v>
      </c>
      <c r="E561" s="822" t="s">
        <v>6394</v>
      </c>
      <c r="F561" s="831">
        <v>2</v>
      </c>
      <c r="G561" s="831">
        <v>177.02</v>
      </c>
      <c r="H561" s="831"/>
      <c r="I561" s="831">
        <v>88.51</v>
      </c>
      <c r="J561" s="831"/>
      <c r="K561" s="831"/>
      <c r="L561" s="831"/>
      <c r="M561" s="831"/>
      <c r="N561" s="831"/>
      <c r="O561" s="831"/>
      <c r="P561" s="827"/>
      <c r="Q561" s="832"/>
    </row>
    <row r="562" spans="1:17" ht="14.45" customHeight="1" x14ac:dyDescent="0.2">
      <c r="A562" s="821" t="s">
        <v>586</v>
      </c>
      <c r="B562" s="822" t="s">
        <v>5931</v>
      </c>
      <c r="C562" s="822" t="s">
        <v>6365</v>
      </c>
      <c r="D562" s="822" t="s">
        <v>6806</v>
      </c>
      <c r="E562" s="822" t="s">
        <v>6807</v>
      </c>
      <c r="F562" s="831"/>
      <c r="G562" s="831"/>
      <c r="H562" s="831"/>
      <c r="I562" s="831"/>
      <c r="J562" s="831">
        <v>3</v>
      </c>
      <c r="K562" s="831">
        <v>58495.38</v>
      </c>
      <c r="L562" s="831">
        <v>1</v>
      </c>
      <c r="M562" s="831">
        <v>19498.46</v>
      </c>
      <c r="N562" s="831"/>
      <c r="O562" s="831"/>
      <c r="P562" s="827"/>
      <c r="Q562" s="832"/>
    </row>
    <row r="563" spans="1:17" ht="14.45" customHeight="1" x14ac:dyDescent="0.2">
      <c r="A563" s="821" t="s">
        <v>586</v>
      </c>
      <c r="B563" s="822" t="s">
        <v>5931</v>
      </c>
      <c r="C563" s="822" t="s">
        <v>6365</v>
      </c>
      <c r="D563" s="822" t="s">
        <v>6808</v>
      </c>
      <c r="E563" s="822" t="s">
        <v>6809</v>
      </c>
      <c r="F563" s="831"/>
      <c r="G563" s="831"/>
      <c r="H563" s="831"/>
      <c r="I563" s="831"/>
      <c r="J563" s="831">
        <v>4</v>
      </c>
      <c r="K563" s="831">
        <v>8009</v>
      </c>
      <c r="L563" s="831">
        <v>1</v>
      </c>
      <c r="M563" s="831">
        <v>2002.25</v>
      </c>
      <c r="N563" s="831">
        <v>4</v>
      </c>
      <c r="O563" s="831">
        <v>8009</v>
      </c>
      <c r="P563" s="827">
        <v>1</v>
      </c>
      <c r="Q563" s="832">
        <v>2002.25</v>
      </c>
    </row>
    <row r="564" spans="1:17" ht="14.45" customHeight="1" x14ac:dyDescent="0.2">
      <c r="A564" s="821" t="s">
        <v>586</v>
      </c>
      <c r="B564" s="822" t="s">
        <v>5931</v>
      </c>
      <c r="C564" s="822" t="s">
        <v>6365</v>
      </c>
      <c r="D564" s="822" t="s">
        <v>6810</v>
      </c>
      <c r="E564" s="822" t="s">
        <v>6811</v>
      </c>
      <c r="F564" s="831">
        <v>2</v>
      </c>
      <c r="G564" s="831">
        <v>1126</v>
      </c>
      <c r="H564" s="831">
        <v>0.96685557272883405</v>
      </c>
      <c r="I564" s="831">
        <v>563</v>
      </c>
      <c r="J564" s="831">
        <v>3</v>
      </c>
      <c r="K564" s="831">
        <v>1164.5999999999999</v>
      </c>
      <c r="L564" s="831">
        <v>1</v>
      </c>
      <c r="M564" s="831">
        <v>388.2</v>
      </c>
      <c r="N564" s="831"/>
      <c r="O564" s="831"/>
      <c r="P564" s="827"/>
      <c r="Q564" s="832"/>
    </row>
    <row r="565" spans="1:17" ht="14.45" customHeight="1" x14ac:dyDescent="0.2">
      <c r="A565" s="821" t="s">
        <v>586</v>
      </c>
      <c r="B565" s="822" t="s">
        <v>5931</v>
      </c>
      <c r="C565" s="822" t="s">
        <v>6365</v>
      </c>
      <c r="D565" s="822" t="s">
        <v>6812</v>
      </c>
      <c r="E565" s="822" t="s">
        <v>6813</v>
      </c>
      <c r="F565" s="831"/>
      <c r="G565" s="831"/>
      <c r="H565" s="831"/>
      <c r="I565" s="831"/>
      <c r="J565" s="831"/>
      <c r="K565" s="831"/>
      <c r="L565" s="831"/>
      <c r="M565" s="831"/>
      <c r="N565" s="831">
        <v>1</v>
      </c>
      <c r="O565" s="831">
        <v>352.28</v>
      </c>
      <c r="P565" s="827"/>
      <c r="Q565" s="832">
        <v>352.28</v>
      </c>
    </row>
    <row r="566" spans="1:17" ht="14.45" customHeight="1" x14ac:dyDescent="0.2">
      <c r="A566" s="821" t="s">
        <v>586</v>
      </c>
      <c r="B566" s="822" t="s">
        <v>5931</v>
      </c>
      <c r="C566" s="822" t="s">
        <v>6365</v>
      </c>
      <c r="D566" s="822" t="s">
        <v>6814</v>
      </c>
      <c r="E566" s="822" t="s">
        <v>6478</v>
      </c>
      <c r="F566" s="831">
        <v>52</v>
      </c>
      <c r="G566" s="831">
        <v>36376.6</v>
      </c>
      <c r="H566" s="831">
        <v>1.1063829787234045</v>
      </c>
      <c r="I566" s="831">
        <v>699.55</v>
      </c>
      <c r="J566" s="831">
        <v>47</v>
      </c>
      <c r="K566" s="831">
        <v>32878.849999999991</v>
      </c>
      <c r="L566" s="831">
        <v>1</v>
      </c>
      <c r="M566" s="831">
        <v>699.54999999999984</v>
      </c>
      <c r="N566" s="831">
        <v>25</v>
      </c>
      <c r="O566" s="831">
        <v>14937.389999999998</v>
      </c>
      <c r="P566" s="827">
        <v>0.45431607249036998</v>
      </c>
      <c r="Q566" s="832">
        <v>597.49559999999985</v>
      </c>
    </row>
    <row r="567" spans="1:17" ht="14.45" customHeight="1" x14ac:dyDescent="0.2">
      <c r="A567" s="821" t="s">
        <v>586</v>
      </c>
      <c r="B567" s="822" t="s">
        <v>5931</v>
      </c>
      <c r="C567" s="822" t="s">
        <v>6365</v>
      </c>
      <c r="D567" s="822" t="s">
        <v>6814</v>
      </c>
      <c r="E567" s="822" t="s">
        <v>6479</v>
      </c>
      <c r="F567" s="831">
        <v>26</v>
      </c>
      <c r="G567" s="831">
        <v>18188.3</v>
      </c>
      <c r="H567" s="831">
        <v>0.97658919981465098</v>
      </c>
      <c r="I567" s="831">
        <v>699.55</v>
      </c>
      <c r="J567" s="831">
        <v>31</v>
      </c>
      <c r="K567" s="831">
        <v>18624.309999999998</v>
      </c>
      <c r="L567" s="831">
        <v>1</v>
      </c>
      <c r="M567" s="831">
        <v>600.78419354838707</v>
      </c>
      <c r="N567" s="831">
        <v>44</v>
      </c>
      <c r="O567" s="831">
        <v>26902.130000000005</v>
      </c>
      <c r="P567" s="827">
        <v>1.4444631774277816</v>
      </c>
      <c r="Q567" s="832">
        <v>611.41204545454559</v>
      </c>
    </row>
    <row r="568" spans="1:17" ht="14.45" customHeight="1" x14ac:dyDescent="0.2">
      <c r="A568" s="821" t="s">
        <v>586</v>
      </c>
      <c r="B568" s="822" t="s">
        <v>5931</v>
      </c>
      <c r="C568" s="822" t="s">
        <v>6365</v>
      </c>
      <c r="D568" s="822" t="s">
        <v>6815</v>
      </c>
      <c r="E568" s="822" t="s">
        <v>6816</v>
      </c>
      <c r="F568" s="831">
        <v>3</v>
      </c>
      <c r="G568" s="831">
        <v>30565.47</v>
      </c>
      <c r="H568" s="831">
        <v>0.63694981479455492</v>
      </c>
      <c r="I568" s="831">
        <v>10188.49</v>
      </c>
      <c r="J568" s="831">
        <v>5</v>
      </c>
      <c r="K568" s="831">
        <v>47987.249999999993</v>
      </c>
      <c r="L568" s="831">
        <v>1</v>
      </c>
      <c r="M568" s="831">
        <v>9597.4499999999989</v>
      </c>
      <c r="N568" s="831">
        <v>1</v>
      </c>
      <c r="O568" s="831">
        <v>8710.89</v>
      </c>
      <c r="P568" s="827">
        <v>0.18152509260272262</v>
      </c>
      <c r="Q568" s="832">
        <v>8710.89</v>
      </c>
    </row>
    <row r="569" spans="1:17" ht="14.45" customHeight="1" x14ac:dyDescent="0.2">
      <c r="A569" s="821" t="s">
        <v>586</v>
      </c>
      <c r="B569" s="822" t="s">
        <v>5931</v>
      </c>
      <c r="C569" s="822" t="s">
        <v>6365</v>
      </c>
      <c r="D569" s="822" t="s">
        <v>6817</v>
      </c>
      <c r="E569" s="822" t="s">
        <v>6781</v>
      </c>
      <c r="F569" s="831">
        <v>8</v>
      </c>
      <c r="G569" s="831">
        <v>36850.400000000001</v>
      </c>
      <c r="H569" s="831">
        <v>1.4949876872771233</v>
      </c>
      <c r="I569" s="831">
        <v>4606.3</v>
      </c>
      <c r="J569" s="831">
        <v>6</v>
      </c>
      <c r="K569" s="831">
        <v>24649.300000000003</v>
      </c>
      <c r="L569" s="831">
        <v>1</v>
      </c>
      <c r="M569" s="831">
        <v>4108.2166666666672</v>
      </c>
      <c r="N569" s="831">
        <v>9</v>
      </c>
      <c r="O569" s="831">
        <v>36226.789999999994</v>
      </c>
      <c r="P569" s="827">
        <v>1.4696883887169205</v>
      </c>
      <c r="Q569" s="832">
        <v>4025.1988888888882</v>
      </c>
    </row>
    <row r="570" spans="1:17" ht="14.45" customHeight="1" x14ac:dyDescent="0.2">
      <c r="A570" s="821" t="s">
        <v>586</v>
      </c>
      <c r="B570" s="822" t="s">
        <v>5931</v>
      </c>
      <c r="C570" s="822" t="s">
        <v>6365</v>
      </c>
      <c r="D570" s="822" t="s">
        <v>6818</v>
      </c>
      <c r="E570" s="822" t="s">
        <v>6819</v>
      </c>
      <c r="F570" s="831">
        <v>1</v>
      </c>
      <c r="G570" s="831">
        <v>1698.82</v>
      </c>
      <c r="H570" s="831">
        <v>0.41768065557486966</v>
      </c>
      <c r="I570" s="831">
        <v>1698.82</v>
      </c>
      <c r="J570" s="831">
        <v>3</v>
      </c>
      <c r="K570" s="831">
        <v>4067.2699999999995</v>
      </c>
      <c r="L570" s="831">
        <v>1</v>
      </c>
      <c r="M570" s="831">
        <v>1355.7566666666664</v>
      </c>
      <c r="N570" s="831">
        <v>7</v>
      </c>
      <c r="O570" s="831">
        <v>4038.24</v>
      </c>
      <c r="P570" s="827">
        <v>0.99286253432892335</v>
      </c>
      <c r="Q570" s="832">
        <v>576.89142857142849</v>
      </c>
    </row>
    <row r="571" spans="1:17" ht="14.45" customHeight="1" x14ac:dyDescent="0.2">
      <c r="A571" s="821" t="s">
        <v>586</v>
      </c>
      <c r="B571" s="822" t="s">
        <v>5931</v>
      </c>
      <c r="C571" s="822" t="s">
        <v>6365</v>
      </c>
      <c r="D571" s="822" t="s">
        <v>6820</v>
      </c>
      <c r="E571" s="822" t="s">
        <v>6781</v>
      </c>
      <c r="F571" s="831">
        <v>11</v>
      </c>
      <c r="G571" s="831">
        <v>55336.159999999996</v>
      </c>
      <c r="H571" s="831">
        <v>1.4335889309098973</v>
      </c>
      <c r="I571" s="831">
        <v>5030.5599999999995</v>
      </c>
      <c r="J571" s="831">
        <v>8</v>
      </c>
      <c r="K571" s="831">
        <v>38599.74</v>
      </c>
      <c r="L571" s="831">
        <v>1</v>
      </c>
      <c r="M571" s="831">
        <v>4824.9674999999997</v>
      </c>
      <c r="N571" s="831">
        <v>8</v>
      </c>
      <c r="O571" s="831">
        <v>33665.58</v>
      </c>
      <c r="P571" s="827">
        <v>0.87217115970211212</v>
      </c>
      <c r="Q571" s="832">
        <v>4208.1975000000002</v>
      </c>
    </row>
    <row r="572" spans="1:17" ht="14.45" customHeight="1" x14ac:dyDescent="0.2">
      <c r="A572" s="821" t="s">
        <v>586</v>
      </c>
      <c r="B572" s="822" t="s">
        <v>5931</v>
      </c>
      <c r="C572" s="822" t="s">
        <v>6365</v>
      </c>
      <c r="D572" s="822" t="s">
        <v>6821</v>
      </c>
      <c r="E572" s="822" t="s">
        <v>6678</v>
      </c>
      <c r="F572" s="831">
        <v>2</v>
      </c>
      <c r="G572" s="831">
        <v>2317.3000000000002</v>
      </c>
      <c r="H572" s="831">
        <v>2</v>
      </c>
      <c r="I572" s="831">
        <v>1158.6500000000001</v>
      </c>
      <c r="J572" s="831">
        <v>1</v>
      </c>
      <c r="K572" s="831">
        <v>1158.6500000000001</v>
      </c>
      <c r="L572" s="831">
        <v>1</v>
      </c>
      <c r="M572" s="831">
        <v>1158.6500000000001</v>
      </c>
      <c r="N572" s="831"/>
      <c r="O572" s="831"/>
      <c r="P572" s="827"/>
      <c r="Q572" s="832"/>
    </row>
    <row r="573" spans="1:17" ht="14.45" customHeight="1" x14ac:dyDescent="0.2">
      <c r="A573" s="821" t="s">
        <v>586</v>
      </c>
      <c r="B573" s="822" t="s">
        <v>5931</v>
      </c>
      <c r="C573" s="822" t="s">
        <v>6365</v>
      </c>
      <c r="D573" s="822" t="s">
        <v>6822</v>
      </c>
      <c r="E573" s="822" t="s">
        <v>6403</v>
      </c>
      <c r="F573" s="831">
        <v>5</v>
      </c>
      <c r="G573" s="831">
        <v>4689.55</v>
      </c>
      <c r="H573" s="831">
        <v>2.6965074290445745</v>
      </c>
      <c r="I573" s="831">
        <v>937.91000000000008</v>
      </c>
      <c r="J573" s="831">
        <v>2</v>
      </c>
      <c r="K573" s="831">
        <v>1739.12</v>
      </c>
      <c r="L573" s="831">
        <v>1</v>
      </c>
      <c r="M573" s="831">
        <v>869.56</v>
      </c>
      <c r="N573" s="831">
        <v>6</v>
      </c>
      <c r="O573" s="831">
        <v>4807.26</v>
      </c>
      <c r="P573" s="827">
        <v>2.764191085146511</v>
      </c>
      <c r="Q573" s="832">
        <v>801.21</v>
      </c>
    </row>
    <row r="574" spans="1:17" ht="14.45" customHeight="1" x14ac:dyDescent="0.2">
      <c r="A574" s="821" t="s">
        <v>586</v>
      </c>
      <c r="B574" s="822" t="s">
        <v>5931</v>
      </c>
      <c r="C574" s="822" t="s">
        <v>6365</v>
      </c>
      <c r="D574" s="822" t="s">
        <v>6823</v>
      </c>
      <c r="E574" s="822" t="s">
        <v>6824</v>
      </c>
      <c r="F574" s="831"/>
      <c r="G574" s="831"/>
      <c r="H574" s="831"/>
      <c r="I574" s="831"/>
      <c r="J574" s="831">
        <v>0.4</v>
      </c>
      <c r="K574" s="831">
        <v>394.4</v>
      </c>
      <c r="L574" s="831">
        <v>1</v>
      </c>
      <c r="M574" s="831">
        <v>985.99999999999989</v>
      </c>
      <c r="N574" s="831"/>
      <c r="O574" s="831"/>
      <c r="P574" s="827"/>
      <c r="Q574" s="832"/>
    </row>
    <row r="575" spans="1:17" ht="14.45" customHeight="1" x14ac:dyDescent="0.2">
      <c r="A575" s="821" t="s">
        <v>586</v>
      </c>
      <c r="B575" s="822" t="s">
        <v>5931</v>
      </c>
      <c r="C575" s="822" t="s">
        <v>6365</v>
      </c>
      <c r="D575" s="822" t="s">
        <v>6825</v>
      </c>
      <c r="E575" s="822" t="s">
        <v>6374</v>
      </c>
      <c r="F575" s="831">
        <v>3</v>
      </c>
      <c r="G575" s="831">
        <v>1399.41</v>
      </c>
      <c r="H575" s="831">
        <v>0.49999999999999994</v>
      </c>
      <c r="I575" s="831">
        <v>466.47</v>
      </c>
      <c r="J575" s="831">
        <v>6</v>
      </c>
      <c r="K575" s="831">
        <v>2798.8200000000006</v>
      </c>
      <c r="L575" s="831">
        <v>1</v>
      </c>
      <c r="M575" s="831">
        <v>466.47000000000008</v>
      </c>
      <c r="N575" s="831">
        <v>15</v>
      </c>
      <c r="O575" s="831">
        <v>6251.03</v>
      </c>
      <c r="P575" s="827">
        <v>2.2334519547523595</v>
      </c>
      <c r="Q575" s="832">
        <v>416.7353333333333</v>
      </c>
    </row>
    <row r="576" spans="1:17" ht="14.45" customHeight="1" x14ac:dyDescent="0.2">
      <c r="A576" s="821" t="s">
        <v>586</v>
      </c>
      <c r="B576" s="822" t="s">
        <v>5931</v>
      </c>
      <c r="C576" s="822" t="s">
        <v>6365</v>
      </c>
      <c r="D576" s="822" t="s">
        <v>6825</v>
      </c>
      <c r="E576" s="822" t="s">
        <v>6377</v>
      </c>
      <c r="F576" s="831">
        <v>8</v>
      </c>
      <c r="G576" s="831">
        <v>3731.76</v>
      </c>
      <c r="H576" s="831">
        <v>1.3372847646521295</v>
      </c>
      <c r="I576" s="831">
        <v>466.47</v>
      </c>
      <c r="J576" s="831">
        <v>7</v>
      </c>
      <c r="K576" s="831">
        <v>2790.55</v>
      </c>
      <c r="L576" s="831">
        <v>1</v>
      </c>
      <c r="M576" s="831">
        <v>398.65000000000003</v>
      </c>
      <c r="N576" s="831">
        <v>8</v>
      </c>
      <c r="O576" s="831">
        <v>3189.2</v>
      </c>
      <c r="P576" s="827">
        <v>1.1428571428571428</v>
      </c>
      <c r="Q576" s="832">
        <v>398.65</v>
      </c>
    </row>
    <row r="577" spans="1:17" ht="14.45" customHeight="1" x14ac:dyDescent="0.2">
      <c r="A577" s="821" t="s">
        <v>586</v>
      </c>
      <c r="B577" s="822" t="s">
        <v>5931</v>
      </c>
      <c r="C577" s="822" t="s">
        <v>6365</v>
      </c>
      <c r="D577" s="822" t="s">
        <v>6826</v>
      </c>
      <c r="E577" s="822" t="s">
        <v>6558</v>
      </c>
      <c r="F577" s="831">
        <v>5</v>
      </c>
      <c r="G577" s="831">
        <v>3414.8</v>
      </c>
      <c r="H577" s="831"/>
      <c r="I577" s="831">
        <v>682.96</v>
      </c>
      <c r="J577" s="831"/>
      <c r="K577" s="831"/>
      <c r="L577" s="831"/>
      <c r="M577" s="831"/>
      <c r="N577" s="831">
        <v>1</v>
      </c>
      <c r="O577" s="831">
        <v>639.4</v>
      </c>
      <c r="P577" s="827"/>
      <c r="Q577" s="832">
        <v>639.4</v>
      </c>
    </row>
    <row r="578" spans="1:17" ht="14.45" customHeight="1" x14ac:dyDescent="0.2">
      <c r="A578" s="821" t="s">
        <v>586</v>
      </c>
      <c r="B578" s="822" t="s">
        <v>5931</v>
      </c>
      <c r="C578" s="822" t="s">
        <v>6365</v>
      </c>
      <c r="D578" s="822" t="s">
        <v>6827</v>
      </c>
      <c r="E578" s="822" t="s">
        <v>6667</v>
      </c>
      <c r="F578" s="831">
        <v>2</v>
      </c>
      <c r="G578" s="831">
        <v>18449.34</v>
      </c>
      <c r="H578" s="831">
        <v>1</v>
      </c>
      <c r="I578" s="831">
        <v>9224.67</v>
      </c>
      <c r="J578" s="831">
        <v>2</v>
      </c>
      <c r="K578" s="831">
        <v>18449.34</v>
      </c>
      <c r="L578" s="831">
        <v>1</v>
      </c>
      <c r="M578" s="831">
        <v>9224.67</v>
      </c>
      <c r="N578" s="831"/>
      <c r="O578" s="831"/>
      <c r="P578" s="827"/>
      <c r="Q578" s="832"/>
    </row>
    <row r="579" spans="1:17" ht="14.45" customHeight="1" x14ac:dyDescent="0.2">
      <c r="A579" s="821" t="s">
        <v>586</v>
      </c>
      <c r="B579" s="822" t="s">
        <v>5931</v>
      </c>
      <c r="C579" s="822" t="s">
        <v>6365</v>
      </c>
      <c r="D579" s="822" t="s">
        <v>6828</v>
      </c>
      <c r="E579" s="822" t="s">
        <v>6740</v>
      </c>
      <c r="F579" s="831"/>
      <c r="G579" s="831"/>
      <c r="H579" s="831"/>
      <c r="I579" s="831"/>
      <c r="J579" s="831"/>
      <c r="K579" s="831"/>
      <c r="L579" s="831"/>
      <c r="M579" s="831"/>
      <c r="N579" s="831">
        <v>2</v>
      </c>
      <c r="O579" s="831">
        <v>18550</v>
      </c>
      <c r="P579" s="827"/>
      <c r="Q579" s="832">
        <v>9275</v>
      </c>
    </row>
    <row r="580" spans="1:17" ht="14.45" customHeight="1" x14ac:dyDescent="0.2">
      <c r="A580" s="821" t="s">
        <v>586</v>
      </c>
      <c r="B580" s="822" t="s">
        <v>5931</v>
      </c>
      <c r="C580" s="822" t="s">
        <v>6365</v>
      </c>
      <c r="D580" s="822" t="s">
        <v>6829</v>
      </c>
      <c r="E580" s="822" t="s">
        <v>6830</v>
      </c>
      <c r="F580" s="831">
        <v>12</v>
      </c>
      <c r="G580" s="831">
        <v>25314</v>
      </c>
      <c r="H580" s="831">
        <v>0.39925404443053697</v>
      </c>
      <c r="I580" s="831">
        <v>2109.5</v>
      </c>
      <c r="J580" s="831">
        <v>32</v>
      </c>
      <c r="K580" s="831">
        <v>63403.240000000005</v>
      </c>
      <c r="L580" s="831">
        <v>1</v>
      </c>
      <c r="M580" s="831">
        <v>1981.3512500000002</v>
      </c>
      <c r="N580" s="831">
        <v>30</v>
      </c>
      <c r="O580" s="831">
        <v>59193.14</v>
      </c>
      <c r="P580" s="827">
        <v>0.93359803063692004</v>
      </c>
      <c r="Q580" s="832">
        <v>1973.1046666666666</v>
      </c>
    </row>
    <row r="581" spans="1:17" ht="14.45" customHeight="1" x14ac:dyDescent="0.2">
      <c r="A581" s="821" t="s">
        <v>586</v>
      </c>
      <c r="B581" s="822" t="s">
        <v>5931</v>
      </c>
      <c r="C581" s="822" t="s">
        <v>6365</v>
      </c>
      <c r="D581" s="822" t="s">
        <v>6831</v>
      </c>
      <c r="E581" s="822" t="s">
        <v>6832</v>
      </c>
      <c r="F581" s="831"/>
      <c r="G581" s="831"/>
      <c r="H581" s="831"/>
      <c r="I581" s="831"/>
      <c r="J581" s="831"/>
      <c r="K581" s="831"/>
      <c r="L581" s="831"/>
      <c r="M581" s="831"/>
      <c r="N581" s="831">
        <v>0.1</v>
      </c>
      <c r="O581" s="831">
        <v>22.48</v>
      </c>
      <c r="P581" s="827"/>
      <c r="Q581" s="832">
        <v>224.79999999999998</v>
      </c>
    </row>
    <row r="582" spans="1:17" ht="14.45" customHeight="1" x14ac:dyDescent="0.2">
      <c r="A582" s="821" t="s">
        <v>586</v>
      </c>
      <c r="B582" s="822" t="s">
        <v>5931</v>
      </c>
      <c r="C582" s="822" t="s">
        <v>6365</v>
      </c>
      <c r="D582" s="822" t="s">
        <v>6833</v>
      </c>
      <c r="E582" s="822" t="s">
        <v>6394</v>
      </c>
      <c r="F582" s="831">
        <v>5</v>
      </c>
      <c r="G582" s="831">
        <v>699.55</v>
      </c>
      <c r="H582" s="831">
        <v>5</v>
      </c>
      <c r="I582" s="831">
        <v>139.91</v>
      </c>
      <c r="J582" s="831">
        <v>1</v>
      </c>
      <c r="K582" s="831">
        <v>139.91</v>
      </c>
      <c r="L582" s="831">
        <v>1</v>
      </c>
      <c r="M582" s="831">
        <v>139.91</v>
      </c>
      <c r="N582" s="831">
        <v>4</v>
      </c>
      <c r="O582" s="831">
        <v>539.32999999999993</v>
      </c>
      <c r="P582" s="827">
        <v>3.8548352512329349</v>
      </c>
      <c r="Q582" s="832">
        <v>134.83249999999998</v>
      </c>
    </row>
    <row r="583" spans="1:17" ht="14.45" customHeight="1" x14ac:dyDescent="0.2">
      <c r="A583" s="821" t="s">
        <v>586</v>
      </c>
      <c r="B583" s="822" t="s">
        <v>5931</v>
      </c>
      <c r="C583" s="822" t="s">
        <v>6365</v>
      </c>
      <c r="D583" s="822" t="s">
        <v>6834</v>
      </c>
      <c r="E583" s="822" t="s">
        <v>6835</v>
      </c>
      <c r="F583" s="831">
        <v>3</v>
      </c>
      <c r="G583" s="831">
        <v>16594.14</v>
      </c>
      <c r="H583" s="831"/>
      <c r="I583" s="831">
        <v>5531.38</v>
      </c>
      <c r="J583" s="831"/>
      <c r="K583" s="831"/>
      <c r="L583" s="831"/>
      <c r="M583" s="831"/>
      <c r="N583" s="831"/>
      <c r="O583" s="831"/>
      <c r="P583" s="827"/>
      <c r="Q583" s="832"/>
    </row>
    <row r="584" spans="1:17" ht="14.45" customHeight="1" x14ac:dyDescent="0.2">
      <c r="A584" s="821" t="s">
        <v>586</v>
      </c>
      <c r="B584" s="822" t="s">
        <v>5931</v>
      </c>
      <c r="C584" s="822" t="s">
        <v>6365</v>
      </c>
      <c r="D584" s="822" t="s">
        <v>6834</v>
      </c>
      <c r="E584" s="822" t="s">
        <v>6836</v>
      </c>
      <c r="F584" s="831">
        <v>1</v>
      </c>
      <c r="G584" s="831">
        <v>5531.38</v>
      </c>
      <c r="H584" s="831"/>
      <c r="I584" s="831">
        <v>5531.38</v>
      </c>
      <c r="J584" s="831"/>
      <c r="K584" s="831"/>
      <c r="L584" s="831"/>
      <c r="M584" s="831"/>
      <c r="N584" s="831"/>
      <c r="O584" s="831"/>
      <c r="P584" s="827"/>
      <c r="Q584" s="832"/>
    </row>
    <row r="585" spans="1:17" ht="14.45" customHeight="1" x14ac:dyDescent="0.2">
      <c r="A585" s="821" t="s">
        <v>586</v>
      </c>
      <c r="B585" s="822" t="s">
        <v>5931</v>
      </c>
      <c r="C585" s="822" t="s">
        <v>6365</v>
      </c>
      <c r="D585" s="822" t="s">
        <v>6837</v>
      </c>
      <c r="E585" s="822" t="s">
        <v>6838</v>
      </c>
      <c r="F585" s="831">
        <v>1</v>
      </c>
      <c r="G585" s="831">
        <v>1030</v>
      </c>
      <c r="H585" s="831">
        <v>1</v>
      </c>
      <c r="I585" s="831">
        <v>1030</v>
      </c>
      <c r="J585" s="831">
        <v>1</v>
      </c>
      <c r="K585" s="831">
        <v>1030</v>
      </c>
      <c r="L585" s="831">
        <v>1</v>
      </c>
      <c r="M585" s="831">
        <v>1030</v>
      </c>
      <c r="N585" s="831"/>
      <c r="O585" s="831"/>
      <c r="P585" s="827"/>
      <c r="Q585" s="832"/>
    </row>
    <row r="586" spans="1:17" ht="14.45" customHeight="1" x14ac:dyDescent="0.2">
      <c r="A586" s="821" t="s">
        <v>586</v>
      </c>
      <c r="B586" s="822" t="s">
        <v>5931</v>
      </c>
      <c r="C586" s="822" t="s">
        <v>6365</v>
      </c>
      <c r="D586" s="822" t="s">
        <v>6839</v>
      </c>
      <c r="E586" s="822" t="s">
        <v>6840</v>
      </c>
      <c r="F586" s="831">
        <v>1</v>
      </c>
      <c r="G586" s="831">
        <v>516</v>
      </c>
      <c r="H586" s="831">
        <v>1</v>
      </c>
      <c r="I586" s="831">
        <v>516</v>
      </c>
      <c r="J586" s="831">
        <v>1</v>
      </c>
      <c r="K586" s="831">
        <v>516</v>
      </c>
      <c r="L586" s="831">
        <v>1</v>
      </c>
      <c r="M586" s="831">
        <v>516</v>
      </c>
      <c r="N586" s="831"/>
      <c r="O586" s="831"/>
      <c r="P586" s="827"/>
      <c r="Q586" s="832"/>
    </row>
    <row r="587" spans="1:17" ht="14.45" customHeight="1" x14ac:dyDescent="0.2">
      <c r="A587" s="821" t="s">
        <v>586</v>
      </c>
      <c r="B587" s="822" t="s">
        <v>5931</v>
      </c>
      <c r="C587" s="822" t="s">
        <v>6365</v>
      </c>
      <c r="D587" s="822" t="s">
        <v>6841</v>
      </c>
      <c r="E587" s="822" t="s">
        <v>6842</v>
      </c>
      <c r="F587" s="831">
        <v>1</v>
      </c>
      <c r="G587" s="831">
        <v>412</v>
      </c>
      <c r="H587" s="831">
        <v>1</v>
      </c>
      <c r="I587" s="831">
        <v>412</v>
      </c>
      <c r="J587" s="831">
        <v>1</v>
      </c>
      <c r="K587" s="831">
        <v>412</v>
      </c>
      <c r="L587" s="831">
        <v>1</v>
      </c>
      <c r="M587" s="831">
        <v>412</v>
      </c>
      <c r="N587" s="831"/>
      <c r="O587" s="831"/>
      <c r="P587" s="827"/>
      <c r="Q587" s="832"/>
    </row>
    <row r="588" spans="1:17" ht="14.45" customHeight="1" x14ac:dyDescent="0.2">
      <c r="A588" s="821" t="s">
        <v>586</v>
      </c>
      <c r="B588" s="822" t="s">
        <v>5931</v>
      </c>
      <c r="C588" s="822" t="s">
        <v>6365</v>
      </c>
      <c r="D588" s="822" t="s">
        <v>6843</v>
      </c>
      <c r="E588" s="822" t="s">
        <v>6844</v>
      </c>
      <c r="F588" s="831">
        <v>1</v>
      </c>
      <c r="G588" s="831">
        <v>8454</v>
      </c>
      <c r="H588" s="831">
        <v>1</v>
      </c>
      <c r="I588" s="831">
        <v>8454</v>
      </c>
      <c r="J588" s="831">
        <v>1</v>
      </c>
      <c r="K588" s="831">
        <v>8454</v>
      </c>
      <c r="L588" s="831">
        <v>1</v>
      </c>
      <c r="M588" s="831">
        <v>8454</v>
      </c>
      <c r="N588" s="831"/>
      <c r="O588" s="831"/>
      <c r="P588" s="827"/>
      <c r="Q588" s="832"/>
    </row>
    <row r="589" spans="1:17" ht="14.45" customHeight="1" x14ac:dyDescent="0.2">
      <c r="A589" s="821" t="s">
        <v>586</v>
      </c>
      <c r="B589" s="822" t="s">
        <v>5931</v>
      </c>
      <c r="C589" s="822" t="s">
        <v>6365</v>
      </c>
      <c r="D589" s="822" t="s">
        <v>6845</v>
      </c>
      <c r="E589" s="822" t="s">
        <v>6846</v>
      </c>
      <c r="F589" s="831">
        <v>40</v>
      </c>
      <c r="G589" s="831">
        <v>54388.399999999994</v>
      </c>
      <c r="H589" s="831">
        <v>3.1059562560676142</v>
      </c>
      <c r="I589" s="831">
        <v>1359.7099999999998</v>
      </c>
      <c r="J589" s="831">
        <v>14</v>
      </c>
      <c r="K589" s="831">
        <v>17511</v>
      </c>
      <c r="L589" s="831">
        <v>1</v>
      </c>
      <c r="M589" s="831">
        <v>1250.7857142857142</v>
      </c>
      <c r="N589" s="831">
        <v>15</v>
      </c>
      <c r="O589" s="831">
        <v>17689.899999999998</v>
      </c>
      <c r="P589" s="827">
        <v>1.0102164353834731</v>
      </c>
      <c r="Q589" s="832">
        <v>1179.3266666666666</v>
      </c>
    </row>
    <row r="590" spans="1:17" ht="14.45" customHeight="1" x14ac:dyDescent="0.2">
      <c r="A590" s="821" t="s">
        <v>586</v>
      </c>
      <c r="B590" s="822" t="s">
        <v>5931</v>
      </c>
      <c r="C590" s="822" t="s">
        <v>6365</v>
      </c>
      <c r="D590" s="822" t="s">
        <v>6847</v>
      </c>
      <c r="E590" s="822" t="s">
        <v>6848</v>
      </c>
      <c r="F590" s="831"/>
      <c r="G590" s="831"/>
      <c r="H590" s="831"/>
      <c r="I590" s="831"/>
      <c r="J590" s="831"/>
      <c r="K590" s="831"/>
      <c r="L590" s="831"/>
      <c r="M590" s="831"/>
      <c r="N590" s="831">
        <v>1</v>
      </c>
      <c r="O590" s="831">
        <v>11270</v>
      </c>
      <c r="P590" s="827"/>
      <c r="Q590" s="832">
        <v>11270</v>
      </c>
    </row>
    <row r="591" spans="1:17" ht="14.45" customHeight="1" x14ac:dyDescent="0.2">
      <c r="A591" s="821" t="s">
        <v>586</v>
      </c>
      <c r="B591" s="822" t="s">
        <v>5931</v>
      </c>
      <c r="C591" s="822" t="s">
        <v>6365</v>
      </c>
      <c r="D591" s="822" t="s">
        <v>6849</v>
      </c>
      <c r="E591" s="822" t="s">
        <v>6708</v>
      </c>
      <c r="F591" s="831">
        <v>1</v>
      </c>
      <c r="G591" s="831">
        <v>1649.48</v>
      </c>
      <c r="H591" s="831">
        <v>0.14285714285714285</v>
      </c>
      <c r="I591" s="831">
        <v>1649.48</v>
      </c>
      <c r="J591" s="831">
        <v>7</v>
      </c>
      <c r="K591" s="831">
        <v>11546.36</v>
      </c>
      <c r="L591" s="831">
        <v>1</v>
      </c>
      <c r="M591" s="831">
        <v>1649.48</v>
      </c>
      <c r="N591" s="831"/>
      <c r="O591" s="831"/>
      <c r="P591" s="827"/>
      <c r="Q591" s="832"/>
    </row>
    <row r="592" spans="1:17" ht="14.45" customHeight="1" x14ac:dyDescent="0.2">
      <c r="A592" s="821" t="s">
        <v>586</v>
      </c>
      <c r="B592" s="822" t="s">
        <v>5931</v>
      </c>
      <c r="C592" s="822" t="s">
        <v>6365</v>
      </c>
      <c r="D592" s="822" t="s">
        <v>6850</v>
      </c>
      <c r="E592" s="822" t="s">
        <v>6851</v>
      </c>
      <c r="F592" s="831">
        <v>16</v>
      </c>
      <c r="G592" s="831">
        <v>20594.560000000001</v>
      </c>
      <c r="H592" s="831"/>
      <c r="I592" s="831">
        <v>1287.1600000000001</v>
      </c>
      <c r="J592" s="831"/>
      <c r="K592" s="831"/>
      <c r="L592" s="831"/>
      <c r="M592" s="831"/>
      <c r="N592" s="831"/>
      <c r="O592" s="831"/>
      <c r="P592" s="827"/>
      <c r="Q592" s="832"/>
    </row>
    <row r="593" spans="1:17" ht="14.45" customHeight="1" x14ac:dyDescent="0.2">
      <c r="A593" s="821" t="s">
        <v>586</v>
      </c>
      <c r="B593" s="822" t="s">
        <v>5931</v>
      </c>
      <c r="C593" s="822" t="s">
        <v>6365</v>
      </c>
      <c r="D593" s="822" t="s">
        <v>6852</v>
      </c>
      <c r="E593" s="822" t="s">
        <v>6558</v>
      </c>
      <c r="F593" s="831">
        <v>7</v>
      </c>
      <c r="G593" s="831">
        <v>4635.68</v>
      </c>
      <c r="H593" s="831">
        <v>3.5</v>
      </c>
      <c r="I593" s="831">
        <v>662.24</v>
      </c>
      <c r="J593" s="831">
        <v>2</v>
      </c>
      <c r="K593" s="831">
        <v>1324.48</v>
      </c>
      <c r="L593" s="831">
        <v>1</v>
      </c>
      <c r="M593" s="831">
        <v>662.24</v>
      </c>
      <c r="N593" s="831">
        <v>3</v>
      </c>
      <c r="O593" s="831">
        <v>1865.14</v>
      </c>
      <c r="P593" s="827">
        <v>1.4082054844165257</v>
      </c>
      <c r="Q593" s="832">
        <v>621.71333333333337</v>
      </c>
    </row>
    <row r="594" spans="1:17" ht="14.45" customHeight="1" x14ac:dyDescent="0.2">
      <c r="A594" s="821" t="s">
        <v>586</v>
      </c>
      <c r="B594" s="822" t="s">
        <v>5931</v>
      </c>
      <c r="C594" s="822" t="s">
        <v>6365</v>
      </c>
      <c r="D594" s="822" t="s">
        <v>6853</v>
      </c>
      <c r="E594" s="822" t="s">
        <v>6740</v>
      </c>
      <c r="F594" s="831">
        <v>2</v>
      </c>
      <c r="G594" s="831">
        <v>7920</v>
      </c>
      <c r="H594" s="831">
        <v>0.25531914893617019</v>
      </c>
      <c r="I594" s="831">
        <v>3960</v>
      </c>
      <c r="J594" s="831">
        <v>8</v>
      </c>
      <c r="K594" s="831">
        <v>31020</v>
      </c>
      <c r="L594" s="831">
        <v>1</v>
      </c>
      <c r="M594" s="831">
        <v>3877.5</v>
      </c>
      <c r="N594" s="831">
        <v>9</v>
      </c>
      <c r="O594" s="831">
        <v>34320</v>
      </c>
      <c r="P594" s="827">
        <v>1.1063829787234043</v>
      </c>
      <c r="Q594" s="832">
        <v>3813.3333333333335</v>
      </c>
    </row>
    <row r="595" spans="1:17" ht="14.45" customHeight="1" x14ac:dyDescent="0.2">
      <c r="A595" s="821" t="s">
        <v>586</v>
      </c>
      <c r="B595" s="822" t="s">
        <v>5931</v>
      </c>
      <c r="C595" s="822" t="s">
        <v>6365</v>
      </c>
      <c r="D595" s="822" t="s">
        <v>6854</v>
      </c>
      <c r="E595" s="822" t="s">
        <v>6835</v>
      </c>
      <c r="F595" s="831">
        <v>2</v>
      </c>
      <c r="G595" s="831">
        <v>5426.4</v>
      </c>
      <c r="H595" s="831">
        <v>2</v>
      </c>
      <c r="I595" s="831">
        <v>2713.2</v>
      </c>
      <c r="J595" s="831">
        <v>1</v>
      </c>
      <c r="K595" s="831">
        <v>2713.2</v>
      </c>
      <c r="L595" s="831">
        <v>1</v>
      </c>
      <c r="M595" s="831">
        <v>2713.2</v>
      </c>
      <c r="N595" s="831"/>
      <c r="O595" s="831"/>
      <c r="P595" s="827"/>
      <c r="Q595" s="832"/>
    </row>
    <row r="596" spans="1:17" ht="14.45" customHeight="1" x14ac:dyDescent="0.2">
      <c r="A596" s="821" t="s">
        <v>586</v>
      </c>
      <c r="B596" s="822" t="s">
        <v>5931</v>
      </c>
      <c r="C596" s="822" t="s">
        <v>6365</v>
      </c>
      <c r="D596" s="822" t="s">
        <v>6855</v>
      </c>
      <c r="E596" s="822" t="s">
        <v>6856</v>
      </c>
      <c r="F596" s="831">
        <v>3</v>
      </c>
      <c r="G596" s="831">
        <v>30232.800000000003</v>
      </c>
      <c r="H596" s="831">
        <v>1.6172505008304827</v>
      </c>
      <c r="I596" s="831">
        <v>10077.6</v>
      </c>
      <c r="J596" s="831">
        <v>2</v>
      </c>
      <c r="K596" s="831">
        <v>18693.95</v>
      </c>
      <c r="L596" s="831">
        <v>1</v>
      </c>
      <c r="M596" s="831">
        <v>9346.9750000000004</v>
      </c>
      <c r="N596" s="831"/>
      <c r="O596" s="831"/>
      <c r="P596" s="827"/>
      <c r="Q596" s="832"/>
    </row>
    <row r="597" spans="1:17" ht="14.45" customHeight="1" x14ac:dyDescent="0.2">
      <c r="A597" s="821" t="s">
        <v>586</v>
      </c>
      <c r="B597" s="822" t="s">
        <v>5931</v>
      </c>
      <c r="C597" s="822" t="s">
        <v>6365</v>
      </c>
      <c r="D597" s="822" t="s">
        <v>6857</v>
      </c>
      <c r="E597" s="822" t="s">
        <v>6858</v>
      </c>
      <c r="F597" s="831"/>
      <c r="G597" s="831"/>
      <c r="H597" s="831"/>
      <c r="I597" s="831"/>
      <c r="J597" s="831"/>
      <c r="K597" s="831"/>
      <c r="L597" s="831"/>
      <c r="M597" s="831"/>
      <c r="N597" s="831">
        <v>1</v>
      </c>
      <c r="O597" s="831">
        <v>3175.68</v>
      </c>
      <c r="P597" s="827"/>
      <c r="Q597" s="832">
        <v>3175.68</v>
      </c>
    </row>
    <row r="598" spans="1:17" ht="14.45" customHeight="1" x14ac:dyDescent="0.2">
      <c r="A598" s="821" t="s">
        <v>586</v>
      </c>
      <c r="B598" s="822" t="s">
        <v>5931</v>
      </c>
      <c r="C598" s="822" t="s">
        <v>6365</v>
      </c>
      <c r="D598" s="822" t="s">
        <v>6859</v>
      </c>
      <c r="E598" s="822" t="s">
        <v>6860</v>
      </c>
      <c r="F598" s="831">
        <v>1</v>
      </c>
      <c r="G598" s="831">
        <v>15694.73</v>
      </c>
      <c r="H598" s="831"/>
      <c r="I598" s="831">
        <v>15694.73</v>
      </c>
      <c r="J598" s="831"/>
      <c r="K598" s="831"/>
      <c r="L598" s="831"/>
      <c r="M598" s="831"/>
      <c r="N598" s="831"/>
      <c r="O598" s="831"/>
      <c r="P598" s="827"/>
      <c r="Q598" s="832"/>
    </row>
    <row r="599" spans="1:17" ht="14.45" customHeight="1" x14ac:dyDescent="0.2">
      <c r="A599" s="821" t="s">
        <v>586</v>
      </c>
      <c r="B599" s="822" t="s">
        <v>5931</v>
      </c>
      <c r="C599" s="822" t="s">
        <v>6365</v>
      </c>
      <c r="D599" s="822" t="s">
        <v>6861</v>
      </c>
      <c r="E599" s="822" t="s">
        <v>6862</v>
      </c>
      <c r="F599" s="831">
        <v>97</v>
      </c>
      <c r="G599" s="831">
        <v>104347.75</v>
      </c>
      <c r="H599" s="831">
        <v>1.7098286873656257</v>
      </c>
      <c r="I599" s="831">
        <v>1075.75</v>
      </c>
      <c r="J599" s="831">
        <v>62</v>
      </c>
      <c r="K599" s="831">
        <v>61028.19</v>
      </c>
      <c r="L599" s="831">
        <v>1</v>
      </c>
      <c r="M599" s="831">
        <v>984.32564516129037</v>
      </c>
      <c r="N599" s="831">
        <v>56</v>
      </c>
      <c r="O599" s="831">
        <v>46912.640000000014</v>
      </c>
      <c r="P599" s="827">
        <v>0.76870442987085164</v>
      </c>
      <c r="Q599" s="832">
        <v>837.7257142857145</v>
      </c>
    </row>
    <row r="600" spans="1:17" ht="14.45" customHeight="1" x14ac:dyDescent="0.2">
      <c r="A600" s="821" t="s">
        <v>586</v>
      </c>
      <c r="B600" s="822" t="s">
        <v>5931</v>
      </c>
      <c r="C600" s="822" t="s">
        <v>6365</v>
      </c>
      <c r="D600" s="822" t="s">
        <v>6863</v>
      </c>
      <c r="E600" s="822" t="s">
        <v>6864</v>
      </c>
      <c r="F600" s="831">
        <v>2</v>
      </c>
      <c r="G600" s="831">
        <v>1480.64</v>
      </c>
      <c r="H600" s="831"/>
      <c r="I600" s="831">
        <v>740.32</v>
      </c>
      <c r="J600" s="831"/>
      <c r="K600" s="831"/>
      <c r="L600" s="831"/>
      <c r="M600" s="831"/>
      <c r="N600" s="831">
        <v>3</v>
      </c>
      <c r="O600" s="831">
        <v>2220.96</v>
      </c>
      <c r="P600" s="827"/>
      <c r="Q600" s="832">
        <v>740.32</v>
      </c>
    </row>
    <row r="601" spans="1:17" ht="14.45" customHeight="1" x14ac:dyDescent="0.2">
      <c r="A601" s="821" t="s">
        <v>586</v>
      </c>
      <c r="B601" s="822" t="s">
        <v>5931</v>
      </c>
      <c r="C601" s="822" t="s">
        <v>6365</v>
      </c>
      <c r="D601" s="822" t="s">
        <v>6865</v>
      </c>
      <c r="E601" s="822" t="s">
        <v>6866</v>
      </c>
      <c r="F601" s="831">
        <v>8</v>
      </c>
      <c r="G601" s="831">
        <v>12933.84</v>
      </c>
      <c r="H601" s="831">
        <v>0.38372560817137386</v>
      </c>
      <c r="I601" s="831">
        <v>1616.73</v>
      </c>
      <c r="J601" s="831">
        <v>25</v>
      </c>
      <c r="K601" s="831">
        <v>33705.96</v>
      </c>
      <c r="L601" s="831">
        <v>1</v>
      </c>
      <c r="M601" s="831">
        <v>1348.2384</v>
      </c>
      <c r="N601" s="831">
        <v>7</v>
      </c>
      <c r="O601" s="831">
        <v>9790.91</v>
      </c>
      <c r="P601" s="827">
        <v>0.29048008126752656</v>
      </c>
      <c r="Q601" s="832">
        <v>1398.7014285714286</v>
      </c>
    </row>
    <row r="602" spans="1:17" ht="14.45" customHeight="1" x14ac:dyDescent="0.2">
      <c r="A602" s="821" t="s">
        <v>586</v>
      </c>
      <c r="B602" s="822" t="s">
        <v>5931</v>
      </c>
      <c r="C602" s="822" t="s">
        <v>6365</v>
      </c>
      <c r="D602" s="822" t="s">
        <v>6867</v>
      </c>
      <c r="E602" s="822" t="s">
        <v>6864</v>
      </c>
      <c r="F602" s="831">
        <v>4</v>
      </c>
      <c r="G602" s="831">
        <v>3186.2</v>
      </c>
      <c r="H602" s="831"/>
      <c r="I602" s="831">
        <v>796.55</v>
      </c>
      <c r="J602" s="831"/>
      <c r="K602" s="831"/>
      <c r="L602" s="831"/>
      <c r="M602" s="831"/>
      <c r="N602" s="831">
        <v>3</v>
      </c>
      <c r="O602" s="831">
        <v>2389.65</v>
      </c>
      <c r="P602" s="827"/>
      <c r="Q602" s="832">
        <v>796.55000000000007</v>
      </c>
    </row>
    <row r="603" spans="1:17" ht="14.45" customHeight="1" x14ac:dyDescent="0.2">
      <c r="A603" s="821" t="s">
        <v>586</v>
      </c>
      <c r="B603" s="822" t="s">
        <v>5931</v>
      </c>
      <c r="C603" s="822" t="s">
        <v>6365</v>
      </c>
      <c r="D603" s="822" t="s">
        <v>6868</v>
      </c>
      <c r="E603" s="822" t="s">
        <v>6869</v>
      </c>
      <c r="F603" s="831"/>
      <c r="G603" s="831"/>
      <c r="H603" s="831"/>
      <c r="I603" s="831"/>
      <c r="J603" s="831">
        <v>1</v>
      </c>
      <c r="K603" s="831">
        <v>248.73</v>
      </c>
      <c r="L603" s="831">
        <v>1</v>
      </c>
      <c r="M603" s="831">
        <v>248.73</v>
      </c>
      <c r="N603" s="831"/>
      <c r="O603" s="831"/>
      <c r="P603" s="827"/>
      <c r="Q603" s="832"/>
    </row>
    <row r="604" spans="1:17" ht="14.45" customHeight="1" x14ac:dyDescent="0.2">
      <c r="A604" s="821" t="s">
        <v>586</v>
      </c>
      <c r="B604" s="822" t="s">
        <v>5931</v>
      </c>
      <c r="C604" s="822" t="s">
        <v>6365</v>
      </c>
      <c r="D604" s="822" t="s">
        <v>6870</v>
      </c>
      <c r="E604" s="822" t="s">
        <v>6871</v>
      </c>
      <c r="F604" s="831"/>
      <c r="G604" s="831"/>
      <c r="H604" s="831"/>
      <c r="I604" s="831"/>
      <c r="J604" s="831"/>
      <c r="K604" s="831"/>
      <c r="L604" s="831"/>
      <c r="M604" s="831"/>
      <c r="N604" s="831">
        <v>1</v>
      </c>
      <c r="O604" s="831">
        <v>34767.9</v>
      </c>
      <c r="P604" s="827"/>
      <c r="Q604" s="832">
        <v>34767.9</v>
      </c>
    </row>
    <row r="605" spans="1:17" ht="14.45" customHeight="1" x14ac:dyDescent="0.2">
      <c r="A605" s="821" t="s">
        <v>586</v>
      </c>
      <c r="B605" s="822" t="s">
        <v>5931</v>
      </c>
      <c r="C605" s="822" t="s">
        <v>6365</v>
      </c>
      <c r="D605" s="822" t="s">
        <v>6872</v>
      </c>
      <c r="E605" s="822" t="s">
        <v>6873</v>
      </c>
      <c r="F605" s="831"/>
      <c r="G605" s="831"/>
      <c r="H605" s="831"/>
      <c r="I605" s="831"/>
      <c r="J605" s="831">
        <v>1</v>
      </c>
      <c r="K605" s="831">
        <v>13985.8</v>
      </c>
      <c r="L605" s="831">
        <v>1</v>
      </c>
      <c r="M605" s="831">
        <v>13985.8</v>
      </c>
      <c r="N605" s="831">
        <v>5</v>
      </c>
      <c r="O605" s="831">
        <v>69929</v>
      </c>
      <c r="P605" s="827">
        <v>5</v>
      </c>
      <c r="Q605" s="832">
        <v>13985.8</v>
      </c>
    </row>
    <row r="606" spans="1:17" ht="14.45" customHeight="1" x14ac:dyDescent="0.2">
      <c r="A606" s="821" t="s">
        <v>586</v>
      </c>
      <c r="B606" s="822" t="s">
        <v>5931</v>
      </c>
      <c r="C606" s="822" t="s">
        <v>6365</v>
      </c>
      <c r="D606" s="822" t="s">
        <v>6874</v>
      </c>
      <c r="E606" s="822" t="s">
        <v>6875</v>
      </c>
      <c r="F606" s="831"/>
      <c r="G606" s="831"/>
      <c r="H606" s="831"/>
      <c r="I606" s="831"/>
      <c r="J606" s="831"/>
      <c r="K606" s="831"/>
      <c r="L606" s="831"/>
      <c r="M606" s="831"/>
      <c r="N606" s="831">
        <v>1</v>
      </c>
      <c r="O606" s="831">
        <v>14533.1</v>
      </c>
      <c r="P606" s="827"/>
      <c r="Q606" s="832">
        <v>14533.1</v>
      </c>
    </row>
    <row r="607" spans="1:17" ht="14.45" customHeight="1" x14ac:dyDescent="0.2">
      <c r="A607" s="821" t="s">
        <v>586</v>
      </c>
      <c r="B607" s="822" t="s">
        <v>5931</v>
      </c>
      <c r="C607" s="822" t="s">
        <v>6365</v>
      </c>
      <c r="D607" s="822" t="s">
        <v>6876</v>
      </c>
      <c r="E607" s="822"/>
      <c r="F607" s="831">
        <v>197</v>
      </c>
      <c r="G607" s="831">
        <v>17513.3</v>
      </c>
      <c r="H607" s="831">
        <v>0.81003289473684204</v>
      </c>
      <c r="I607" s="831">
        <v>88.899999999999991</v>
      </c>
      <c r="J607" s="831">
        <v>243.2</v>
      </c>
      <c r="K607" s="831">
        <v>21620.48</v>
      </c>
      <c r="L607" s="831">
        <v>1</v>
      </c>
      <c r="M607" s="831">
        <v>88.9</v>
      </c>
      <c r="N607" s="831"/>
      <c r="O607" s="831"/>
      <c r="P607" s="827"/>
      <c r="Q607" s="832"/>
    </row>
    <row r="608" spans="1:17" ht="14.45" customHeight="1" x14ac:dyDescent="0.2">
      <c r="A608" s="821" t="s">
        <v>586</v>
      </c>
      <c r="B608" s="822" t="s">
        <v>5931</v>
      </c>
      <c r="C608" s="822" t="s">
        <v>6365</v>
      </c>
      <c r="D608" s="822" t="s">
        <v>6877</v>
      </c>
      <c r="E608" s="822" t="s">
        <v>6878</v>
      </c>
      <c r="F608" s="831">
        <v>18</v>
      </c>
      <c r="G608" s="831">
        <v>11080.8</v>
      </c>
      <c r="H608" s="831"/>
      <c r="I608" s="831">
        <v>615.59999999999991</v>
      </c>
      <c r="J608" s="831"/>
      <c r="K608" s="831"/>
      <c r="L608" s="831"/>
      <c r="M608" s="831"/>
      <c r="N608" s="831"/>
      <c r="O608" s="831"/>
      <c r="P608" s="827"/>
      <c r="Q608" s="832"/>
    </row>
    <row r="609" spans="1:17" ht="14.45" customHeight="1" x14ac:dyDescent="0.2">
      <c r="A609" s="821" t="s">
        <v>586</v>
      </c>
      <c r="B609" s="822" t="s">
        <v>5931</v>
      </c>
      <c r="C609" s="822" t="s">
        <v>6365</v>
      </c>
      <c r="D609" s="822" t="s">
        <v>6879</v>
      </c>
      <c r="E609" s="822" t="s">
        <v>6880</v>
      </c>
      <c r="F609" s="831">
        <v>5</v>
      </c>
      <c r="G609" s="831">
        <v>2964</v>
      </c>
      <c r="H609" s="831"/>
      <c r="I609" s="831">
        <v>592.79999999999995</v>
      </c>
      <c r="J609" s="831"/>
      <c r="K609" s="831"/>
      <c r="L609" s="831"/>
      <c r="M609" s="831"/>
      <c r="N609" s="831"/>
      <c r="O609" s="831"/>
      <c r="P609" s="827"/>
      <c r="Q609" s="832"/>
    </row>
    <row r="610" spans="1:17" ht="14.45" customHeight="1" x14ac:dyDescent="0.2">
      <c r="A610" s="821" t="s">
        <v>586</v>
      </c>
      <c r="B610" s="822" t="s">
        <v>5931</v>
      </c>
      <c r="C610" s="822" t="s">
        <v>6365</v>
      </c>
      <c r="D610" s="822" t="s">
        <v>6881</v>
      </c>
      <c r="E610" s="822"/>
      <c r="F610" s="831">
        <v>11</v>
      </c>
      <c r="G610" s="831">
        <v>22572</v>
      </c>
      <c r="H610" s="831"/>
      <c r="I610" s="831">
        <v>2052</v>
      </c>
      <c r="J610" s="831"/>
      <c r="K610" s="831"/>
      <c r="L610" s="831"/>
      <c r="M610" s="831"/>
      <c r="N610" s="831"/>
      <c r="O610" s="831"/>
      <c r="P610" s="827"/>
      <c r="Q610" s="832"/>
    </row>
    <row r="611" spans="1:17" ht="14.45" customHeight="1" x14ac:dyDescent="0.2">
      <c r="A611" s="821" t="s">
        <v>586</v>
      </c>
      <c r="B611" s="822" t="s">
        <v>5931</v>
      </c>
      <c r="C611" s="822" t="s">
        <v>6365</v>
      </c>
      <c r="D611" s="822" t="s">
        <v>6882</v>
      </c>
      <c r="E611" s="822" t="s">
        <v>6883</v>
      </c>
      <c r="F611" s="831">
        <v>2</v>
      </c>
      <c r="G611" s="831">
        <v>19184.34</v>
      </c>
      <c r="H611" s="831"/>
      <c r="I611" s="831">
        <v>9592.17</v>
      </c>
      <c r="J611" s="831"/>
      <c r="K611" s="831"/>
      <c r="L611" s="831"/>
      <c r="M611" s="831"/>
      <c r="N611" s="831"/>
      <c r="O611" s="831"/>
      <c r="P611" s="827"/>
      <c r="Q611" s="832"/>
    </row>
    <row r="612" spans="1:17" ht="14.45" customHeight="1" x14ac:dyDescent="0.2">
      <c r="A612" s="821" t="s">
        <v>586</v>
      </c>
      <c r="B612" s="822" t="s">
        <v>5931</v>
      </c>
      <c r="C612" s="822" t="s">
        <v>6365</v>
      </c>
      <c r="D612" s="822" t="s">
        <v>6884</v>
      </c>
      <c r="E612" s="822" t="s">
        <v>6885</v>
      </c>
      <c r="F612" s="831">
        <v>53</v>
      </c>
      <c r="G612" s="831">
        <v>34238</v>
      </c>
      <c r="H612" s="831"/>
      <c r="I612" s="831">
        <v>646</v>
      </c>
      <c r="J612" s="831"/>
      <c r="K612" s="831"/>
      <c r="L612" s="831"/>
      <c r="M612" s="831"/>
      <c r="N612" s="831"/>
      <c r="O612" s="831"/>
      <c r="P612" s="827"/>
      <c r="Q612" s="832"/>
    </row>
    <row r="613" spans="1:17" ht="14.45" customHeight="1" x14ac:dyDescent="0.2">
      <c r="A613" s="821" t="s">
        <v>586</v>
      </c>
      <c r="B613" s="822" t="s">
        <v>5931</v>
      </c>
      <c r="C613" s="822" t="s">
        <v>6365</v>
      </c>
      <c r="D613" s="822" t="s">
        <v>6886</v>
      </c>
      <c r="E613" s="822" t="s">
        <v>6887</v>
      </c>
      <c r="F613" s="831">
        <v>3</v>
      </c>
      <c r="G613" s="831">
        <v>67784.399999999994</v>
      </c>
      <c r="H613" s="831">
        <v>0.63126485979062885</v>
      </c>
      <c r="I613" s="831">
        <v>22594.799999999999</v>
      </c>
      <c r="J613" s="831">
        <v>5</v>
      </c>
      <c r="K613" s="831">
        <v>107378.7</v>
      </c>
      <c r="L613" s="831">
        <v>1</v>
      </c>
      <c r="M613" s="831">
        <v>21475.739999999998</v>
      </c>
      <c r="N613" s="831"/>
      <c r="O613" s="831"/>
      <c r="P613" s="827"/>
      <c r="Q613" s="832"/>
    </row>
    <row r="614" spans="1:17" ht="14.45" customHeight="1" x14ac:dyDescent="0.2">
      <c r="A614" s="821" t="s">
        <v>586</v>
      </c>
      <c r="B614" s="822" t="s">
        <v>5931</v>
      </c>
      <c r="C614" s="822" t="s">
        <v>6365</v>
      </c>
      <c r="D614" s="822" t="s">
        <v>6888</v>
      </c>
      <c r="E614" s="822" t="s">
        <v>6887</v>
      </c>
      <c r="F614" s="831">
        <v>3</v>
      </c>
      <c r="G614" s="831">
        <v>58127.549999999996</v>
      </c>
      <c r="H614" s="831">
        <v>0.61508747350610404</v>
      </c>
      <c r="I614" s="831">
        <v>19375.849999999999</v>
      </c>
      <c r="J614" s="831">
        <v>5</v>
      </c>
      <c r="K614" s="831">
        <v>94502.9</v>
      </c>
      <c r="L614" s="831">
        <v>1</v>
      </c>
      <c r="M614" s="831">
        <v>18900.579999999998</v>
      </c>
      <c r="N614" s="831"/>
      <c r="O614" s="831"/>
      <c r="P614" s="827"/>
      <c r="Q614" s="832"/>
    </row>
    <row r="615" spans="1:17" ht="14.45" customHeight="1" x14ac:dyDescent="0.2">
      <c r="A615" s="821" t="s">
        <v>586</v>
      </c>
      <c r="B615" s="822" t="s">
        <v>5931</v>
      </c>
      <c r="C615" s="822" t="s">
        <v>6365</v>
      </c>
      <c r="D615" s="822" t="s">
        <v>6889</v>
      </c>
      <c r="E615" s="822" t="s">
        <v>6890</v>
      </c>
      <c r="F615" s="831"/>
      <c r="G615" s="831"/>
      <c r="H615" s="831"/>
      <c r="I615" s="831"/>
      <c r="J615" s="831"/>
      <c r="K615" s="831"/>
      <c r="L615" s="831"/>
      <c r="M615" s="831"/>
      <c r="N615" s="831">
        <v>1</v>
      </c>
      <c r="O615" s="831">
        <v>8608.26</v>
      </c>
      <c r="P615" s="827"/>
      <c r="Q615" s="832">
        <v>8608.26</v>
      </c>
    </row>
    <row r="616" spans="1:17" ht="14.45" customHeight="1" x14ac:dyDescent="0.2">
      <c r="A616" s="821" t="s">
        <v>586</v>
      </c>
      <c r="B616" s="822" t="s">
        <v>5931</v>
      </c>
      <c r="C616" s="822" t="s">
        <v>6365</v>
      </c>
      <c r="D616" s="822" t="s">
        <v>6891</v>
      </c>
      <c r="E616" s="822" t="s">
        <v>6892</v>
      </c>
      <c r="F616" s="831">
        <v>1</v>
      </c>
      <c r="G616" s="831">
        <v>7792.02</v>
      </c>
      <c r="H616" s="831"/>
      <c r="I616" s="831">
        <v>7792.02</v>
      </c>
      <c r="J616" s="831"/>
      <c r="K616" s="831"/>
      <c r="L616" s="831"/>
      <c r="M616" s="831"/>
      <c r="N616" s="831"/>
      <c r="O616" s="831"/>
      <c r="P616" s="827"/>
      <c r="Q616" s="832"/>
    </row>
    <row r="617" spans="1:17" ht="14.45" customHeight="1" x14ac:dyDescent="0.2">
      <c r="A617" s="821" t="s">
        <v>586</v>
      </c>
      <c r="B617" s="822" t="s">
        <v>5931</v>
      </c>
      <c r="C617" s="822" t="s">
        <v>6365</v>
      </c>
      <c r="D617" s="822" t="s">
        <v>6893</v>
      </c>
      <c r="E617" s="822" t="s">
        <v>6894</v>
      </c>
      <c r="F617" s="831">
        <v>4</v>
      </c>
      <c r="G617" s="831">
        <v>27908.48</v>
      </c>
      <c r="H617" s="831">
        <v>1.3333333333333333</v>
      </c>
      <c r="I617" s="831">
        <v>6977.12</v>
      </c>
      <c r="J617" s="831">
        <v>3</v>
      </c>
      <c r="K617" s="831">
        <v>20931.36</v>
      </c>
      <c r="L617" s="831">
        <v>1</v>
      </c>
      <c r="M617" s="831">
        <v>6977.12</v>
      </c>
      <c r="N617" s="831">
        <v>1</v>
      </c>
      <c r="O617" s="831">
        <v>6977.12</v>
      </c>
      <c r="P617" s="827">
        <v>0.33333333333333331</v>
      </c>
      <c r="Q617" s="832">
        <v>6977.12</v>
      </c>
    </row>
    <row r="618" spans="1:17" ht="14.45" customHeight="1" x14ac:dyDescent="0.2">
      <c r="A618" s="821" t="s">
        <v>586</v>
      </c>
      <c r="B618" s="822" t="s">
        <v>5931</v>
      </c>
      <c r="C618" s="822" t="s">
        <v>6365</v>
      </c>
      <c r="D618" s="822" t="s">
        <v>6895</v>
      </c>
      <c r="E618" s="822" t="s">
        <v>6558</v>
      </c>
      <c r="F618" s="831">
        <v>1</v>
      </c>
      <c r="G618" s="831">
        <v>592.79999999999995</v>
      </c>
      <c r="H618" s="831"/>
      <c r="I618" s="831">
        <v>592.79999999999995</v>
      </c>
      <c r="J618" s="831"/>
      <c r="K618" s="831"/>
      <c r="L618" s="831"/>
      <c r="M618" s="831"/>
      <c r="N618" s="831"/>
      <c r="O618" s="831"/>
      <c r="P618" s="827"/>
      <c r="Q618" s="832"/>
    </row>
    <row r="619" spans="1:17" ht="14.45" customHeight="1" x14ac:dyDescent="0.2">
      <c r="A619" s="821" t="s">
        <v>586</v>
      </c>
      <c r="B619" s="822" t="s">
        <v>5931</v>
      </c>
      <c r="C619" s="822" t="s">
        <v>6365</v>
      </c>
      <c r="D619" s="822" t="s">
        <v>6896</v>
      </c>
      <c r="E619" s="822" t="s">
        <v>6897</v>
      </c>
      <c r="F619" s="831">
        <v>14.100000000000001</v>
      </c>
      <c r="G619" s="831">
        <v>944.7</v>
      </c>
      <c r="H619" s="831">
        <v>0.75806451612903225</v>
      </c>
      <c r="I619" s="831">
        <v>67</v>
      </c>
      <c r="J619" s="831">
        <v>18.599999999999998</v>
      </c>
      <c r="K619" s="831">
        <v>1246.2</v>
      </c>
      <c r="L619" s="831">
        <v>1</v>
      </c>
      <c r="M619" s="831">
        <v>67.000000000000014</v>
      </c>
      <c r="N619" s="831">
        <v>16.700000000000003</v>
      </c>
      <c r="O619" s="831">
        <v>1118.8999999999999</v>
      </c>
      <c r="P619" s="827">
        <v>0.89784946236559127</v>
      </c>
      <c r="Q619" s="832">
        <v>66.999999999999986</v>
      </c>
    </row>
    <row r="620" spans="1:17" ht="14.45" customHeight="1" x14ac:dyDescent="0.2">
      <c r="A620" s="821" t="s">
        <v>586</v>
      </c>
      <c r="B620" s="822" t="s">
        <v>5931</v>
      </c>
      <c r="C620" s="822" t="s">
        <v>6365</v>
      </c>
      <c r="D620" s="822" t="s">
        <v>6898</v>
      </c>
      <c r="E620" s="822" t="s">
        <v>6899</v>
      </c>
      <c r="F620" s="831">
        <v>7</v>
      </c>
      <c r="G620" s="831">
        <v>24043.74</v>
      </c>
      <c r="H620" s="831"/>
      <c r="I620" s="831">
        <v>3434.82</v>
      </c>
      <c r="J620" s="831"/>
      <c r="K620" s="831"/>
      <c r="L620" s="831"/>
      <c r="M620" s="831"/>
      <c r="N620" s="831"/>
      <c r="O620" s="831"/>
      <c r="P620" s="827"/>
      <c r="Q620" s="832"/>
    </row>
    <row r="621" spans="1:17" ht="14.45" customHeight="1" x14ac:dyDescent="0.2">
      <c r="A621" s="821" t="s">
        <v>586</v>
      </c>
      <c r="B621" s="822" t="s">
        <v>5931</v>
      </c>
      <c r="C621" s="822" t="s">
        <v>6365</v>
      </c>
      <c r="D621" s="822" t="s">
        <v>6900</v>
      </c>
      <c r="E621" s="822" t="s">
        <v>6901</v>
      </c>
      <c r="F621" s="831">
        <v>10</v>
      </c>
      <c r="G621" s="831">
        <v>54629.799999999996</v>
      </c>
      <c r="H621" s="831">
        <v>1.0361201964519913</v>
      </c>
      <c r="I621" s="831">
        <v>5462.98</v>
      </c>
      <c r="J621" s="831">
        <v>10</v>
      </c>
      <c r="K621" s="831">
        <v>52725.35</v>
      </c>
      <c r="L621" s="831">
        <v>1</v>
      </c>
      <c r="M621" s="831">
        <v>5272.5349999999999</v>
      </c>
      <c r="N621" s="831">
        <v>7</v>
      </c>
      <c r="O621" s="831">
        <v>33915.369999999995</v>
      </c>
      <c r="P621" s="827">
        <v>0.6432459907805258</v>
      </c>
      <c r="Q621" s="832">
        <v>4845.0528571428567</v>
      </c>
    </row>
    <row r="622" spans="1:17" ht="14.45" customHeight="1" x14ac:dyDescent="0.2">
      <c r="A622" s="821" t="s">
        <v>586</v>
      </c>
      <c r="B622" s="822" t="s">
        <v>5931</v>
      </c>
      <c r="C622" s="822" t="s">
        <v>6365</v>
      </c>
      <c r="D622" s="822" t="s">
        <v>6902</v>
      </c>
      <c r="E622" s="822" t="s">
        <v>6903</v>
      </c>
      <c r="F622" s="831">
        <v>2</v>
      </c>
      <c r="G622" s="831">
        <v>31616.959999999999</v>
      </c>
      <c r="H622" s="831"/>
      <c r="I622" s="831">
        <v>15808.48</v>
      </c>
      <c r="J622" s="831"/>
      <c r="K622" s="831"/>
      <c r="L622" s="831"/>
      <c r="M622" s="831"/>
      <c r="N622" s="831"/>
      <c r="O622" s="831"/>
      <c r="P622" s="827"/>
      <c r="Q622" s="832"/>
    </row>
    <row r="623" spans="1:17" ht="14.45" customHeight="1" x14ac:dyDescent="0.2">
      <c r="A623" s="821" t="s">
        <v>586</v>
      </c>
      <c r="B623" s="822" t="s">
        <v>5931</v>
      </c>
      <c r="C623" s="822" t="s">
        <v>6365</v>
      </c>
      <c r="D623" s="822" t="s">
        <v>6904</v>
      </c>
      <c r="E623" s="822" t="s">
        <v>6905</v>
      </c>
      <c r="F623" s="831"/>
      <c r="G623" s="831"/>
      <c r="H623" s="831"/>
      <c r="I623" s="831"/>
      <c r="J623" s="831"/>
      <c r="K623" s="831"/>
      <c r="L623" s="831"/>
      <c r="M623" s="831"/>
      <c r="N623" s="831">
        <v>2</v>
      </c>
      <c r="O623" s="831">
        <v>2286.4</v>
      </c>
      <c r="P623" s="827"/>
      <c r="Q623" s="832">
        <v>1143.2</v>
      </c>
    </row>
    <row r="624" spans="1:17" ht="14.45" customHeight="1" x14ac:dyDescent="0.2">
      <c r="A624" s="821" t="s">
        <v>586</v>
      </c>
      <c r="B624" s="822" t="s">
        <v>5931</v>
      </c>
      <c r="C624" s="822" t="s">
        <v>6365</v>
      </c>
      <c r="D624" s="822" t="s">
        <v>6906</v>
      </c>
      <c r="E624" s="822" t="s">
        <v>6907</v>
      </c>
      <c r="F624" s="831">
        <v>1</v>
      </c>
      <c r="G624" s="831">
        <v>3455.2</v>
      </c>
      <c r="H624" s="831"/>
      <c r="I624" s="831">
        <v>3455.2</v>
      </c>
      <c r="J624" s="831"/>
      <c r="K624" s="831"/>
      <c r="L624" s="831"/>
      <c r="M624" s="831"/>
      <c r="N624" s="831"/>
      <c r="O624" s="831"/>
      <c r="P624" s="827"/>
      <c r="Q624" s="832"/>
    </row>
    <row r="625" spans="1:17" ht="14.45" customHeight="1" x14ac:dyDescent="0.2">
      <c r="A625" s="821" t="s">
        <v>586</v>
      </c>
      <c r="B625" s="822" t="s">
        <v>5931</v>
      </c>
      <c r="C625" s="822" t="s">
        <v>6365</v>
      </c>
      <c r="D625" s="822" t="s">
        <v>6908</v>
      </c>
      <c r="E625" s="822" t="s">
        <v>6733</v>
      </c>
      <c r="F625" s="831"/>
      <c r="G625" s="831"/>
      <c r="H625" s="831"/>
      <c r="I625" s="831"/>
      <c r="J625" s="831">
        <v>4</v>
      </c>
      <c r="K625" s="831">
        <v>2360.8000000000002</v>
      </c>
      <c r="L625" s="831">
        <v>1</v>
      </c>
      <c r="M625" s="831">
        <v>590.20000000000005</v>
      </c>
      <c r="N625" s="831"/>
      <c r="O625" s="831"/>
      <c r="P625" s="827"/>
      <c r="Q625" s="832"/>
    </row>
    <row r="626" spans="1:17" ht="14.45" customHeight="1" x14ac:dyDescent="0.2">
      <c r="A626" s="821" t="s">
        <v>586</v>
      </c>
      <c r="B626" s="822" t="s">
        <v>5931</v>
      </c>
      <c r="C626" s="822" t="s">
        <v>6365</v>
      </c>
      <c r="D626" s="822" t="s">
        <v>6909</v>
      </c>
      <c r="E626" s="822" t="s">
        <v>6910</v>
      </c>
      <c r="F626" s="831">
        <v>6</v>
      </c>
      <c r="G626" s="831">
        <v>11894.099999999999</v>
      </c>
      <c r="H626" s="831">
        <v>1.6519537445729315</v>
      </c>
      <c r="I626" s="831">
        <v>1982.3499999999997</v>
      </c>
      <c r="J626" s="831">
        <v>4</v>
      </c>
      <c r="K626" s="831">
        <v>7200.02</v>
      </c>
      <c r="L626" s="831">
        <v>1</v>
      </c>
      <c r="M626" s="831">
        <v>1800.0050000000001</v>
      </c>
      <c r="N626" s="831">
        <v>6</v>
      </c>
      <c r="O626" s="831">
        <v>10982.35</v>
      </c>
      <c r="P626" s="827">
        <v>1.5253221518829114</v>
      </c>
      <c r="Q626" s="832">
        <v>1830.3916666666667</v>
      </c>
    </row>
    <row r="627" spans="1:17" ht="14.45" customHeight="1" x14ac:dyDescent="0.2">
      <c r="A627" s="821" t="s">
        <v>586</v>
      </c>
      <c r="B627" s="822" t="s">
        <v>5931</v>
      </c>
      <c r="C627" s="822" t="s">
        <v>6365</v>
      </c>
      <c r="D627" s="822" t="s">
        <v>6911</v>
      </c>
      <c r="E627" s="822" t="s">
        <v>6912</v>
      </c>
      <c r="F627" s="831">
        <v>3</v>
      </c>
      <c r="G627" s="831">
        <v>33860.340000000004</v>
      </c>
      <c r="H627" s="831"/>
      <c r="I627" s="831">
        <v>11286.78</v>
      </c>
      <c r="J627" s="831"/>
      <c r="K627" s="831"/>
      <c r="L627" s="831"/>
      <c r="M627" s="831"/>
      <c r="N627" s="831"/>
      <c r="O627" s="831"/>
      <c r="P627" s="827"/>
      <c r="Q627" s="832"/>
    </row>
    <row r="628" spans="1:17" ht="14.45" customHeight="1" x14ac:dyDescent="0.2">
      <c r="A628" s="821" t="s">
        <v>586</v>
      </c>
      <c r="B628" s="822" t="s">
        <v>5931</v>
      </c>
      <c r="C628" s="822" t="s">
        <v>6365</v>
      </c>
      <c r="D628" s="822" t="s">
        <v>6913</v>
      </c>
      <c r="E628" s="822" t="s">
        <v>6914</v>
      </c>
      <c r="F628" s="831">
        <v>26</v>
      </c>
      <c r="G628" s="831">
        <v>49098.66</v>
      </c>
      <c r="H628" s="831"/>
      <c r="I628" s="831">
        <v>1888.41</v>
      </c>
      <c r="J628" s="831"/>
      <c r="K628" s="831"/>
      <c r="L628" s="831"/>
      <c r="M628" s="831"/>
      <c r="N628" s="831"/>
      <c r="O628" s="831"/>
      <c r="P628" s="827"/>
      <c r="Q628" s="832"/>
    </row>
    <row r="629" spans="1:17" ht="14.45" customHeight="1" x14ac:dyDescent="0.2">
      <c r="A629" s="821" t="s">
        <v>586</v>
      </c>
      <c r="B629" s="822" t="s">
        <v>5931</v>
      </c>
      <c r="C629" s="822" t="s">
        <v>6365</v>
      </c>
      <c r="D629" s="822" t="s">
        <v>6915</v>
      </c>
      <c r="E629" s="822" t="s">
        <v>6916</v>
      </c>
      <c r="F629" s="831">
        <v>3</v>
      </c>
      <c r="G629" s="831">
        <v>23256</v>
      </c>
      <c r="H629" s="831">
        <v>0.43060287364834837</v>
      </c>
      <c r="I629" s="831">
        <v>7752</v>
      </c>
      <c r="J629" s="831">
        <v>8</v>
      </c>
      <c r="K629" s="831">
        <v>54008</v>
      </c>
      <c r="L629" s="831">
        <v>1</v>
      </c>
      <c r="M629" s="831">
        <v>6751</v>
      </c>
      <c r="N629" s="831">
        <v>2</v>
      </c>
      <c r="O629" s="831">
        <v>13502</v>
      </c>
      <c r="P629" s="827">
        <v>0.25</v>
      </c>
      <c r="Q629" s="832">
        <v>6751</v>
      </c>
    </row>
    <row r="630" spans="1:17" ht="14.45" customHeight="1" x14ac:dyDescent="0.2">
      <c r="A630" s="821" t="s">
        <v>586</v>
      </c>
      <c r="B630" s="822" t="s">
        <v>5931</v>
      </c>
      <c r="C630" s="822" t="s">
        <v>6365</v>
      </c>
      <c r="D630" s="822" t="s">
        <v>6917</v>
      </c>
      <c r="E630" s="822" t="s">
        <v>6918</v>
      </c>
      <c r="F630" s="831"/>
      <c r="G630" s="831"/>
      <c r="H630" s="831"/>
      <c r="I630" s="831"/>
      <c r="J630" s="831"/>
      <c r="K630" s="831"/>
      <c r="L630" s="831"/>
      <c r="M630" s="831"/>
      <c r="N630" s="831">
        <v>1</v>
      </c>
      <c r="O630" s="831">
        <v>1588</v>
      </c>
      <c r="P630" s="827"/>
      <c r="Q630" s="832">
        <v>1588</v>
      </c>
    </row>
    <row r="631" spans="1:17" ht="14.45" customHeight="1" x14ac:dyDescent="0.2">
      <c r="A631" s="821" t="s">
        <v>586</v>
      </c>
      <c r="B631" s="822" t="s">
        <v>5931</v>
      </c>
      <c r="C631" s="822" t="s">
        <v>6365</v>
      </c>
      <c r="D631" s="822" t="s">
        <v>6919</v>
      </c>
      <c r="E631" s="822" t="s">
        <v>6920</v>
      </c>
      <c r="F631" s="831">
        <v>6</v>
      </c>
      <c r="G631" s="831">
        <v>924</v>
      </c>
      <c r="H631" s="831">
        <v>0.8571428571428571</v>
      </c>
      <c r="I631" s="831">
        <v>154</v>
      </c>
      <c r="J631" s="831">
        <v>7</v>
      </c>
      <c r="K631" s="831">
        <v>1078</v>
      </c>
      <c r="L631" s="831">
        <v>1</v>
      </c>
      <c r="M631" s="831">
        <v>154</v>
      </c>
      <c r="N631" s="831">
        <v>8</v>
      </c>
      <c r="O631" s="831">
        <v>1262.8</v>
      </c>
      <c r="P631" s="827">
        <v>1.1714285714285715</v>
      </c>
      <c r="Q631" s="832">
        <v>157.85</v>
      </c>
    </row>
    <row r="632" spans="1:17" ht="14.45" customHeight="1" x14ac:dyDescent="0.2">
      <c r="A632" s="821" t="s">
        <v>586</v>
      </c>
      <c r="B632" s="822" t="s">
        <v>5931</v>
      </c>
      <c r="C632" s="822" t="s">
        <v>6365</v>
      </c>
      <c r="D632" s="822" t="s">
        <v>6921</v>
      </c>
      <c r="E632" s="822" t="s">
        <v>6922</v>
      </c>
      <c r="F632" s="831">
        <v>1</v>
      </c>
      <c r="G632" s="831">
        <v>8390.4</v>
      </c>
      <c r="H632" s="831"/>
      <c r="I632" s="831">
        <v>8390.4</v>
      </c>
      <c r="J632" s="831"/>
      <c r="K632" s="831"/>
      <c r="L632" s="831"/>
      <c r="M632" s="831"/>
      <c r="N632" s="831"/>
      <c r="O632" s="831"/>
      <c r="P632" s="827"/>
      <c r="Q632" s="832"/>
    </row>
    <row r="633" spans="1:17" ht="14.45" customHeight="1" x14ac:dyDescent="0.2">
      <c r="A633" s="821" t="s">
        <v>586</v>
      </c>
      <c r="B633" s="822" t="s">
        <v>5931</v>
      </c>
      <c r="C633" s="822" t="s">
        <v>6365</v>
      </c>
      <c r="D633" s="822" t="s">
        <v>6923</v>
      </c>
      <c r="E633" s="822" t="s">
        <v>6924</v>
      </c>
      <c r="F633" s="831"/>
      <c r="G633" s="831"/>
      <c r="H633" s="831"/>
      <c r="I633" s="831"/>
      <c r="J633" s="831"/>
      <c r="K633" s="831"/>
      <c r="L633" s="831"/>
      <c r="M633" s="831"/>
      <c r="N633" s="831">
        <v>6</v>
      </c>
      <c r="O633" s="831">
        <v>19653.86</v>
      </c>
      <c r="P633" s="827"/>
      <c r="Q633" s="832">
        <v>3275.6433333333334</v>
      </c>
    </row>
    <row r="634" spans="1:17" ht="14.45" customHeight="1" x14ac:dyDescent="0.2">
      <c r="A634" s="821" t="s">
        <v>586</v>
      </c>
      <c r="B634" s="822" t="s">
        <v>5931</v>
      </c>
      <c r="C634" s="822" t="s">
        <v>6365</v>
      </c>
      <c r="D634" s="822" t="s">
        <v>6925</v>
      </c>
      <c r="E634" s="822" t="s">
        <v>6926</v>
      </c>
      <c r="F634" s="831"/>
      <c r="G634" s="831"/>
      <c r="H634" s="831"/>
      <c r="I634" s="831"/>
      <c r="J634" s="831">
        <v>1</v>
      </c>
      <c r="K634" s="831">
        <v>1645</v>
      </c>
      <c r="L634" s="831">
        <v>1</v>
      </c>
      <c r="M634" s="831">
        <v>1645</v>
      </c>
      <c r="N634" s="831">
        <v>9</v>
      </c>
      <c r="O634" s="831">
        <v>14595</v>
      </c>
      <c r="P634" s="827">
        <v>8.8723404255319149</v>
      </c>
      <c r="Q634" s="832">
        <v>1621.6666666666667</v>
      </c>
    </row>
    <row r="635" spans="1:17" ht="14.45" customHeight="1" x14ac:dyDescent="0.2">
      <c r="A635" s="821" t="s">
        <v>586</v>
      </c>
      <c r="B635" s="822" t="s">
        <v>5931</v>
      </c>
      <c r="C635" s="822" t="s">
        <v>6365</v>
      </c>
      <c r="D635" s="822" t="s">
        <v>6927</v>
      </c>
      <c r="E635" s="822" t="s">
        <v>6928</v>
      </c>
      <c r="F635" s="831">
        <v>3</v>
      </c>
      <c r="G635" s="831">
        <v>30512.61</v>
      </c>
      <c r="H635" s="831">
        <v>0.61792960457913293</v>
      </c>
      <c r="I635" s="831">
        <v>10170.870000000001</v>
      </c>
      <c r="J635" s="831">
        <v>5</v>
      </c>
      <c r="K635" s="831">
        <v>49378.780000000006</v>
      </c>
      <c r="L635" s="831">
        <v>1</v>
      </c>
      <c r="M635" s="831">
        <v>9875.7560000000012</v>
      </c>
      <c r="N635" s="831"/>
      <c r="O635" s="831"/>
      <c r="P635" s="827"/>
      <c r="Q635" s="832"/>
    </row>
    <row r="636" spans="1:17" ht="14.45" customHeight="1" x14ac:dyDescent="0.2">
      <c r="A636" s="821" t="s">
        <v>586</v>
      </c>
      <c r="B636" s="822" t="s">
        <v>5931</v>
      </c>
      <c r="C636" s="822" t="s">
        <v>6365</v>
      </c>
      <c r="D636" s="822" t="s">
        <v>6929</v>
      </c>
      <c r="E636" s="822" t="s">
        <v>6930</v>
      </c>
      <c r="F636" s="831">
        <v>1</v>
      </c>
      <c r="G636" s="831">
        <v>5470.86</v>
      </c>
      <c r="H636" s="831">
        <v>0.51289825398253985</v>
      </c>
      <c r="I636" s="831">
        <v>5470.86</v>
      </c>
      <c r="J636" s="831">
        <v>2</v>
      </c>
      <c r="K636" s="831">
        <v>10666.56</v>
      </c>
      <c r="L636" s="831">
        <v>1</v>
      </c>
      <c r="M636" s="831">
        <v>5333.28</v>
      </c>
      <c r="N636" s="831"/>
      <c r="O636" s="831"/>
      <c r="P636" s="827"/>
      <c r="Q636" s="832"/>
    </row>
    <row r="637" spans="1:17" ht="14.45" customHeight="1" x14ac:dyDescent="0.2">
      <c r="A637" s="821" t="s">
        <v>586</v>
      </c>
      <c r="B637" s="822" t="s">
        <v>5931</v>
      </c>
      <c r="C637" s="822" t="s">
        <v>6365</v>
      </c>
      <c r="D637" s="822" t="s">
        <v>6931</v>
      </c>
      <c r="E637" s="822" t="s">
        <v>6932</v>
      </c>
      <c r="F637" s="831">
        <v>6</v>
      </c>
      <c r="G637" s="831">
        <v>2831.76</v>
      </c>
      <c r="H637" s="831">
        <v>3.0000000000000004</v>
      </c>
      <c r="I637" s="831">
        <v>471.96000000000004</v>
      </c>
      <c r="J637" s="831">
        <v>2</v>
      </c>
      <c r="K637" s="831">
        <v>943.92</v>
      </c>
      <c r="L637" s="831">
        <v>1</v>
      </c>
      <c r="M637" s="831">
        <v>471.96</v>
      </c>
      <c r="N637" s="831">
        <v>10</v>
      </c>
      <c r="O637" s="831">
        <v>4715.46</v>
      </c>
      <c r="P637" s="827">
        <v>4.9956140350877192</v>
      </c>
      <c r="Q637" s="832">
        <v>471.54599999999999</v>
      </c>
    </row>
    <row r="638" spans="1:17" ht="14.45" customHeight="1" x14ac:dyDescent="0.2">
      <c r="A638" s="821" t="s">
        <v>586</v>
      </c>
      <c r="B638" s="822" t="s">
        <v>5931</v>
      </c>
      <c r="C638" s="822" t="s">
        <v>6365</v>
      </c>
      <c r="D638" s="822" t="s">
        <v>6933</v>
      </c>
      <c r="E638" s="822" t="s">
        <v>6518</v>
      </c>
      <c r="F638" s="831"/>
      <c r="G638" s="831"/>
      <c r="H638" s="831"/>
      <c r="I638" s="831"/>
      <c r="J638" s="831">
        <v>1</v>
      </c>
      <c r="K638" s="831">
        <v>14193</v>
      </c>
      <c r="L638" s="831">
        <v>1</v>
      </c>
      <c r="M638" s="831">
        <v>14193</v>
      </c>
      <c r="N638" s="831">
        <v>2</v>
      </c>
      <c r="O638" s="831">
        <v>24270</v>
      </c>
      <c r="P638" s="827">
        <v>1.70999788628197</v>
      </c>
      <c r="Q638" s="832">
        <v>12135</v>
      </c>
    </row>
    <row r="639" spans="1:17" ht="14.45" customHeight="1" x14ac:dyDescent="0.2">
      <c r="A639" s="821" t="s">
        <v>586</v>
      </c>
      <c r="B639" s="822" t="s">
        <v>5931</v>
      </c>
      <c r="C639" s="822" t="s">
        <v>6365</v>
      </c>
      <c r="D639" s="822" t="s">
        <v>6933</v>
      </c>
      <c r="E639" s="822" t="s">
        <v>6519</v>
      </c>
      <c r="F639" s="831">
        <v>2</v>
      </c>
      <c r="G639" s="831">
        <v>28386</v>
      </c>
      <c r="H639" s="831">
        <v>0.73800795569768352</v>
      </c>
      <c r="I639" s="831">
        <v>14193</v>
      </c>
      <c r="J639" s="831">
        <v>3</v>
      </c>
      <c r="K639" s="831">
        <v>38463</v>
      </c>
      <c r="L639" s="831">
        <v>1</v>
      </c>
      <c r="M639" s="831">
        <v>12821</v>
      </c>
      <c r="N639" s="831">
        <v>1</v>
      </c>
      <c r="O639" s="831">
        <v>12135</v>
      </c>
      <c r="P639" s="827">
        <v>0.31549801107557912</v>
      </c>
      <c r="Q639" s="832">
        <v>12135</v>
      </c>
    </row>
    <row r="640" spans="1:17" ht="14.45" customHeight="1" x14ac:dyDescent="0.2">
      <c r="A640" s="821" t="s">
        <v>586</v>
      </c>
      <c r="B640" s="822" t="s">
        <v>5931</v>
      </c>
      <c r="C640" s="822" t="s">
        <v>6365</v>
      </c>
      <c r="D640" s="822" t="s">
        <v>6934</v>
      </c>
      <c r="E640" s="822" t="s">
        <v>6935</v>
      </c>
      <c r="F640" s="831">
        <v>20</v>
      </c>
      <c r="G640" s="831">
        <v>134827.59999999998</v>
      </c>
      <c r="H640" s="831">
        <v>0.92732281546353246</v>
      </c>
      <c r="I640" s="831">
        <v>6741.3799999999992</v>
      </c>
      <c r="J640" s="831">
        <v>22</v>
      </c>
      <c r="K640" s="831">
        <v>145394.46000000002</v>
      </c>
      <c r="L640" s="831">
        <v>1</v>
      </c>
      <c r="M640" s="831">
        <v>6608.8390909090922</v>
      </c>
      <c r="N640" s="831">
        <v>9</v>
      </c>
      <c r="O640" s="831">
        <v>60672.419999999991</v>
      </c>
      <c r="P640" s="827">
        <v>0.41729526695858965</v>
      </c>
      <c r="Q640" s="832">
        <v>6741.3799999999992</v>
      </c>
    </row>
    <row r="641" spans="1:17" ht="14.45" customHeight="1" x14ac:dyDescent="0.2">
      <c r="A641" s="821" t="s">
        <v>586</v>
      </c>
      <c r="B641" s="822" t="s">
        <v>5931</v>
      </c>
      <c r="C641" s="822" t="s">
        <v>6365</v>
      </c>
      <c r="D641" s="822" t="s">
        <v>6936</v>
      </c>
      <c r="E641" s="822" t="s">
        <v>6937</v>
      </c>
      <c r="F641" s="831">
        <v>2</v>
      </c>
      <c r="G641" s="831">
        <v>6657.6</v>
      </c>
      <c r="H641" s="831"/>
      <c r="I641" s="831">
        <v>3328.8</v>
      </c>
      <c r="J641" s="831"/>
      <c r="K641" s="831"/>
      <c r="L641" s="831"/>
      <c r="M641" s="831"/>
      <c r="N641" s="831"/>
      <c r="O641" s="831"/>
      <c r="P641" s="827"/>
      <c r="Q641" s="832"/>
    </row>
    <row r="642" spans="1:17" ht="14.45" customHeight="1" x14ac:dyDescent="0.2">
      <c r="A642" s="821" t="s">
        <v>586</v>
      </c>
      <c r="B642" s="822" t="s">
        <v>5931</v>
      </c>
      <c r="C642" s="822" t="s">
        <v>6365</v>
      </c>
      <c r="D642" s="822" t="s">
        <v>6938</v>
      </c>
      <c r="E642" s="822" t="s">
        <v>6939</v>
      </c>
      <c r="F642" s="831"/>
      <c r="G642" s="831"/>
      <c r="H642" s="831"/>
      <c r="I642" s="831"/>
      <c r="J642" s="831"/>
      <c r="K642" s="831"/>
      <c r="L642" s="831"/>
      <c r="M642" s="831"/>
      <c r="N642" s="831">
        <v>2</v>
      </c>
      <c r="O642" s="831">
        <v>4742.22</v>
      </c>
      <c r="P642" s="827"/>
      <c r="Q642" s="832">
        <v>2371.11</v>
      </c>
    </row>
    <row r="643" spans="1:17" ht="14.45" customHeight="1" x14ac:dyDescent="0.2">
      <c r="A643" s="821" t="s">
        <v>586</v>
      </c>
      <c r="B643" s="822" t="s">
        <v>5931</v>
      </c>
      <c r="C643" s="822" t="s">
        <v>6365</v>
      </c>
      <c r="D643" s="822" t="s">
        <v>6940</v>
      </c>
      <c r="E643" s="822" t="s">
        <v>6941</v>
      </c>
      <c r="F643" s="831"/>
      <c r="G643" s="831"/>
      <c r="H643" s="831"/>
      <c r="I643" s="831"/>
      <c r="J643" s="831">
        <v>1</v>
      </c>
      <c r="K643" s="831">
        <v>1361.78</v>
      </c>
      <c r="L643" s="831">
        <v>1</v>
      </c>
      <c r="M643" s="831">
        <v>1361.78</v>
      </c>
      <c r="N643" s="831"/>
      <c r="O643" s="831"/>
      <c r="P643" s="827"/>
      <c r="Q643" s="832"/>
    </row>
    <row r="644" spans="1:17" ht="14.45" customHeight="1" x14ac:dyDescent="0.2">
      <c r="A644" s="821" t="s">
        <v>586</v>
      </c>
      <c r="B644" s="822" t="s">
        <v>5931</v>
      </c>
      <c r="C644" s="822" t="s">
        <v>6365</v>
      </c>
      <c r="D644" s="822" t="s">
        <v>6942</v>
      </c>
      <c r="E644" s="822" t="s">
        <v>6943</v>
      </c>
      <c r="F644" s="831">
        <v>1</v>
      </c>
      <c r="G644" s="831">
        <v>3898.38</v>
      </c>
      <c r="H644" s="831">
        <v>0.33333333333333337</v>
      </c>
      <c r="I644" s="831">
        <v>3898.38</v>
      </c>
      <c r="J644" s="831">
        <v>3</v>
      </c>
      <c r="K644" s="831">
        <v>11695.14</v>
      </c>
      <c r="L644" s="831">
        <v>1</v>
      </c>
      <c r="M644" s="831">
        <v>3898.3799999999997</v>
      </c>
      <c r="N644" s="831">
        <v>6</v>
      </c>
      <c r="O644" s="831">
        <v>23170.880000000001</v>
      </c>
      <c r="P644" s="827">
        <v>1.9812400706618307</v>
      </c>
      <c r="Q644" s="832">
        <v>3861.8133333333335</v>
      </c>
    </row>
    <row r="645" spans="1:17" ht="14.45" customHeight="1" x14ac:dyDescent="0.2">
      <c r="A645" s="821" t="s">
        <v>586</v>
      </c>
      <c r="B645" s="822" t="s">
        <v>5931</v>
      </c>
      <c r="C645" s="822" t="s">
        <v>6365</v>
      </c>
      <c r="D645" s="822" t="s">
        <v>6944</v>
      </c>
      <c r="E645" s="822" t="s">
        <v>6945</v>
      </c>
      <c r="F645" s="831"/>
      <c r="G645" s="831"/>
      <c r="H645" s="831"/>
      <c r="I645" s="831"/>
      <c r="J645" s="831">
        <v>1</v>
      </c>
      <c r="K645" s="831">
        <v>35675.78</v>
      </c>
      <c r="L645" s="831">
        <v>1</v>
      </c>
      <c r="M645" s="831">
        <v>35675.78</v>
      </c>
      <c r="N645" s="831"/>
      <c r="O645" s="831"/>
      <c r="P645" s="827"/>
      <c r="Q645" s="832"/>
    </row>
    <row r="646" spans="1:17" ht="14.45" customHeight="1" x14ac:dyDescent="0.2">
      <c r="A646" s="821" t="s">
        <v>586</v>
      </c>
      <c r="B646" s="822" t="s">
        <v>5931</v>
      </c>
      <c r="C646" s="822" t="s">
        <v>6365</v>
      </c>
      <c r="D646" s="822" t="s">
        <v>6946</v>
      </c>
      <c r="E646" s="822" t="s">
        <v>6947</v>
      </c>
      <c r="F646" s="831">
        <v>2</v>
      </c>
      <c r="G646" s="831">
        <v>7797</v>
      </c>
      <c r="H646" s="831"/>
      <c r="I646" s="831">
        <v>3898.5</v>
      </c>
      <c r="J646" s="831"/>
      <c r="K646" s="831"/>
      <c r="L646" s="831"/>
      <c r="M646" s="831"/>
      <c r="N646" s="831"/>
      <c r="O646" s="831"/>
      <c r="P646" s="827"/>
      <c r="Q646" s="832"/>
    </row>
    <row r="647" spans="1:17" ht="14.45" customHeight="1" x14ac:dyDescent="0.2">
      <c r="A647" s="821" t="s">
        <v>586</v>
      </c>
      <c r="B647" s="822" t="s">
        <v>5931</v>
      </c>
      <c r="C647" s="822" t="s">
        <v>6365</v>
      </c>
      <c r="D647" s="822" t="s">
        <v>6948</v>
      </c>
      <c r="E647" s="822" t="s">
        <v>6949</v>
      </c>
      <c r="F647" s="831">
        <v>4</v>
      </c>
      <c r="G647" s="831">
        <v>6153.08</v>
      </c>
      <c r="H647" s="831"/>
      <c r="I647" s="831">
        <v>1538.27</v>
      </c>
      <c r="J647" s="831"/>
      <c r="K647" s="831"/>
      <c r="L647" s="831"/>
      <c r="M647" s="831"/>
      <c r="N647" s="831"/>
      <c r="O647" s="831"/>
      <c r="P647" s="827"/>
      <c r="Q647" s="832"/>
    </row>
    <row r="648" spans="1:17" ht="14.45" customHeight="1" x14ac:dyDescent="0.2">
      <c r="A648" s="821" t="s">
        <v>586</v>
      </c>
      <c r="B648" s="822" t="s">
        <v>5931</v>
      </c>
      <c r="C648" s="822" t="s">
        <v>6365</v>
      </c>
      <c r="D648" s="822" t="s">
        <v>6950</v>
      </c>
      <c r="E648" s="822" t="s">
        <v>6951</v>
      </c>
      <c r="F648" s="831">
        <v>46</v>
      </c>
      <c r="G648" s="831">
        <v>54652.14</v>
      </c>
      <c r="H648" s="831">
        <v>1.547115683486963</v>
      </c>
      <c r="I648" s="831">
        <v>1188.0899999999999</v>
      </c>
      <c r="J648" s="831">
        <v>30</v>
      </c>
      <c r="K648" s="831">
        <v>35325.18</v>
      </c>
      <c r="L648" s="831">
        <v>1</v>
      </c>
      <c r="M648" s="831">
        <v>1177.5060000000001</v>
      </c>
      <c r="N648" s="831">
        <v>5</v>
      </c>
      <c r="O648" s="831">
        <v>5675.85</v>
      </c>
      <c r="P648" s="827">
        <v>0.1606743405129146</v>
      </c>
      <c r="Q648" s="832">
        <v>1135.17</v>
      </c>
    </row>
    <row r="649" spans="1:17" ht="14.45" customHeight="1" x14ac:dyDescent="0.2">
      <c r="A649" s="821" t="s">
        <v>586</v>
      </c>
      <c r="B649" s="822" t="s">
        <v>5931</v>
      </c>
      <c r="C649" s="822" t="s">
        <v>6365</v>
      </c>
      <c r="D649" s="822" t="s">
        <v>6952</v>
      </c>
      <c r="E649" s="822" t="s">
        <v>6953</v>
      </c>
      <c r="F649" s="831">
        <v>6</v>
      </c>
      <c r="G649" s="831">
        <v>13974</v>
      </c>
      <c r="H649" s="831"/>
      <c r="I649" s="831">
        <v>2329</v>
      </c>
      <c r="J649" s="831"/>
      <c r="K649" s="831"/>
      <c r="L649" s="831"/>
      <c r="M649" s="831"/>
      <c r="N649" s="831"/>
      <c r="O649" s="831"/>
      <c r="P649" s="827"/>
      <c r="Q649" s="832"/>
    </row>
    <row r="650" spans="1:17" ht="14.45" customHeight="1" x14ac:dyDescent="0.2">
      <c r="A650" s="821" t="s">
        <v>586</v>
      </c>
      <c r="B650" s="822" t="s">
        <v>5931</v>
      </c>
      <c r="C650" s="822" t="s">
        <v>6365</v>
      </c>
      <c r="D650" s="822" t="s">
        <v>6954</v>
      </c>
      <c r="E650" s="822" t="s">
        <v>6955</v>
      </c>
      <c r="F650" s="831">
        <v>34</v>
      </c>
      <c r="G650" s="831">
        <v>27469.620000000003</v>
      </c>
      <c r="H650" s="831">
        <v>0.81356248450670698</v>
      </c>
      <c r="I650" s="831">
        <v>807.93000000000006</v>
      </c>
      <c r="J650" s="831">
        <v>45</v>
      </c>
      <c r="K650" s="831">
        <v>33764.61</v>
      </c>
      <c r="L650" s="831">
        <v>1</v>
      </c>
      <c r="M650" s="831">
        <v>750.32466666666664</v>
      </c>
      <c r="N650" s="831">
        <v>10</v>
      </c>
      <c r="O650" s="831">
        <v>5919.1</v>
      </c>
      <c r="P650" s="827">
        <v>0.17530485321761455</v>
      </c>
      <c r="Q650" s="832">
        <v>591.91000000000008</v>
      </c>
    </row>
    <row r="651" spans="1:17" ht="14.45" customHeight="1" x14ac:dyDescent="0.2">
      <c r="A651" s="821" t="s">
        <v>586</v>
      </c>
      <c r="B651" s="822" t="s">
        <v>5931</v>
      </c>
      <c r="C651" s="822" t="s">
        <v>6365</v>
      </c>
      <c r="D651" s="822" t="s">
        <v>6956</v>
      </c>
      <c r="E651" s="822" t="s">
        <v>6953</v>
      </c>
      <c r="F651" s="831">
        <v>6</v>
      </c>
      <c r="G651" s="831">
        <v>56106</v>
      </c>
      <c r="H651" s="831"/>
      <c r="I651" s="831">
        <v>9351</v>
      </c>
      <c r="J651" s="831"/>
      <c r="K651" s="831"/>
      <c r="L651" s="831"/>
      <c r="M651" s="831"/>
      <c r="N651" s="831"/>
      <c r="O651" s="831"/>
      <c r="P651" s="827"/>
      <c r="Q651" s="832"/>
    </row>
    <row r="652" spans="1:17" ht="14.45" customHeight="1" x14ac:dyDescent="0.2">
      <c r="A652" s="821" t="s">
        <v>586</v>
      </c>
      <c r="B652" s="822" t="s">
        <v>5931</v>
      </c>
      <c r="C652" s="822" t="s">
        <v>6365</v>
      </c>
      <c r="D652" s="822" t="s">
        <v>6957</v>
      </c>
      <c r="E652" s="822" t="s">
        <v>6958</v>
      </c>
      <c r="F652" s="831">
        <v>1</v>
      </c>
      <c r="G652" s="831">
        <v>5934</v>
      </c>
      <c r="H652" s="831">
        <v>1</v>
      </c>
      <c r="I652" s="831">
        <v>5934</v>
      </c>
      <c r="J652" s="831">
        <v>1</v>
      </c>
      <c r="K652" s="831">
        <v>5934</v>
      </c>
      <c r="L652" s="831">
        <v>1</v>
      </c>
      <c r="M652" s="831">
        <v>5934</v>
      </c>
      <c r="N652" s="831">
        <v>2</v>
      </c>
      <c r="O652" s="831">
        <v>11868</v>
      </c>
      <c r="P652" s="827">
        <v>2</v>
      </c>
      <c r="Q652" s="832">
        <v>5934</v>
      </c>
    </row>
    <row r="653" spans="1:17" ht="14.45" customHeight="1" x14ac:dyDescent="0.2">
      <c r="A653" s="821" t="s">
        <v>586</v>
      </c>
      <c r="B653" s="822" t="s">
        <v>5931</v>
      </c>
      <c r="C653" s="822" t="s">
        <v>6365</v>
      </c>
      <c r="D653" s="822" t="s">
        <v>6959</v>
      </c>
      <c r="E653" s="822" t="s">
        <v>6960</v>
      </c>
      <c r="F653" s="831">
        <v>1</v>
      </c>
      <c r="G653" s="831">
        <v>2936.95</v>
      </c>
      <c r="H653" s="831"/>
      <c r="I653" s="831">
        <v>2936.95</v>
      </c>
      <c r="J653" s="831"/>
      <c r="K653" s="831"/>
      <c r="L653" s="831"/>
      <c r="M653" s="831"/>
      <c r="N653" s="831">
        <v>2</v>
      </c>
      <c r="O653" s="831">
        <v>5873.9</v>
      </c>
      <c r="P653" s="827"/>
      <c r="Q653" s="832">
        <v>2936.95</v>
      </c>
    </row>
    <row r="654" spans="1:17" ht="14.45" customHeight="1" x14ac:dyDescent="0.2">
      <c r="A654" s="821" t="s">
        <v>586</v>
      </c>
      <c r="B654" s="822" t="s">
        <v>5931</v>
      </c>
      <c r="C654" s="822" t="s">
        <v>6365</v>
      </c>
      <c r="D654" s="822" t="s">
        <v>6961</v>
      </c>
      <c r="E654" s="822" t="s">
        <v>6962</v>
      </c>
      <c r="F654" s="831">
        <v>1</v>
      </c>
      <c r="G654" s="831">
        <v>5704.49</v>
      </c>
      <c r="H654" s="831">
        <v>0.33333411244852723</v>
      </c>
      <c r="I654" s="831">
        <v>5704.49</v>
      </c>
      <c r="J654" s="831">
        <v>3</v>
      </c>
      <c r="K654" s="831">
        <v>17113.43</v>
      </c>
      <c r="L654" s="831">
        <v>1</v>
      </c>
      <c r="M654" s="831">
        <v>5704.4766666666665</v>
      </c>
      <c r="N654" s="831">
        <v>2</v>
      </c>
      <c r="O654" s="831">
        <v>11408.9</v>
      </c>
      <c r="P654" s="827">
        <v>0.66666355020589085</v>
      </c>
      <c r="Q654" s="832">
        <v>5704.45</v>
      </c>
    </row>
    <row r="655" spans="1:17" ht="14.45" customHeight="1" x14ac:dyDescent="0.2">
      <c r="A655" s="821" t="s">
        <v>586</v>
      </c>
      <c r="B655" s="822" t="s">
        <v>5931</v>
      </c>
      <c r="C655" s="822" t="s">
        <v>6365</v>
      </c>
      <c r="D655" s="822" t="s">
        <v>6963</v>
      </c>
      <c r="E655" s="822" t="s">
        <v>6791</v>
      </c>
      <c r="F655" s="831"/>
      <c r="G655" s="831"/>
      <c r="H655" s="831"/>
      <c r="I655" s="831"/>
      <c r="J655" s="831">
        <v>8</v>
      </c>
      <c r="K655" s="831">
        <v>2281.1999999999998</v>
      </c>
      <c r="L655" s="831">
        <v>1</v>
      </c>
      <c r="M655" s="831">
        <v>285.14999999999998</v>
      </c>
      <c r="N655" s="831">
        <v>38</v>
      </c>
      <c r="O655" s="831">
        <v>10519.16</v>
      </c>
      <c r="P655" s="827">
        <v>4.6112396984043489</v>
      </c>
      <c r="Q655" s="832">
        <v>276.82</v>
      </c>
    </row>
    <row r="656" spans="1:17" ht="14.45" customHeight="1" x14ac:dyDescent="0.2">
      <c r="A656" s="821" t="s">
        <v>586</v>
      </c>
      <c r="B656" s="822" t="s">
        <v>5931</v>
      </c>
      <c r="C656" s="822" t="s">
        <v>6365</v>
      </c>
      <c r="D656" s="822" t="s">
        <v>6964</v>
      </c>
      <c r="E656" s="822" t="s">
        <v>6965</v>
      </c>
      <c r="F656" s="831"/>
      <c r="G656" s="831"/>
      <c r="H656" s="831"/>
      <c r="I656" s="831"/>
      <c r="J656" s="831">
        <v>9</v>
      </c>
      <c r="K656" s="831">
        <v>1865.43</v>
      </c>
      <c r="L656" s="831">
        <v>1</v>
      </c>
      <c r="M656" s="831">
        <v>207.27</v>
      </c>
      <c r="N656" s="831"/>
      <c r="O656" s="831"/>
      <c r="P656" s="827"/>
      <c r="Q656" s="832"/>
    </row>
    <row r="657" spans="1:17" ht="14.45" customHeight="1" x14ac:dyDescent="0.2">
      <c r="A657" s="821" t="s">
        <v>586</v>
      </c>
      <c r="B657" s="822" t="s">
        <v>5931</v>
      </c>
      <c r="C657" s="822" t="s">
        <v>6365</v>
      </c>
      <c r="D657" s="822" t="s">
        <v>6966</v>
      </c>
      <c r="E657" s="822" t="s">
        <v>6967</v>
      </c>
      <c r="F657" s="831"/>
      <c r="G657" s="831"/>
      <c r="H657" s="831"/>
      <c r="I657" s="831"/>
      <c r="J657" s="831">
        <v>1</v>
      </c>
      <c r="K657" s="831">
        <v>5641.96</v>
      </c>
      <c r="L657" s="831">
        <v>1</v>
      </c>
      <c r="M657" s="831">
        <v>5641.96</v>
      </c>
      <c r="N657" s="831">
        <v>2</v>
      </c>
      <c r="O657" s="831">
        <v>9647.58</v>
      </c>
      <c r="P657" s="827">
        <v>1.7099695850378238</v>
      </c>
      <c r="Q657" s="832">
        <v>4823.79</v>
      </c>
    </row>
    <row r="658" spans="1:17" ht="14.45" customHeight="1" x14ac:dyDescent="0.2">
      <c r="A658" s="821" t="s">
        <v>586</v>
      </c>
      <c r="B658" s="822" t="s">
        <v>5931</v>
      </c>
      <c r="C658" s="822" t="s">
        <v>6365</v>
      </c>
      <c r="D658" s="822" t="s">
        <v>6966</v>
      </c>
      <c r="E658" s="822" t="s">
        <v>6968</v>
      </c>
      <c r="F658" s="831"/>
      <c r="G658" s="831"/>
      <c r="H658" s="831"/>
      <c r="I658" s="831"/>
      <c r="J658" s="831"/>
      <c r="K658" s="831"/>
      <c r="L658" s="831"/>
      <c r="M658" s="831"/>
      <c r="N658" s="831">
        <v>1</v>
      </c>
      <c r="O658" s="831">
        <v>5641.96</v>
      </c>
      <c r="P658" s="827"/>
      <c r="Q658" s="832">
        <v>5641.96</v>
      </c>
    </row>
    <row r="659" spans="1:17" ht="14.45" customHeight="1" x14ac:dyDescent="0.2">
      <c r="A659" s="821" t="s">
        <v>586</v>
      </c>
      <c r="B659" s="822" t="s">
        <v>5931</v>
      </c>
      <c r="C659" s="822" t="s">
        <v>6365</v>
      </c>
      <c r="D659" s="822" t="s">
        <v>6969</v>
      </c>
      <c r="E659" s="822" t="s">
        <v>6970</v>
      </c>
      <c r="F659" s="831">
        <v>3</v>
      </c>
      <c r="G659" s="831">
        <v>11462.58</v>
      </c>
      <c r="H659" s="831">
        <v>0.33335504791263759</v>
      </c>
      <c r="I659" s="831">
        <v>3820.86</v>
      </c>
      <c r="J659" s="831">
        <v>9</v>
      </c>
      <c r="K659" s="831">
        <v>34385.5</v>
      </c>
      <c r="L659" s="831">
        <v>1</v>
      </c>
      <c r="M659" s="831">
        <v>3820.6111111111113</v>
      </c>
      <c r="N659" s="831">
        <v>2</v>
      </c>
      <c r="O659" s="831">
        <v>7640.6</v>
      </c>
      <c r="P659" s="827">
        <v>0.22220412673946868</v>
      </c>
      <c r="Q659" s="832">
        <v>3820.3</v>
      </c>
    </row>
    <row r="660" spans="1:17" ht="14.45" customHeight="1" x14ac:dyDescent="0.2">
      <c r="A660" s="821" t="s">
        <v>586</v>
      </c>
      <c r="B660" s="822" t="s">
        <v>5931</v>
      </c>
      <c r="C660" s="822" t="s">
        <v>6365</v>
      </c>
      <c r="D660" s="822" t="s">
        <v>6971</v>
      </c>
      <c r="E660" s="822" t="s">
        <v>6537</v>
      </c>
      <c r="F660" s="831"/>
      <c r="G660" s="831"/>
      <c r="H660" s="831"/>
      <c r="I660" s="831"/>
      <c r="J660" s="831"/>
      <c r="K660" s="831"/>
      <c r="L660" s="831"/>
      <c r="M660" s="831"/>
      <c r="N660" s="831">
        <v>2</v>
      </c>
      <c r="O660" s="831">
        <v>2472.7600000000002</v>
      </c>
      <c r="P660" s="827"/>
      <c r="Q660" s="832">
        <v>1236.3800000000001</v>
      </c>
    </row>
    <row r="661" spans="1:17" ht="14.45" customHeight="1" x14ac:dyDescent="0.2">
      <c r="A661" s="821" t="s">
        <v>586</v>
      </c>
      <c r="B661" s="822" t="s">
        <v>5931</v>
      </c>
      <c r="C661" s="822" t="s">
        <v>6365</v>
      </c>
      <c r="D661" s="822" t="s">
        <v>6972</v>
      </c>
      <c r="E661" s="822"/>
      <c r="F661" s="831">
        <v>22</v>
      </c>
      <c r="G661" s="831">
        <v>175934</v>
      </c>
      <c r="H661" s="831">
        <v>3.6349999999999998</v>
      </c>
      <c r="I661" s="831">
        <v>7997</v>
      </c>
      <c r="J661" s="831">
        <v>10</v>
      </c>
      <c r="K661" s="831">
        <v>48400</v>
      </c>
      <c r="L661" s="831">
        <v>1</v>
      </c>
      <c r="M661" s="831">
        <v>4840</v>
      </c>
      <c r="N661" s="831"/>
      <c r="O661" s="831"/>
      <c r="P661" s="827"/>
      <c r="Q661" s="832"/>
    </row>
    <row r="662" spans="1:17" ht="14.45" customHeight="1" x14ac:dyDescent="0.2">
      <c r="A662" s="821" t="s">
        <v>586</v>
      </c>
      <c r="B662" s="822" t="s">
        <v>5931</v>
      </c>
      <c r="C662" s="822" t="s">
        <v>6365</v>
      </c>
      <c r="D662" s="822" t="s">
        <v>6973</v>
      </c>
      <c r="E662" s="822"/>
      <c r="F662" s="831">
        <v>4</v>
      </c>
      <c r="G662" s="831">
        <v>36784</v>
      </c>
      <c r="H662" s="831">
        <v>2.0519709162799882</v>
      </c>
      <c r="I662" s="831">
        <v>9196</v>
      </c>
      <c r="J662" s="831">
        <v>2</v>
      </c>
      <c r="K662" s="831">
        <v>17926.18</v>
      </c>
      <c r="L662" s="831">
        <v>1</v>
      </c>
      <c r="M662" s="831">
        <v>8963.09</v>
      </c>
      <c r="N662" s="831"/>
      <c r="O662" s="831"/>
      <c r="P662" s="827"/>
      <c r="Q662" s="832"/>
    </row>
    <row r="663" spans="1:17" ht="14.45" customHeight="1" x14ac:dyDescent="0.2">
      <c r="A663" s="821" t="s">
        <v>586</v>
      </c>
      <c r="B663" s="822" t="s">
        <v>5931</v>
      </c>
      <c r="C663" s="822" t="s">
        <v>6365</v>
      </c>
      <c r="D663" s="822" t="s">
        <v>6974</v>
      </c>
      <c r="E663" s="822" t="s">
        <v>6975</v>
      </c>
      <c r="F663" s="831">
        <v>0.1</v>
      </c>
      <c r="G663" s="831">
        <v>607.85</v>
      </c>
      <c r="H663" s="831"/>
      <c r="I663" s="831">
        <v>6078.5</v>
      </c>
      <c r="J663" s="831"/>
      <c r="K663" s="831"/>
      <c r="L663" s="831"/>
      <c r="M663" s="831"/>
      <c r="N663" s="831">
        <v>0.1</v>
      </c>
      <c r="O663" s="831">
        <v>607.85</v>
      </c>
      <c r="P663" s="827"/>
      <c r="Q663" s="832">
        <v>6078.5</v>
      </c>
    </row>
    <row r="664" spans="1:17" ht="14.45" customHeight="1" x14ac:dyDescent="0.2">
      <c r="A664" s="821" t="s">
        <v>586</v>
      </c>
      <c r="B664" s="822" t="s">
        <v>5931</v>
      </c>
      <c r="C664" s="822" t="s">
        <v>6365</v>
      </c>
      <c r="D664" s="822" t="s">
        <v>6976</v>
      </c>
      <c r="E664" s="822" t="s">
        <v>6953</v>
      </c>
      <c r="F664" s="831">
        <v>1</v>
      </c>
      <c r="G664" s="831">
        <v>5520</v>
      </c>
      <c r="H664" s="831"/>
      <c r="I664" s="831">
        <v>5520</v>
      </c>
      <c r="J664" s="831"/>
      <c r="K664" s="831"/>
      <c r="L664" s="831"/>
      <c r="M664" s="831"/>
      <c r="N664" s="831"/>
      <c r="O664" s="831"/>
      <c r="P664" s="827"/>
      <c r="Q664" s="832"/>
    </row>
    <row r="665" spans="1:17" ht="14.45" customHeight="1" x14ac:dyDescent="0.2">
      <c r="A665" s="821" t="s">
        <v>586</v>
      </c>
      <c r="B665" s="822" t="s">
        <v>5931</v>
      </c>
      <c r="C665" s="822" t="s">
        <v>6365</v>
      </c>
      <c r="D665" s="822" t="s">
        <v>6977</v>
      </c>
      <c r="E665" s="822" t="s">
        <v>6953</v>
      </c>
      <c r="F665" s="831">
        <v>1</v>
      </c>
      <c r="G665" s="831">
        <v>1920.5</v>
      </c>
      <c r="H665" s="831"/>
      <c r="I665" s="831">
        <v>1920.5</v>
      </c>
      <c r="J665" s="831"/>
      <c r="K665" s="831"/>
      <c r="L665" s="831"/>
      <c r="M665" s="831"/>
      <c r="N665" s="831"/>
      <c r="O665" s="831"/>
      <c r="P665" s="827"/>
      <c r="Q665" s="832"/>
    </row>
    <row r="666" spans="1:17" ht="14.45" customHeight="1" x14ac:dyDescent="0.2">
      <c r="A666" s="821" t="s">
        <v>586</v>
      </c>
      <c r="B666" s="822" t="s">
        <v>5931</v>
      </c>
      <c r="C666" s="822" t="s">
        <v>6365</v>
      </c>
      <c r="D666" s="822" t="s">
        <v>6978</v>
      </c>
      <c r="E666" s="822" t="s">
        <v>6962</v>
      </c>
      <c r="F666" s="831">
        <v>1</v>
      </c>
      <c r="G666" s="831">
        <v>5704.49</v>
      </c>
      <c r="H666" s="831">
        <v>0.33333333333333331</v>
      </c>
      <c r="I666" s="831">
        <v>5704.49</v>
      </c>
      <c r="J666" s="831">
        <v>3</v>
      </c>
      <c r="K666" s="831">
        <v>17113.47</v>
      </c>
      <c r="L666" s="831">
        <v>1</v>
      </c>
      <c r="M666" s="831">
        <v>5704.4900000000007</v>
      </c>
      <c r="N666" s="831"/>
      <c r="O666" s="831"/>
      <c r="P666" s="827"/>
      <c r="Q666" s="832"/>
    </row>
    <row r="667" spans="1:17" ht="14.45" customHeight="1" x14ac:dyDescent="0.2">
      <c r="A667" s="821" t="s">
        <v>586</v>
      </c>
      <c r="B667" s="822" t="s">
        <v>5931</v>
      </c>
      <c r="C667" s="822" t="s">
        <v>6365</v>
      </c>
      <c r="D667" s="822" t="s">
        <v>6979</v>
      </c>
      <c r="E667" s="822" t="s">
        <v>6980</v>
      </c>
      <c r="F667" s="831">
        <v>0.1</v>
      </c>
      <c r="G667" s="831">
        <v>1425.86</v>
      </c>
      <c r="H667" s="831"/>
      <c r="I667" s="831">
        <v>14258.599999999999</v>
      </c>
      <c r="J667" s="831"/>
      <c r="K667" s="831"/>
      <c r="L667" s="831"/>
      <c r="M667" s="831"/>
      <c r="N667" s="831"/>
      <c r="O667" s="831"/>
      <c r="P667" s="827"/>
      <c r="Q667" s="832"/>
    </row>
    <row r="668" spans="1:17" ht="14.45" customHeight="1" x14ac:dyDescent="0.2">
      <c r="A668" s="821" t="s">
        <v>586</v>
      </c>
      <c r="B668" s="822" t="s">
        <v>5931</v>
      </c>
      <c r="C668" s="822" t="s">
        <v>6365</v>
      </c>
      <c r="D668" s="822" t="s">
        <v>6981</v>
      </c>
      <c r="E668" s="822" t="s">
        <v>6982</v>
      </c>
      <c r="F668" s="831"/>
      <c r="G668" s="831"/>
      <c r="H668" s="831"/>
      <c r="I668" s="831"/>
      <c r="J668" s="831">
        <v>1</v>
      </c>
      <c r="K668" s="831">
        <v>4114.3599999999997</v>
      </c>
      <c r="L668" s="831">
        <v>1</v>
      </c>
      <c r="M668" s="831">
        <v>4114.3599999999997</v>
      </c>
      <c r="N668" s="831"/>
      <c r="O668" s="831"/>
      <c r="P668" s="827"/>
      <c r="Q668" s="832"/>
    </row>
    <row r="669" spans="1:17" ht="14.45" customHeight="1" x14ac:dyDescent="0.2">
      <c r="A669" s="821" t="s">
        <v>586</v>
      </c>
      <c r="B669" s="822" t="s">
        <v>5931</v>
      </c>
      <c r="C669" s="822" t="s">
        <v>6365</v>
      </c>
      <c r="D669" s="822" t="s">
        <v>6983</v>
      </c>
      <c r="E669" s="822" t="s">
        <v>6625</v>
      </c>
      <c r="F669" s="831">
        <v>0.3</v>
      </c>
      <c r="G669" s="831">
        <v>79.930000000000007</v>
      </c>
      <c r="H669" s="831">
        <v>7.4995308688309267E-2</v>
      </c>
      <c r="I669" s="831">
        <v>266.43333333333339</v>
      </c>
      <c r="J669" s="831">
        <v>4</v>
      </c>
      <c r="K669" s="831">
        <v>1065.8</v>
      </c>
      <c r="L669" s="831">
        <v>1</v>
      </c>
      <c r="M669" s="831">
        <v>266.45</v>
      </c>
      <c r="N669" s="831">
        <v>10</v>
      </c>
      <c r="O669" s="831">
        <v>2664.5</v>
      </c>
      <c r="P669" s="827">
        <v>2.5</v>
      </c>
      <c r="Q669" s="832">
        <v>266.45</v>
      </c>
    </row>
    <row r="670" spans="1:17" ht="14.45" customHeight="1" x14ac:dyDescent="0.2">
      <c r="A670" s="821" t="s">
        <v>586</v>
      </c>
      <c r="B670" s="822" t="s">
        <v>5931</v>
      </c>
      <c r="C670" s="822" t="s">
        <v>6365</v>
      </c>
      <c r="D670" s="822" t="s">
        <v>6984</v>
      </c>
      <c r="E670" s="822" t="s">
        <v>6791</v>
      </c>
      <c r="F670" s="831"/>
      <c r="G670" s="831"/>
      <c r="H670" s="831"/>
      <c r="I670" s="831"/>
      <c r="J670" s="831">
        <v>2</v>
      </c>
      <c r="K670" s="831">
        <v>1382.08</v>
      </c>
      <c r="L670" s="831">
        <v>1</v>
      </c>
      <c r="M670" s="831">
        <v>691.04</v>
      </c>
      <c r="N670" s="831">
        <v>5</v>
      </c>
      <c r="O670" s="831">
        <v>3348.05</v>
      </c>
      <c r="P670" s="827">
        <v>2.4224719263718457</v>
      </c>
      <c r="Q670" s="832">
        <v>669.61</v>
      </c>
    </row>
    <row r="671" spans="1:17" ht="14.45" customHeight="1" x14ac:dyDescent="0.2">
      <c r="A671" s="821" t="s">
        <v>586</v>
      </c>
      <c r="B671" s="822" t="s">
        <v>5931</v>
      </c>
      <c r="C671" s="822" t="s">
        <v>6365</v>
      </c>
      <c r="D671" s="822" t="s">
        <v>6985</v>
      </c>
      <c r="E671" s="822" t="s">
        <v>6986</v>
      </c>
      <c r="F671" s="831">
        <v>1</v>
      </c>
      <c r="G671" s="831">
        <v>2811.65</v>
      </c>
      <c r="H671" s="831"/>
      <c r="I671" s="831">
        <v>2811.65</v>
      </c>
      <c r="J671" s="831"/>
      <c r="K671" s="831"/>
      <c r="L671" s="831"/>
      <c r="M671" s="831"/>
      <c r="N671" s="831"/>
      <c r="O671" s="831"/>
      <c r="P671" s="827"/>
      <c r="Q671" s="832"/>
    </row>
    <row r="672" spans="1:17" ht="14.45" customHeight="1" x14ac:dyDescent="0.2">
      <c r="A672" s="821" t="s">
        <v>586</v>
      </c>
      <c r="B672" s="822" t="s">
        <v>5931</v>
      </c>
      <c r="C672" s="822" t="s">
        <v>6365</v>
      </c>
      <c r="D672" s="822" t="s">
        <v>6987</v>
      </c>
      <c r="E672" s="822" t="s">
        <v>6988</v>
      </c>
      <c r="F672" s="831">
        <v>4</v>
      </c>
      <c r="G672" s="831">
        <v>26773.56</v>
      </c>
      <c r="H672" s="831">
        <v>0.44444481333641878</v>
      </c>
      <c r="I672" s="831">
        <v>6693.39</v>
      </c>
      <c r="J672" s="831">
        <v>9</v>
      </c>
      <c r="K672" s="831">
        <v>60240.46</v>
      </c>
      <c r="L672" s="831">
        <v>1</v>
      </c>
      <c r="M672" s="831">
        <v>6693.3844444444439</v>
      </c>
      <c r="N672" s="831"/>
      <c r="O672" s="831"/>
      <c r="P672" s="827"/>
      <c r="Q672" s="832"/>
    </row>
    <row r="673" spans="1:17" ht="14.45" customHeight="1" x14ac:dyDescent="0.2">
      <c r="A673" s="821" t="s">
        <v>586</v>
      </c>
      <c r="B673" s="822" t="s">
        <v>5931</v>
      </c>
      <c r="C673" s="822" t="s">
        <v>6365</v>
      </c>
      <c r="D673" s="822" t="s">
        <v>6989</v>
      </c>
      <c r="E673" s="822" t="s">
        <v>6791</v>
      </c>
      <c r="F673" s="831"/>
      <c r="G673" s="831"/>
      <c r="H673" s="831"/>
      <c r="I673" s="831"/>
      <c r="J673" s="831"/>
      <c r="K673" s="831"/>
      <c r="L673" s="831"/>
      <c r="M673" s="831"/>
      <c r="N673" s="831">
        <v>2</v>
      </c>
      <c r="O673" s="831">
        <v>579.29999999999995</v>
      </c>
      <c r="P673" s="827"/>
      <c r="Q673" s="832">
        <v>289.64999999999998</v>
      </c>
    </row>
    <row r="674" spans="1:17" ht="14.45" customHeight="1" x14ac:dyDescent="0.2">
      <c r="A674" s="821" t="s">
        <v>586</v>
      </c>
      <c r="B674" s="822" t="s">
        <v>5931</v>
      </c>
      <c r="C674" s="822" t="s">
        <v>6365</v>
      </c>
      <c r="D674" s="822" t="s">
        <v>6990</v>
      </c>
      <c r="E674" s="822" t="s">
        <v>6991</v>
      </c>
      <c r="F674" s="831">
        <v>4</v>
      </c>
      <c r="G674" s="831">
        <v>21011.200000000001</v>
      </c>
      <c r="H674" s="831">
        <v>2</v>
      </c>
      <c r="I674" s="831">
        <v>5252.8</v>
      </c>
      <c r="J674" s="831">
        <v>2</v>
      </c>
      <c r="K674" s="831">
        <v>10505.6</v>
      </c>
      <c r="L674" s="831">
        <v>1</v>
      </c>
      <c r="M674" s="831">
        <v>5252.8</v>
      </c>
      <c r="N674" s="831">
        <v>1</v>
      </c>
      <c r="O674" s="831">
        <v>5252.8</v>
      </c>
      <c r="P674" s="827">
        <v>0.5</v>
      </c>
      <c r="Q674" s="832">
        <v>5252.8</v>
      </c>
    </row>
    <row r="675" spans="1:17" ht="14.45" customHeight="1" x14ac:dyDescent="0.2">
      <c r="A675" s="821" t="s">
        <v>586</v>
      </c>
      <c r="B675" s="822" t="s">
        <v>5931</v>
      </c>
      <c r="C675" s="822" t="s">
        <v>6365</v>
      </c>
      <c r="D675" s="822" t="s">
        <v>6992</v>
      </c>
      <c r="E675" s="822" t="s">
        <v>6993</v>
      </c>
      <c r="F675" s="831">
        <v>14</v>
      </c>
      <c r="G675" s="831">
        <v>13386.8</v>
      </c>
      <c r="H675" s="831">
        <v>0.40000155377542024</v>
      </c>
      <c r="I675" s="831">
        <v>956.19999999999993</v>
      </c>
      <c r="J675" s="831">
        <v>35</v>
      </c>
      <c r="K675" s="831">
        <v>33466.870000000003</v>
      </c>
      <c r="L675" s="831">
        <v>1</v>
      </c>
      <c r="M675" s="831">
        <v>956.19628571428575</v>
      </c>
      <c r="N675" s="831"/>
      <c r="O675" s="831"/>
      <c r="P675" s="827"/>
      <c r="Q675" s="832"/>
    </row>
    <row r="676" spans="1:17" ht="14.45" customHeight="1" x14ac:dyDescent="0.2">
      <c r="A676" s="821" t="s">
        <v>586</v>
      </c>
      <c r="B676" s="822" t="s">
        <v>5931</v>
      </c>
      <c r="C676" s="822" t="s">
        <v>6365</v>
      </c>
      <c r="D676" s="822" t="s">
        <v>6994</v>
      </c>
      <c r="E676" s="822" t="s">
        <v>6995</v>
      </c>
      <c r="F676" s="831">
        <v>2</v>
      </c>
      <c r="G676" s="831">
        <v>1349.92</v>
      </c>
      <c r="H676" s="831">
        <v>0.16666666666666666</v>
      </c>
      <c r="I676" s="831">
        <v>674.96</v>
      </c>
      <c r="J676" s="831">
        <v>12</v>
      </c>
      <c r="K676" s="831">
        <v>8099.52</v>
      </c>
      <c r="L676" s="831">
        <v>1</v>
      </c>
      <c r="M676" s="831">
        <v>674.96</v>
      </c>
      <c r="N676" s="831"/>
      <c r="O676" s="831"/>
      <c r="P676" s="827"/>
      <c r="Q676" s="832"/>
    </row>
    <row r="677" spans="1:17" ht="14.45" customHeight="1" x14ac:dyDescent="0.2">
      <c r="A677" s="821" t="s">
        <v>586</v>
      </c>
      <c r="B677" s="822" t="s">
        <v>5931</v>
      </c>
      <c r="C677" s="822" t="s">
        <v>6365</v>
      </c>
      <c r="D677" s="822" t="s">
        <v>6996</v>
      </c>
      <c r="E677" s="822" t="s">
        <v>6997</v>
      </c>
      <c r="F677" s="831">
        <v>9</v>
      </c>
      <c r="G677" s="831">
        <v>9292.86</v>
      </c>
      <c r="H677" s="831">
        <v>0.47368421052631587</v>
      </c>
      <c r="I677" s="831">
        <v>1032.54</v>
      </c>
      <c r="J677" s="831">
        <v>19</v>
      </c>
      <c r="K677" s="831">
        <v>19618.259999999998</v>
      </c>
      <c r="L677" s="831">
        <v>1</v>
      </c>
      <c r="M677" s="831">
        <v>1032.54</v>
      </c>
      <c r="N677" s="831"/>
      <c r="O677" s="831"/>
      <c r="P677" s="827"/>
      <c r="Q677" s="832"/>
    </row>
    <row r="678" spans="1:17" ht="14.45" customHeight="1" x14ac:dyDescent="0.2">
      <c r="A678" s="821" t="s">
        <v>586</v>
      </c>
      <c r="B678" s="822" t="s">
        <v>5931</v>
      </c>
      <c r="C678" s="822" t="s">
        <v>6365</v>
      </c>
      <c r="D678" s="822" t="s">
        <v>6998</v>
      </c>
      <c r="E678" s="822" t="s">
        <v>6999</v>
      </c>
      <c r="F678" s="831">
        <v>26</v>
      </c>
      <c r="G678" s="831">
        <v>8878.48</v>
      </c>
      <c r="H678" s="831">
        <v>1.1818291937826209</v>
      </c>
      <c r="I678" s="831">
        <v>341.47999999999996</v>
      </c>
      <c r="J678" s="831">
        <v>22</v>
      </c>
      <c r="K678" s="831">
        <v>7512.4899999999989</v>
      </c>
      <c r="L678" s="831">
        <v>1</v>
      </c>
      <c r="M678" s="831">
        <v>341.47681818181815</v>
      </c>
      <c r="N678" s="831">
        <v>19</v>
      </c>
      <c r="O678" s="831">
        <v>6488.01</v>
      </c>
      <c r="P678" s="827">
        <v>0.86362976855876028</v>
      </c>
      <c r="Q678" s="832">
        <v>341.4742105263158</v>
      </c>
    </row>
    <row r="679" spans="1:17" ht="14.45" customHeight="1" x14ac:dyDescent="0.2">
      <c r="A679" s="821" t="s">
        <v>586</v>
      </c>
      <c r="B679" s="822" t="s">
        <v>5931</v>
      </c>
      <c r="C679" s="822" t="s">
        <v>6365</v>
      </c>
      <c r="D679" s="822" t="s">
        <v>7000</v>
      </c>
      <c r="E679" s="822" t="s">
        <v>7001</v>
      </c>
      <c r="F679" s="831">
        <v>2</v>
      </c>
      <c r="G679" s="831">
        <v>21989.56</v>
      </c>
      <c r="H679" s="831">
        <v>2.3393298255095245</v>
      </c>
      <c r="I679" s="831">
        <v>10994.78</v>
      </c>
      <c r="J679" s="831">
        <v>1</v>
      </c>
      <c r="K679" s="831">
        <v>9399.94</v>
      </c>
      <c r="L679" s="831">
        <v>1</v>
      </c>
      <c r="M679" s="831">
        <v>9399.94</v>
      </c>
      <c r="N679" s="831">
        <v>1</v>
      </c>
      <c r="O679" s="831">
        <v>9400</v>
      </c>
      <c r="P679" s="827">
        <v>1.0000063830194661</v>
      </c>
      <c r="Q679" s="832">
        <v>9400</v>
      </c>
    </row>
    <row r="680" spans="1:17" ht="14.45" customHeight="1" x14ac:dyDescent="0.2">
      <c r="A680" s="821" t="s">
        <v>586</v>
      </c>
      <c r="B680" s="822" t="s">
        <v>5931</v>
      </c>
      <c r="C680" s="822" t="s">
        <v>6365</v>
      </c>
      <c r="D680" s="822" t="s">
        <v>7002</v>
      </c>
      <c r="E680" s="822" t="s">
        <v>7003</v>
      </c>
      <c r="F680" s="831">
        <v>5.3</v>
      </c>
      <c r="G680" s="831">
        <v>27432.799999999999</v>
      </c>
      <c r="H680" s="831">
        <v>1.6060794117302672</v>
      </c>
      <c r="I680" s="831">
        <v>5176</v>
      </c>
      <c r="J680" s="831">
        <v>3.3</v>
      </c>
      <c r="K680" s="831">
        <v>17080.599999999999</v>
      </c>
      <c r="L680" s="831">
        <v>1</v>
      </c>
      <c r="M680" s="831">
        <v>5175.939393939394</v>
      </c>
      <c r="N680" s="831">
        <v>0.4</v>
      </c>
      <c r="O680" s="831">
        <v>2070</v>
      </c>
      <c r="P680" s="827">
        <v>0.12119012212685738</v>
      </c>
      <c r="Q680" s="832">
        <v>5175</v>
      </c>
    </row>
    <row r="681" spans="1:17" ht="14.45" customHeight="1" x14ac:dyDescent="0.2">
      <c r="A681" s="821" t="s">
        <v>586</v>
      </c>
      <c r="B681" s="822" t="s">
        <v>5931</v>
      </c>
      <c r="C681" s="822" t="s">
        <v>6365</v>
      </c>
      <c r="D681" s="822" t="s">
        <v>7004</v>
      </c>
      <c r="E681" s="822" t="s">
        <v>7005</v>
      </c>
      <c r="F681" s="831">
        <v>5</v>
      </c>
      <c r="G681" s="831">
        <v>21934.949999999997</v>
      </c>
      <c r="H681" s="831">
        <v>0.93229289747177391</v>
      </c>
      <c r="I681" s="831">
        <v>4386.99</v>
      </c>
      <c r="J681" s="831">
        <v>6</v>
      </c>
      <c r="K681" s="831">
        <v>23527.96</v>
      </c>
      <c r="L681" s="831">
        <v>1</v>
      </c>
      <c r="M681" s="831">
        <v>3921.3266666666664</v>
      </c>
      <c r="N681" s="831">
        <v>14</v>
      </c>
      <c r="O681" s="831">
        <v>61417.859999999993</v>
      </c>
      <c r="P681" s="827">
        <v>2.6104201129209672</v>
      </c>
      <c r="Q681" s="832">
        <v>4386.99</v>
      </c>
    </row>
    <row r="682" spans="1:17" ht="14.45" customHeight="1" x14ac:dyDescent="0.2">
      <c r="A682" s="821" t="s">
        <v>586</v>
      </c>
      <c r="B682" s="822" t="s">
        <v>5931</v>
      </c>
      <c r="C682" s="822" t="s">
        <v>6365</v>
      </c>
      <c r="D682" s="822" t="s">
        <v>7006</v>
      </c>
      <c r="E682" s="822" t="s">
        <v>6558</v>
      </c>
      <c r="F682" s="831">
        <v>2</v>
      </c>
      <c r="G682" s="831">
        <v>1450.9</v>
      </c>
      <c r="H682" s="831"/>
      <c r="I682" s="831">
        <v>725.45</v>
      </c>
      <c r="J682" s="831"/>
      <c r="K682" s="831"/>
      <c r="L682" s="831"/>
      <c r="M682" s="831"/>
      <c r="N682" s="831"/>
      <c r="O682" s="831"/>
      <c r="P682" s="827"/>
      <c r="Q682" s="832"/>
    </row>
    <row r="683" spans="1:17" ht="14.45" customHeight="1" x14ac:dyDescent="0.2">
      <c r="A683" s="821" t="s">
        <v>586</v>
      </c>
      <c r="B683" s="822" t="s">
        <v>5931</v>
      </c>
      <c r="C683" s="822" t="s">
        <v>6365</v>
      </c>
      <c r="D683" s="822" t="s">
        <v>7007</v>
      </c>
      <c r="E683" s="822" t="s">
        <v>7008</v>
      </c>
      <c r="F683" s="831">
        <v>4</v>
      </c>
      <c r="G683" s="831">
        <v>20445.52</v>
      </c>
      <c r="H683" s="831"/>
      <c r="I683" s="831">
        <v>5111.38</v>
      </c>
      <c r="J683" s="831"/>
      <c r="K683" s="831"/>
      <c r="L683" s="831"/>
      <c r="M683" s="831"/>
      <c r="N683" s="831"/>
      <c r="O683" s="831"/>
      <c r="P683" s="827"/>
      <c r="Q683" s="832"/>
    </row>
    <row r="684" spans="1:17" ht="14.45" customHeight="1" x14ac:dyDescent="0.2">
      <c r="A684" s="821" t="s">
        <v>586</v>
      </c>
      <c r="B684" s="822" t="s">
        <v>5931</v>
      </c>
      <c r="C684" s="822" t="s">
        <v>6365</v>
      </c>
      <c r="D684" s="822" t="s">
        <v>7009</v>
      </c>
      <c r="E684" s="822" t="s">
        <v>7010</v>
      </c>
      <c r="F684" s="831">
        <v>2</v>
      </c>
      <c r="G684" s="831">
        <v>17892.599999999999</v>
      </c>
      <c r="H684" s="831">
        <v>0.66666666666666663</v>
      </c>
      <c r="I684" s="831">
        <v>8946.2999999999993</v>
      </c>
      <c r="J684" s="831">
        <v>3</v>
      </c>
      <c r="K684" s="831">
        <v>26838.899999999998</v>
      </c>
      <c r="L684" s="831">
        <v>1</v>
      </c>
      <c r="M684" s="831">
        <v>8946.2999999999993</v>
      </c>
      <c r="N684" s="831">
        <v>3</v>
      </c>
      <c r="O684" s="831">
        <v>25467.899999999998</v>
      </c>
      <c r="P684" s="827">
        <v>0.94891742955188174</v>
      </c>
      <c r="Q684" s="832">
        <v>8489.2999999999993</v>
      </c>
    </row>
    <row r="685" spans="1:17" ht="14.45" customHeight="1" x14ac:dyDescent="0.2">
      <c r="A685" s="821" t="s">
        <v>586</v>
      </c>
      <c r="B685" s="822" t="s">
        <v>5931</v>
      </c>
      <c r="C685" s="822" t="s">
        <v>6365</v>
      </c>
      <c r="D685" s="822" t="s">
        <v>7011</v>
      </c>
      <c r="E685" s="822" t="s">
        <v>7012</v>
      </c>
      <c r="F685" s="831">
        <v>2</v>
      </c>
      <c r="G685" s="831">
        <v>8210</v>
      </c>
      <c r="H685" s="831"/>
      <c r="I685" s="831">
        <v>4105</v>
      </c>
      <c r="J685" s="831"/>
      <c r="K685" s="831"/>
      <c r="L685" s="831"/>
      <c r="M685" s="831"/>
      <c r="N685" s="831"/>
      <c r="O685" s="831"/>
      <c r="P685" s="827"/>
      <c r="Q685" s="832"/>
    </row>
    <row r="686" spans="1:17" ht="14.45" customHeight="1" x14ac:dyDescent="0.2">
      <c r="A686" s="821" t="s">
        <v>586</v>
      </c>
      <c r="B686" s="822" t="s">
        <v>5931</v>
      </c>
      <c r="C686" s="822" t="s">
        <v>6365</v>
      </c>
      <c r="D686" s="822" t="s">
        <v>7013</v>
      </c>
      <c r="E686" s="822" t="s">
        <v>7014</v>
      </c>
      <c r="F686" s="831"/>
      <c r="G686" s="831"/>
      <c r="H686" s="831"/>
      <c r="I686" s="831"/>
      <c r="J686" s="831"/>
      <c r="K686" s="831"/>
      <c r="L686" s="831"/>
      <c r="M686" s="831"/>
      <c r="N686" s="831">
        <v>4</v>
      </c>
      <c r="O686" s="831">
        <v>34040</v>
      </c>
      <c r="P686" s="827"/>
      <c r="Q686" s="832">
        <v>8510</v>
      </c>
    </row>
    <row r="687" spans="1:17" ht="14.45" customHeight="1" x14ac:dyDescent="0.2">
      <c r="A687" s="821" t="s">
        <v>586</v>
      </c>
      <c r="B687" s="822" t="s">
        <v>5931</v>
      </c>
      <c r="C687" s="822" t="s">
        <v>6365</v>
      </c>
      <c r="D687" s="822" t="s">
        <v>7015</v>
      </c>
      <c r="E687" s="822" t="s">
        <v>7016</v>
      </c>
      <c r="F687" s="831">
        <v>1</v>
      </c>
      <c r="G687" s="831">
        <v>8669.48</v>
      </c>
      <c r="H687" s="831">
        <v>1</v>
      </c>
      <c r="I687" s="831">
        <v>8669.48</v>
      </c>
      <c r="J687" s="831">
        <v>1</v>
      </c>
      <c r="K687" s="831">
        <v>8669.48</v>
      </c>
      <c r="L687" s="831">
        <v>1</v>
      </c>
      <c r="M687" s="831">
        <v>8669.48</v>
      </c>
      <c r="N687" s="831"/>
      <c r="O687" s="831"/>
      <c r="P687" s="827"/>
      <c r="Q687" s="832"/>
    </row>
    <row r="688" spans="1:17" ht="14.45" customHeight="1" x14ac:dyDescent="0.2">
      <c r="A688" s="821" t="s">
        <v>586</v>
      </c>
      <c r="B688" s="822" t="s">
        <v>5931</v>
      </c>
      <c r="C688" s="822" t="s">
        <v>6365</v>
      </c>
      <c r="D688" s="822" t="s">
        <v>7017</v>
      </c>
      <c r="E688" s="822" t="s">
        <v>6962</v>
      </c>
      <c r="F688" s="831">
        <v>3</v>
      </c>
      <c r="G688" s="831">
        <v>20646.449999999997</v>
      </c>
      <c r="H688" s="831"/>
      <c r="I688" s="831">
        <v>6882.1499999999987</v>
      </c>
      <c r="J688" s="831"/>
      <c r="K688" s="831"/>
      <c r="L688" s="831"/>
      <c r="M688" s="831"/>
      <c r="N688" s="831"/>
      <c r="O688" s="831"/>
      <c r="P688" s="827"/>
      <c r="Q688" s="832"/>
    </row>
    <row r="689" spans="1:17" ht="14.45" customHeight="1" x14ac:dyDescent="0.2">
      <c r="A689" s="821" t="s">
        <v>586</v>
      </c>
      <c r="B689" s="822" t="s">
        <v>5931</v>
      </c>
      <c r="C689" s="822" t="s">
        <v>6365</v>
      </c>
      <c r="D689" s="822" t="s">
        <v>7018</v>
      </c>
      <c r="E689" s="822" t="s">
        <v>7019</v>
      </c>
      <c r="F689" s="831">
        <v>3</v>
      </c>
      <c r="G689" s="831">
        <v>15259.74</v>
      </c>
      <c r="H689" s="831">
        <v>0.6</v>
      </c>
      <c r="I689" s="831">
        <v>5086.58</v>
      </c>
      <c r="J689" s="831">
        <v>5</v>
      </c>
      <c r="K689" s="831">
        <v>25432.9</v>
      </c>
      <c r="L689" s="831">
        <v>1</v>
      </c>
      <c r="M689" s="831">
        <v>5086.58</v>
      </c>
      <c r="N689" s="831">
        <v>1</v>
      </c>
      <c r="O689" s="831">
        <v>744.51</v>
      </c>
      <c r="P689" s="827">
        <v>2.9273500072740426E-2</v>
      </c>
      <c r="Q689" s="832">
        <v>744.51</v>
      </c>
    </row>
    <row r="690" spans="1:17" ht="14.45" customHeight="1" x14ac:dyDescent="0.2">
      <c r="A690" s="821" t="s">
        <v>586</v>
      </c>
      <c r="B690" s="822" t="s">
        <v>5931</v>
      </c>
      <c r="C690" s="822" t="s">
        <v>6365</v>
      </c>
      <c r="D690" s="822" t="s">
        <v>7020</v>
      </c>
      <c r="E690" s="822" t="s">
        <v>7021</v>
      </c>
      <c r="F690" s="831">
        <v>3</v>
      </c>
      <c r="G690" s="831">
        <v>59555.25</v>
      </c>
      <c r="H690" s="831">
        <v>0.75</v>
      </c>
      <c r="I690" s="831">
        <v>19851.75</v>
      </c>
      <c r="J690" s="831">
        <v>4</v>
      </c>
      <c r="K690" s="831">
        <v>79407</v>
      </c>
      <c r="L690" s="831">
        <v>1</v>
      </c>
      <c r="M690" s="831">
        <v>19851.75</v>
      </c>
      <c r="N690" s="831">
        <v>1</v>
      </c>
      <c r="O690" s="831">
        <v>19851.75</v>
      </c>
      <c r="P690" s="827">
        <v>0.25</v>
      </c>
      <c r="Q690" s="832">
        <v>19851.75</v>
      </c>
    </row>
    <row r="691" spans="1:17" ht="14.45" customHeight="1" x14ac:dyDescent="0.2">
      <c r="A691" s="821" t="s">
        <v>586</v>
      </c>
      <c r="B691" s="822" t="s">
        <v>5931</v>
      </c>
      <c r="C691" s="822" t="s">
        <v>6365</v>
      </c>
      <c r="D691" s="822" t="s">
        <v>7022</v>
      </c>
      <c r="E691" s="822" t="s">
        <v>7023</v>
      </c>
      <c r="F691" s="831">
        <v>1</v>
      </c>
      <c r="G691" s="831">
        <v>9751.4599999999991</v>
      </c>
      <c r="H691" s="831">
        <v>0.5</v>
      </c>
      <c r="I691" s="831">
        <v>9751.4599999999991</v>
      </c>
      <c r="J691" s="831">
        <v>2</v>
      </c>
      <c r="K691" s="831">
        <v>19502.919999999998</v>
      </c>
      <c r="L691" s="831">
        <v>1</v>
      </c>
      <c r="M691" s="831">
        <v>9751.4599999999991</v>
      </c>
      <c r="N691" s="831">
        <v>1</v>
      </c>
      <c r="O691" s="831">
        <v>7364.84</v>
      </c>
      <c r="P691" s="827">
        <v>0.37762755525839214</v>
      </c>
      <c r="Q691" s="832">
        <v>7364.84</v>
      </c>
    </row>
    <row r="692" spans="1:17" ht="14.45" customHeight="1" x14ac:dyDescent="0.2">
      <c r="A692" s="821" t="s">
        <v>586</v>
      </c>
      <c r="B692" s="822" t="s">
        <v>5931</v>
      </c>
      <c r="C692" s="822" t="s">
        <v>6365</v>
      </c>
      <c r="D692" s="822" t="s">
        <v>7024</v>
      </c>
      <c r="E692" s="822" t="s">
        <v>6493</v>
      </c>
      <c r="F692" s="831">
        <v>1</v>
      </c>
      <c r="G692" s="831">
        <v>1916.24</v>
      </c>
      <c r="H692" s="831">
        <v>1</v>
      </c>
      <c r="I692" s="831">
        <v>1916.24</v>
      </c>
      <c r="J692" s="831">
        <v>1</v>
      </c>
      <c r="K692" s="831">
        <v>1916.24</v>
      </c>
      <c r="L692" s="831">
        <v>1</v>
      </c>
      <c r="M692" s="831">
        <v>1916.24</v>
      </c>
      <c r="N692" s="831"/>
      <c r="O692" s="831"/>
      <c r="P692" s="827"/>
      <c r="Q692" s="832"/>
    </row>
    <row r="693" spans="1:17" ht="14.45" customHeight="1" x14ac:dyDescent="0.2">
      <c r="A693" s="821" t="s">
        <v>586</v>
      </c>
      <c r="B693" s="822" t="s">
        <v>5931</v>
      </c>
      <c r="C693" s="822" t="s">
        <v>6365</v>
      </c>
      <c r="D693" s="822" t="s">
        <v>7024</v>
      </c>
      <c r="E693" s="822" t="s">
        <v>6494</v>
      </c>
      <c r="F693" s="831">
        <v>1</v>
      </c>
      <c r="G693" s="831">
        <v>1916.24</v>
      </c>
      <c r="H693" s="831"/>
      <c r="I693" s="831">
        <v>1916.24</v>
      </c>
      <c r="J693" s="831"/>
      <c r="K693" s="831"/>
      <c r="L693" s="831"/>
      <c r="M693" s="831"/>
      <c r="N693" s="831">
        <v>2</v>
      </c>
      <c r="O693" s="831">
        <v>3274.98</v>
      </c>
      <c r="P693" s="827"/>
      <c r="Q693" s="832">
        <v>1637.49</v>
      </c>
    </row>
    <row r="694" spans="1:17" ht="14.45" customHeight="1" x14ac:dyDescent="0.2">
      <c r="A694" s="821" t="s">
        <v>586</v>
      </c>
      <c r="B694" s="822" t="s">
        <v>5931</v>
      </c>
      <c r="C694" s="822" t="s">
        <v>6365</v>
      </c>
      <c r="D694" s="822" t="s">
        <v>7025</v>
      </c>
      <c r="E694" s="822" t="s">
        <v>6515</v>
      </c>
      <c r="F694" s="831">
        <v>1</v>
      </c>
      <c r="G694" s="831">
        <v>1206</v>
      </c>
      <c r="H694" s="831">
        <v>0.33333333333333331</v>
      </c>
      <c r="I694" s="831">
        <v>1206</v>
      </c>
      <c r="J694" s="831">
        <v>3</v>
      </c>
      <c r="K694" s="831">
        <v>3618</v>
      </c>
      <c r="L694" s="831">
        <v>1</v>
      </c>
      <c r="M694" s="831">
        <v>1206</v>
      </c>
      <c r="N694" s="831"/>
      <c r="O694" s="831"/>
      <c r="P694" s="827"/>
      <c r="Q694" s="832"/>
    </row>
    <row r="695" spans="1:17" ht="14.45" customHeight="1" x14ac:dyDescent="0.2">
      <c r="A695" s="821" t="s">
        <v>586</v>
      </c>
      <c r="B695" s="822" t="s">
        <v>5931</v>
      </c>
      <c r="C695" s="822" t="s">
        <v>6365</v>
      </c>
      <c r="D695" s="822" t="s">
        <v>7025</v>
      </c>
      <c r="E695" s="822" t="s">
        <v>6516</v>
      </c>
      <c r="F695" s="831">
        <v>3</v>
      </c>
      <c r="G695" s="831">
        <v>3618</v>
      </c>
      <c r="H695" s="831"/>
      <c r="I695" s="831">
        <v>1206</v>
      </c>
      <c r="J695" s="831"/>
      <c r="K695" s="831"/>
      <c r="L695" s="831"/>
      <c r="M695" s="831"/>
      <c r="N695" s="831">
        <v>1</v>
      </c>
      <c r="O695" s="831">
        <v>1206</v>
      </c>
      <c r="P695" s="827"/>
      <c r="Q695" s="832">
        <v>1206</v>
      </c>
    </row>
    <row r="696" spans="1:17" ht="14.45" customHeight="1" x14ac:dyDescent="0.2">
      <c r="A696" s="821" t="s">
        <v>586</v>
      </c>
      <c r="B696" s="822" t="s">
        <v>5931</v>
      </c>
      <c r="C696" s="822" t="s">
        <v>6365</v>
      </c>
      <c r="D696" s="822" t="s">
        <v>7026</v>
      </c>
      <c r="E696" s="822" t="s">
        <v>7027</v>
      </c>
      <c r="F696" s="831">
        <v>2</v>
      </c>
      <c r="G696" s="831">
        <v>10465.200000000001</v>
      </c>
      <c r="H696" s="831"/>
      <c r="I696" s="831">
        <v>5232.6000000000004</v>
      </c>
      <c r="J696" s="831"/>
      <c r="K696" s="831"/>
      <c r="L696" s="831"/>
      <c r="M696" s="831"/>
      <c r="N696" s="831"/>
      <c r="O696" s="831"/>
      <c r="P696" s="827"/>
      <c r="Q696" s="832"/>
    </row>
    <row r="697" spans="1:17" ht="14.45" customHeight="1" x14ac:dyDescent="0.2">
      <c r="A697" s="821" t="s">
        <v>586</v>
      </c>
      <c r="B697" s="822" t="s">
        <v>5931</v>
      </c>
      <c r="C697" s="822" t="s">
        <v>6365</v>
      </c>
      <c r="D697" s="822" t="s">
        <v>7028</v>
      </c>
      <c r="E697" s="822" t="s">
        <v>6813</v>
      </c>
      <c r="F697" s="831"/>
      <c r="G697" s="831"/>
      <c r="H697" s="831"/>
      <c r="I697" s="831"/>
      <c r="J697" s="831"/>
      <c r="K697" s="831"/>
      <c r="L697" s="831"/>
      <c r="M697" s="831"/>
      <c r="N697" s="831">
        <v>1</v>
      </c>
      <c r="O697" s="831">
        <v>269.45</v>
      </c>
      <c r="P697" s="827"/>
      <c r="Q697" s="832">
        <v>269.45</v>
      </c>
    </row>
    <row r="698" spans="1:17" ht="14.45" customHeight="1" x14ac:dyDescent="0.2">
      <c r="A698" s="821" t="s">
        <v>586</v>
      </c>
      <c r="B698" s="822" t="s">
        <v>5931</v>
      </c>
      <c r="C698" s="822" t="s">
        <v>6365</v>
      </c>
      <c r="D698" s="822" t="s">
        <v>7029</v>
      </c>
      <c r="E698" s="822" t="s">
        <v>7030</v>
      </c>
      <c r="F698" s="831">
        <v>1</v>
      </c>
      <c r="G698" s="831">
        <v>2208.4899999999998</v>
      </c>
      <c r="H698" s="831"/>
      <c r="I698" s="831">
        <v>2208.4899999999998</v>
      </c>
      <c r="J698" s="831"/>
      <c r="K698" s="831"/>
      <c r="L698" s="831"/>
      <c r="M698" s="831"/>
      <c r="N698" s="831"/>
      <c r="O698" s="831"/>
      <c r="P698" s="827"/>
      <c r="Q698" s="832"/>
    </row>
    <row r="699" spans="1:17" ht="14.45" customHeight="1" x14ac:dyDescent="0.2">
      <c r="A699" s="821" t="s">
        <v>586</v>
      </c>
      <c r="B699" s="822" t="s">
        <v>5931</v>
      </c>
      <c r="C699" s="822" t="s">
        <v>6365</v>
      </c>
      <c r="D699" s="822" t="s">
        <v>7031</v>
      </c>
      <c r="E699" s="822" t="s">
        <v>6962</v>
      </c>
      <c r="F699" s="831">
        <v>2</v>
      </c>
      <c r="G699" s="831">
        <v>13764.3</v>
      </c>
      <c r="H699" s="831"/>
      <c r="I699" s="831">
        <v>6882.15</v>
      </c>
      <c r="J699" s="831"/>
      <c r="K699" s="831"/>
      <c r="L699" s="831"/>
      <c r="M699" s="831"/>
      <c r="N699" s="831"/>
      <c r="O699" s="831"/>
      <c r="P699" s="827"/>
      <c r="Q699" s="832"/>
    </row>
    <row r="700" spans="1:17" ht="14.45" customHeight="1" x14ac:dyDescent="0.2">
      <c r="A700" s="821" t="s">
        <v>586</v>
      </c>
      <c r="B700" s="822" t="s">
        <v>5931</v>
      </c>
      <c r="C700" s="822" t="s">
        <v>6365</v>
      </c>
      <c r="D700" s="822" t="s">
        <v>7032</v>
      </c>
      <c r="E700" s="822" t="s">
        <v>6384</v>
      </c>
      <c r="F700" s="831">
        <v>1</v>
      </c>
      <c r="G700" s="831">
        <v>4039.02</v>
      </c>
      <c r="H700" s="831"/>
      <c r="I700" s="831">
        <v>4039.02</v>
      </c>
      <c r="J700" s="831"/>
      <c r="K700" s="831"/>
      <c r="L700" s="831"/>
      <c r="M700" s="831"/>
      <c r="N700" s="831"/>
      <c r="O700" s="831"/>
      <c r="P700" s="827"/>
      <c r="Q700" s="832"/>
    </row>
    <row r="701" spans="1:17" ht="14.45" customHeight="1" x14ac:dyDescent="0.2">
      <c r="A701" s="821" t="s">
        <v>586</v>
      </c>
      <c r="B701" s="822" t="s">
        <v>5931</v>
      </c>
      <c r="C701" s="822" t="s">
        <v>6365</v>
      </c>
      <c r="D701" s="822" t="s">
        <v>7032</v>
      </c>
      <c r="E701" s="822" t="s">
        <v>7033</v>
      </c>
      <c r="F701" s="831"/>
      <c r="G701" s="831"/>
      <c r="H701" s="831"/>
      <c r="I701" s="831"/>
      <c r="J701" s="831">
        <v>1</v>
      </c>
      <c r="K701" s="831">
        <v>4039.02</v>
      </c>
      <c r="L701" s="831">
        <v>1</v>
      </c>
      <c r="M701" s="831">
        <v>4039.02</v>
      </c>
      <c r="N701" s="831"/>
      <c r="O701" s="831"/>
      <c r="P701" s="827"/>
      <c r="Q701" s="832"/>
    </row>
    <row r="702" spans="1:17" ht="14.45" customHeight="1" x14ac:dyDescent="0.2">
      <c r="A702" s="821" t="s">
        <v>586</v>
      </c>
      <c r="B702" s="822" t="s">
        <v>5931</v>
      </c>
      <c r="C702" s="822" t="s">
        <v>6365</v>
      </c>
      <c r="D702" s="822" t="s">
        <v>7034</v>
      </c>
      <c r="E702" s="822" t="s">
        <v>7035</v>
      </c>
      <c r="F702" s="831">
        <v>1</v>
      </c>
      <c r="G702" s="831">
        <v>4963</v>
      </c>
      <c r="H702" s="831"/>
      <c r="I702" s="831">
        <v>4963</v>
      </c>
      <c r="J702" s="831"/>
      <c r="K702" s="831"/>
      <c r="L702" s="831"/>
      <c r="M702" s="831"/>
      <c r="N702" s="831"/>
      <c r="O702" s="831"/>
      <c r="P702" s="827"/>
      <c r="Q702" s="832"/>
    </row>
    <row r="703" spans="1:17" ht="14.45" customHeight="1" x14ac:dyDescent="0.2">
      <c r="A703" s="821" t="s">
        <v>586</v>
      </c>
      <c r="B703" s="822" t="s">
        <v>5931</v>
      </c>
      <c r="C703" s="822" t="s">
        <v>6365</v>
      </c>
      <c r="D703" s="822" t="s">
        <v>7036</v>
      </c>
      <c r="E703" s="822" t="s">
        <v>7037</v>
      </c>
      <c r="F703" s="831"/>
      <c r="G703" s="831"/>
      <c r="H703" s="831"/>
      <c r="I703" s="831"/>
      <c r="J703" s="831"/>
      <c r="K703" s="831"/>
      <c r="L703" s="831"/>
      <c r="M703" s="831"/>
      <c r="N703" s="831">
        <v>2</v>
      </c>
      <c r="O703" s="831">
        <v>18860</v>
      </c>
      <c r="P703" s="827"/>
      <c r="Q703" s="832">
        <v>9430</v>
      </c>
    </row>
    <row r="704" spans="1:17" ht="14.45" customHeight="1" x14ac:dyDescent="0.2">
      <c r="A704" s="821" t="s">
        <v>586</v>
      </c>
      <c r="B704" s="822" t="s">
        <v>5931</v>
      </c>
      <c r="C704" s="822" t="s">
        <v>6365</v>
      </c>
      <c r="D704" s="822" t="s">
        <v>7038</v>
      </c>
      <c r="E704" s="822" t="s">
        <v>7039</v>
      </c>
      <c r="F704" s="831"/>
      <c r="G704" s="831"/>
      <c r="H704" s="831"/>
      <c r="I704" s="831"/>
      <c r="J704" s="831">
        <v>5</v>
      </c>
      <c r="K704" s="831">
        <v>32691.05</v>
      </c>
      <c r="L704" s="831">
        <v>1</v>
      </c>
      <c r="M704" s="831">
        <v>6538.21</v>
      </c>
      <c r="N704" s="831"/>
      <c r="O704" s="831"/>
      <c r="P704" s="827"/>
      <c r="Q704" s="832"/>
    </row>
    <row r="705" spans="1:17" ht="14.45" customHeight="1" x14ac:dyDescent="0.2">
      <c r="A705" s="821" t="s">
        <v>586</v>
      </c>
      <c r="B705" s="822" t="s">
        <v>5931</v>
      </c>
      <c r="C705" s="822" t="s">
        <v>6365</v>
      </c>
      <c r="D705" s="822" t="s">
        <v>7040</v>
      </c>
      <c r="E705" s="822" t="s">
        <v>6367</v>
      </c>
      <c r="F705" s="831">
        <v>1</v>
      </c>
      <c r="G705" s="831">
        <v>586.48</v>
      </c>
      <c r="H705" s="831"/>
      <c r="I705" s="831">
        <v>586.48</v>
      </c>
      <c r="J705" s="831"/>
      <c r="K705" s="831"/>
      <c r="L705" s="831"/>
      <c r="M705" s="831"/>
      <c r="N705" s="831"/>
      <c r="O705" s="831"/>
      <c r="P705" s="827"/>
      <c r="Q705" s="832"/>
    </row>
    <row r="706" spans="1:17" ht="14.45" customHeight="1" x14ac:dyDescent="0.2">
      <c r="A706" s="821" t="s">
        <v>586</v>
      </c>
      <c r="B706" s="822" t="s">
        <v>5931</v>
      </c>
      <c r="C706" s="822" t="s">
        <v>6365</v>
      </c>
      <c r="D706" s="822" t="s">
        <v>7041</v>
      </c>
      <c r="E706" s="822" t="s">
        <v>7042</v>
      </c>
      <c r="F706" s="831"/>
      <c r="G706" s="831"/>
      <c r="H706" s="831"/>
      <c r="I706" s="831"/>
      <c r="J706" s="831">
        <v>2</v>
      </c>
      <c r="K706" s="831">
        <v>16942.48</v>
      </c>
      <c r="L706" s="831">
        <v>1</v>
      </c>
      <c r="M706" s="831">
        <v>8471.24</v>
      </c>
      <c r="N706" s="831">
        <v>1</v>
      </c>
      <c r="O706" s="831">
        <v>7241.96</v>
      </c>
      <c r="P706" s="827">
        <v>0.42744391612089849</v>
      </c>
      <c r="Q706" s="832">
        <v>7241.96</v>
      </c>
    </row>
    <row r="707" spans="1:17" ht="14.45" customHeight="1" x14ac:dyDescent="0.2">
      <c r="A707" s="821" t="s">
        <v>586</v>
      </c>
      <c r="B707" s="822" t="s">
        <v>5931</v>
      </c>
      <c r="C707" s="822" t="s">
        <v>6365</v>
      </c>
      <c r="D707" s="822" t="s">
        <v>7041</v>
      </c>
      <c r="E707" s="822" t="s">
        <v>7043</v>
      </c>
      <c r="F707" s="831"/>
      <c r="G707" s="831"/>
      <c r="H707" s="831"/>
      <c r="I707" s="831"/>
      <c r="J707" s="831">
        <v>3</v>
      </c>
      <c r="K707" s="831">
        <v>22955.279999999999</v>
      </c>
      <c r="L707" s="831">
        <v>1</v>
      </c>
      <c r="M707" s="831">
        <v>7651.7599999999993</v>
      </c>
      <c r="N707" s="831"/>
      <c r="O707" s="831"/>
      <c r="P707" s="827"/>
      <c r="Q707" s="832"/>
    </row>
    <row r="708" spans="1:17" ht="14.45" customHeight="1" x14ac:dyDescent="0.2">
      <c r="A708" s="821" t="s">
        <v>586</v>
      </c>
      <c r="B708" s="822" t="s">
        <v>5931</v>
      </c>
      <c r="C708" s="822" t="s">
        <v>6365</v>
      </c>
      <c r="D708" s="822" t="s">
        <v>7044</v>
      </c>
      <c r="E708" s="822" t="s">
        <v>7045</v>
      </c>
      <c r="F708" s="831"/>
      <c r="G708" s="831"/>
      <c r="H708" s="831"/>
      <c r="I708" s="831"/>
      <c r="J708" s="831"/>
      <c r="K708" s="831"/>
      <c r="L708" s="831"/>
      <c r="M708" s="831"/>
      <c r="N708" s="831">
        <v>6</v>
      </c>
      <c r="O708" s="831">
        <v>49721.399999999994</v>
      </c>
      <c r="P708" s="827"/>
      <c r="Q708" s="832">
        <v>8286.9</v>
      </c>
    </row>
    <row r="709" spans="1:17" ht="14.45" customHeight="1" x14ac:dyDescent="0.2">
      <c r="A709" s="821" t="s">
        <v>586</v>
      </c>
      <c r="B709" s="822" t="s">
        <v>5931</v>
      </c>
      <c r="C709" s="822" t="s">
        <v>6365</v>
      </c>
      <c r="D709" s="822" t="s">
        <v>7046</v>
      </c>
      <c r="E709" s="822" t="s">
        <v>7047</v>
      </c>
      <c r="F709" s="831">
        <v>1</v>
      </c>
      <c r="G709" s="831">
        <v>11431</v>
      </c>
      <c r="H709" s="831"/>
      <c r="I709" s="831">
        <v>11431</v>
      </c>
      <c r="J709" s="831"/>
      <c r="K709" s="831"/>
      <c r="L709" s="831"/>
      <c r="M709" s="831"/>
      <c r="N709" s="831"/>
      <c r="O709" s="831"/>
      <c r="P709" s="827"/>
      <c r="Q709" s="832"/>
    </row>
    <row r="710" spans="1:17" ht="14.45" customHeight="1" x14ac:dyDescent="0.2">
      <c r="A710" s="821" t="s">
        <v>586</v>
      </c>
      <c r="B710" s="822" t="s">
        <v>5931</v>
      </c>
      <c r="C710" s="822" t="s">
        <v>6365</v>
      </c>
      <c r="D710" s="822" t="s">
        <v>7048</v>
      </c>
      <c r="E710" s="822" t="s">
        <v>7049</v>
      </c>
      <c r="F710" s="831">
        <v>1</v>
      </c>
      <c r="G710" s="831">
        <v>9888.98</v>
      </c>
      <c r="H710" s="831">
        <v>0.33333333333333331</v>
      </c>
      <c r="I710" s="831">
        <v>9888.98</v>
      </c>
      <c r="J710" s="831">
        <v>3</v>
      </c>
      <c r="K710" s="831">
        <v>29666.94</v>
      </c>
      <c r="L710" s="831">
        <v>1</v>
      </c>
      <c r="M710" s="831">
        <v>9888.98</v>
      </c>
      <c r="N710" s="831">
        <v>1</v>
      </c>
      <c r="O710" s="831">
        <v>9888.98</v>
      </c>
      <c r="P710" s="827">
        <v>0.33333333333333331</v>
      </c>
      <c r="Q710" s="832">
        <v>9888.98</v>
      </c>
    </row>
    <row r="711" spans="1:17" ht="14.45" customHeight="1" x14ac:dyDescent="0.2">
      <c r="A711" s="821" t="s">
        <v>586</v>
      </c>
      <c r="B711" s="822" t="s">
        <v>5931</v>
      </c>
      <c r="C711" s="822" t="s">
        <v>6365</v>
      </c>
      <c r="D711" s="822" t="s">
        <v>7050</v>
      </c>
      <c r="E711" s="822" t="s">
        <v>7051</v>
      </c>
      <c r="F711" s="831">
        <v>1</v>
      </c>
      <c r="G711" s="831">
        <v>14800</v>
      </c>
      <c r="H711" s="831"/>
      <c r="I711" s="831">
        <v>14800</v>
      </c>
      <c r="J711" s="831"/>
      <c r="K711" s="831"/>
      <c r="L711" s="831"/>
      <c r="M711" s="831"/>
      <c r="N711" s="831">
        <v>2</v>
      </c>
      <c r="O711" s="831">
        <v>29600</v>
      </c>
      <c r="P711" s="827"/>
      <c r="Q711" s="832">
        <v>14800</v>
      </c>
    </row>
    <row r="712" spans="1:17" ht="14.45" customHeight="1" x14ac:dyDescent="0.2">
      <c r="A712" s="821" t="s">
        <v>586</v>
      </c>
      <c r="B712" s="822" t="s">
        <v>5931</v>
      </c>
      <c r="C712" s="822" t="s">
        <v>6365</v>
      </c>
      <c r="D712" s="822" t="s">
        <v>7052</v>
      </c>
      <c r="E712" s="822" t="s">
        <v>6975</v>
      </c>
      <c r="F712" s="831">
        <v>0.1</v>
      </c>
      <c r="G712" s="831">
        <v>550.19000000000005</v>
      </c>
      <c r="H712" s="831">
        <v>0.20000000000000004</v>
      </c>
      <c r="I712" s="831">
        <v>5501.9000000000005</v>
      </c>
      <c r="J712" s="831">
        <v>0.5</v>
      </c>
      <c r="K712" s="831">
        <v>2750.95</v>
      </c>
      <c r="L712" s="831">
        <v>1</v>
      </c>
      <c r="M712" s="831">
        <v>5501.9</v>
      </c>
      <c r="N712" s="831">
        <v>0.6</v>
      </c>
      <c r="O712" s="831">
        <v>3301.1400000000003</v>
      </c>
      <c r="P712" s="827">
        <v>1.2000000000000002</v>
      </c>
      <c r="Q712" s="832">
        <v>5501.9000000000005</v>
      </c>
    </row>
    <row r="713" spans="1:17" ht="14.45" customHeight="1" x14ac:dyDescent="0.2">
      <c r="A713" s="821" t="s">
        <v>586</v>
      </c>
      <c r="B713" s="822" t="s">
        <v>5931</v>
      </c>
      <c r="C713" s="822" t="s">
        <v>6365</v>
      </c>
      <c r="D713" s="822" t="s">
        <v>7053</v>
      </c>
      <c r="E713" s="822" t="s">
        <v>6523</v>
      </c>
      <c r="F713" s="831">
        <v>1</v>
      </c>
      <c r="G713" s="831">
        <v>11562.71</v>
      </c>
      <c r="H713" s="831">
        <v>0.5</v>
      </c>
      <c r="I713" s="831">
        <v>11562.71</v>
      </c>
      <c r="J713" s="831">
        <v>2</v>
      </c>
      <c r="K713" s="831">
        <v>23125.42</v>
      </c>
      <c r="L713" s="831">
        <v>1</v>
      </c>
      <c r="M713" s="831">
        <v>11562.71</v>
      </c>
      <c r="N713" s="831">
        <v>1</v>
      </c>
      <c r="O713" s="831">
        <v>11562.71</v>
      </c>
      <c r="P713" s="827">
        <v>0.5</v>
      </c>
      <c r="Q713" s="832">
        <v>11562.71</v>
      </c>
    </row>
    <row r="714" spans="1:17" ht="14.45" customHeight="1" x14ac:dyDescent="0.2">
      <c r="A714" s="821" t="s">
        <v>586</v>
      </c>
      <c r="B714" s="822" t="s">
        <v>5931</v>
      </c>
      <c r="C714" s="822" t="s">
        <v>6365</v>
      </c>
      <c r="D714" s="822" t="s">
        <v>7054</v>
      </c>
      <c r="E714" s="822" t="s">
        <v>7055</v>
      </c>
      <c r="F714" s="831">
        <v>1</v>
      </c>
      <c r="G714" s="831">
        <v>6901.15</v>
      </c>
      <c r="H714" s="831">
        <v>0.1014722493178231</v>
      </c>
      <c r="I714" s="831">
        <v>6901.15</v>
      </c>
      <c r="J714" s="831">
        <v>10</v>
      </c>
      <c r="K714" s="831">
        <v>68010.22</v>
      </c>
      <c r="L714" s="831">
        <v>1</v>
      </c>
      <c r="M714" s="831">
        <v>6801.0219999999999</v>
      </c>
      <c r="N714" s="831">
        <v>2</v>
      </c>
      <c r="O714" s="831">
        <v>11799.72</v>
      </c>
      <c r="P714" s="827">
        <v>0.17349921820573436</v>
      </c>
      <c r="Q714" s="832">
        <v>5899.86</v>
      </c>
    </row>
    <row r="715" spans="1:17" ht="14.45" customHeight="1" x14ac:dyDescent="0.2">
      <c r="A715" s="821" t="s">
        <v>586</v>
      </c>
      <c r="B715" s="822" t="s">
        <v>5931</v>
      </c>
      <c r="C715" s="822" t="s">
        <v>6365</v>
      </c>
      <c r="D715" s="822" t="s">
        <v>7056</v>
      </c>
      <c r="E715" s="822" t="s">
        <v>7057</v>
      </c>
      <c r="F715" s="831">
        <v>1</v>
      </c>
      <c r="G715" s="831">
        <v>5875</v>
      </c>
      <c r="H715" s="831">
        <v>3.7037037037037035E-2</v>
      </c>
      <c r="I715" s="831">
        <v>5875</v>
      </c>
      <c r="J715" s="831">
        <v>27</v>
      </c>
      <c r="K715" s="831">
        <v>158625</v>
      </c>
      <c r="L715" s="831">
        <v>1</v>
      </c>
      <c r="M715" s="831">
        <v>5875</v>
      </c>
      <c r="N715" s="831">
        <v>10</v>
      </c>
      <c r="O715" s="831">
        <v>58750</v>
      </c>
      <c r="P715" s="827">
        <v>0.37037037037037035</v>
      </c>
      <c r="Q715" s="832">
        <v>5875</v>
      </c>
    </row>
    <row r="716" spans="1:17" ht="14.45" customHeight="1" x14ac:dyDescent="0.2">
      <c r="A716" s="821" t="s">
        <v>586</v>
      </c>
      <c r="B716" s="822" t="s">
        <v>5931</v>
      </c>
      <c r="C716" s="822" t="s">
        <v>6365</v>
      </c>
      <c r="D716" s="822" t="s">
        <v>7058</v>
      </c>
      <c r="E716" s="822" t="s">
        <v>6894</v>
      </c>
      <c r="F716" s="831">
        <v>1</v>
      </c>
      <c r="G716" s="831">
        <v>6977.12</v>
      </c>
      <c r="H716" s="831">
        <v>1</v>
      </c>
      <c r="I716" s="831">
        <v>6977.12</v>
      </c>
      <c r="J716" s="831">
        <v>1</v>
      </c>
      <c r="K716" s="831">
        <v>6977.12</v>
      </c>
      <c r="L716" s="831">
        <v>1</v>
      </c>
      <c r="M716" s="831">
        <v>6977.12</v>
      </c>
      <c r="N716" s="831">
        <v>1</v>
      </c>
      <c r="O716" s="831">
        <v>6977.12</v>
      </c>
      <c r="P716" s="827">
        <v>1</v>
      </c>
      <c r="Q716" s="832">
        <v>6977.12</v>
      </c>
    </row>
    <row r="717" spans="1:17" ht="14.45" customHeight="1" x14ac:dyDescent="0.2">
      <c r="A717" s="821" t="s">
        <v>586</v>
      </c>
      <c r="B717" s="822" t="s">
        <v>5931</v>
      </c>
      <c r="C717" s="822" t="s">
        <v>6365</v>
      </c>
      <c r="D717" s="822" t="s">
        <v>7059</v>
      </c>
      <c r="E717" s="822" t="s">
        <v>7060</v>
      </c>
      <c r="F717" s="831"/>
      <c r="G717" s="831"/>
      <c r="H717" s="831"/>
      <c r="I717" s="831"/>
      <c r="J717" s="831">
        <v>1</v>
      </c>
      <c r="K717" s="831">
        <v>7611.7</v>
      </c>
      <c r="L717" s="831">
        <v>1</v>
      </c>
      <c r="M717" s="831">
        <v>7611.7</v>
      </c>
      <c r="N717" s="831"/>
      <c r="O717" s="831"/>
      <c r="P717" s="827"/>
      <c r="Q717" s="832"/>
    </row>
    <row r="718" spans="1:17" ht="14.45" customHeight="1" x14ac:dyDescent="0.2">
      <c r="A718" s="821" t="s">
        <v>586</v>
      </c>
      <c r="B718" s="822" t="s">
        <v>5931</v>
      </c>
      <c r="C718" s="822" t="s">
        <v>6365</v>
      </c>
      <c r="D718" s="822" t="s">
        <v>7061</v>
      </c>
      <c r="E718" s="822" t="s">
        <v>7062</v>
      </c>
      <c r="F718" s="831"/>
      <c r="G718" s="831"/>
      <c r="H718" s="831"/>
      <c r="I718" s="831"/>
      <c r="J718" s="831">
        <v>1</v>
      </c>
      <c r="K718" s="831">
        <v>4642.91</v>
      </c>
      <c r="L718" s="831">
        <v>1</v>
      </c>
      <c r="M718" s="831">
        <v>4642.91</v>
      </c>
      <c r="N718" s="831"/>
      <c r="O718" s="831"/>
      <c r="P718" s="827"/>
      <c r="Q718" s="832"/>
    </row>
    <row r="719" spans="1:17" ht="14.45" customHeight="1" x14ac:dyDescent="0.2">
      <c r="A719" s="821" t="s">
        <v>586</v>
      </c>
      <c r="B719" s="822" t="s">
        <v>5931</v>
      </c>
      <c r="C719" s="822" t="s">
        <v>6365</v>
      </c>
      <c r="D719" s="822" t="s">
        <v>7063</v>
      </c>
      <c r="E719" s="822" t="s">
        <v>6945</v>
      </c>
      <c r="F719" s="831"/>
      <c r="G719" s="831"/>
      <c r="H719" s="831"/>
      <c r="I719" s="831"/>
      <c r="J719" s="831">
        <v>1</v>
      </c>
      <c r="K719" s="831">
        <v>16714.47</v>
      </c>
      <c r="L719" s="831">
        <v>1</v>
      </c>
      <c r="M719" s="831">
        <v>16714.47</v>
      </c>
      <c r="N719" s="831"/>
      <c r="O719" s="831"/>
      <c r="P719" s="827"/>
      <c r="Q719" s="832"/>
    </row>
    <row r="720" spans="1:17" ht="14.45" customHeight="1" x14ac:dyDescent="0.2">
      <c r="A720" s="821" t="s">
        <v>586</v>
      </c>
      <c r="B720" s="822" t="s">
        <v>5931</v>
      </c>
      <c r="C720" s="822" t="s">
        <v>6365</v>
      </c>
      <c r="D720" s="822" t="s">
        <v>7064</v>
      </c>
      <c r="E720" s="822" t="s">
        <v>7065</v>
      </c>
      <c r="F720" s="831"/>
      <c r="G720" s="831"/>
      <c r="H720" s="831"/>
      <c r="I720" s="831"/>
      <c r="J720" s="831">
        <v>1</v>
      </c>
      <c r="K720" s="831">
        <v>3550.6</v>
      </c>
      <c r="L720" s="831">
        <v>1</v>
      </c>
      <c r="M720" s="831">
        <v>3550.6</v>
      </c>
      <c r="N720" s="831"/>
      <c r="O720" s="831"/>
      <c r="P720" s="827"/>
      <c r="Q720" s="832"/>
    </row>
    <row r="721" spans="1:17" ht="14.45" customHeight="1" x14ac:dyDescent="0.2">
      <c r="A721" s="821" t="s">
        <v>586</v>
      </c>
      <c r="B721" s="822" t="s">
        <v>5931</v>
      </c>
      <c r="C721" s="822" t="s">
        <v>6365</v>
      </c>
      <c r="D721" s="822" t="s">
        <v>7066</v>
      </c>
      <c r="E721" s="822" t="s">
        <v>7067</v>
      </c>
      <c r="F721" s="831"/>
      <c r="G721" s="831"/>
      <c r="H721" s="831"/>
      <c r="I721" s="831"/>
      <c r="J721" s="831">
        <v>1</v>
      </c>
      <c r="K721" s="831">
        <v>6716.5</v>
      </c>
      <c r="L721" s="831">
        <v>1</v>
      </c>
      <c r="M721" s="831">
        <v>6716.5</v>
      </c>
      <c r="N721" s="831"/>
      <c r="O721" s="831"/>
      <c r="P721" s="827"/>
      <c r="Q721" s="832"/>
    </row>
    <row r="722" spans="1:17" ht="14.45" customHeight="1" x14ac:dyDescent="0.2">
      <c r="A722" s="821" t="s">
        <v>586</v>
      </c>
      <c r="B722" s="822" t="s">
        <v>5931</v>
      </c>
      <c r="C722" s="822" t="s">
        <v>6365</v>
      </c>
      <c r="D722" s="822" t="s">
        <v>7068</v>
      </c>
      <c r="E722" s="822" t="s">
        <v>6965</v>
      </c>
      <c r="F722" s="831"/>
      <c r="G722" s="831"/>
      <c r="H722" s="831"/>
      <c r="I722" s="831"/>
      <c r="J722" s="831">
        <v>1</v>
      </c>
      <c r="K722" s="831">
        <v>224.89</v>
      </c>
      <c r="L722" s="831">
        <v>1</v>
      </c>
      <c r="M722" s="831">
        <v>224.89</v>
      </c>
      <c r="N722" s="831">
        <v>4</v>
      </c>
      <c r="O722" s="831">
        <v>899.56</v>
      </c>
      <c r="P722" s="827">
        <v>4</v>
      </c>
      <c r="Q722" s="832">
        <v>224.89</v>
      </c>
    </row>
    <row r="723" spans="1:17" ht="14.45" customHeight="1" x14ac:dyDescent="0.2">
      <c r="A723" s="821" t="s">
        <v>586</v>
      </c>
      <c r="B723" s="822" t="s">
        <v>5931</v>
      </c>
      <c r="C723" s="822" t="s">
        <v>6365</v>
      </c>
      <c r="D723" s="822" t="s">
        <v>7069</v>
      </c>
      <c r="E723" s="822" t="s">
        <v>7070</v>
      </c>
      <c r="F723" s="831">
        <v>6</v>
      </c>
      <c r="G723" s="831">
        <v>1358.7</v>
      </c>
      <c r="H723" s="831">
        <v>2.0000000000000004</v>
      </c>
      <c r="I723" s="831">
        <v>226.45000000000002</v>
      </c>
      <c r="J723" s="831">
        <v>3</v>
      </c>
      <c r="K723" s="831">
        <v>679.34999999999991</v>
      </c>
      <c r="L723" s="831">
        <v>1</v>
      </c>
      <c r="M723" s="831">
        <v>226.44999999999996</v>
      </c>
      <c r="N723" s="831">
        <v>6</v>
      </c>
      <c r="O723" s="831">
        <v>1157.99</v>
      </c>
      <c r="P723" s="827">
        <v>1.7045558254213589</v>
      </c>
      <c r="Q723" s="832">
        <v>192.99833333333333</v>
      </c>
    </row>
    <row r="724" spans="1:17" ht="14.45" customHeight="1" x14ac:dyDescent="0.2">
      <c r="A724" s="821" t="s">
        <v>586</v>
      </c>
      <c r="B724" s="822" t="s">
        <v>5931</v>
      </c>
      <c r="C724" s="822" t="s">
        <v>6365</v>
      </c>
      <c r="D724" s="822" t="s">
        <v>7071</v>
      </c>
      <c r="E724" s="822" t="s">
        <v>6816</v>
      </c>
      <c r="F724" s="831"/>
      <c r="G724" s="831"/>
      <c r="H724" s="831"/>
      <c r="I724" s="831"/>
      <c r="J724" s="831">
        <v>3</v>
      </c>
      <c r="K724" s="831">
        <v>30988.32</v>
      </c>
      <c r="L724" s="831">
        <v>1</v>
      </c>
      <c r="M724" s="831">
        <v>10329.44</v>
      </c>
      <c r="N724" s="831">
        <v>3</v>
      </c>
      <c r="O724" s="831">
        <v>30988.32</v>
      </c>
      <c r="P724" s="827">
        <v>1</v>
      </c>
      <c r="Q724" s="832">
        <v>10329.44</v>
      </c>
    </row>
    <row r="725" spans="1:17" ht="14.45" customHeight="1" x14ac:dyDescent="0.2">
      <c r="A725" s="821" t="s">
        <v>586</v>
      </c>
      <c r="B725" s="822" t="s">
        <v>5931</v>
      </c>
      <c r="C725" s="822" t="s">
        <v>6365</v>
      </c>
      <c r="D725" s="822" t="s">
        <v>7072</v>
      </c>
      <c r="E725" s="822" t="s">
        <v>7073</v>
      </c>
      <c r="F725" s="831">
        <v>5</v>
      </c>
      <c r="G725" s="831">
        <v>53538.549999999996</v>
      </c>
      <c r="H725" s="831">
        <v>1.0298802236481832</v>
      </c>
      <c r="I725" s="831">
        <v>10707.71</v>
      </c>
      <c r="J725" s="831">
        <v>5</v>
      </c>
      <c r="K725" s="831">
        <v>51985.219999999994</v>
      </c>
      <c r="L725" s="831">
        <v>1</v>
      </c>
      <c r="M725" s="831">
        <v>10397.043999999998</v>
      </c>
      <c r="N725" s="831">
        <v>4</v>
      </c>
      <c r="O725" s="831">
        <v>36617.519999999997</v>
      </c>
      <c r="P725" s="827">
        <v>0.70438328432581421</v>
      </c>
      <c r="Q725" s="832">
        <v>9154.3799999999992</v>
      </c>
    </row>
    <row r="726" spans="1:17" ht="14.45" customHeight="1" x14ac:dyDescent="0.2">
      <c r="A726" s="821" t="s">
        <v>586</v>
      </c>
      <c r="B726" s="822" t="s">
        <v>5931</v>
      </c>
      <c r="C726" s="822" t="s">
        <v>6365</v>
      </c>
      <c r="D726" s="822" t="s">
        <v>7074</v>
      </c>
      <c r="E726" s="822" t="s">
        <v>6975</v>
      </c>
      <c r="F726" s="831">
        <v>0.1</v>
      </c>
      <c r="G726" s="831">
        <v>607.85</v>
      </c>
      <c r="H726" s="831">
        <v>0.5</v>
      </c>
      <c r="I726" s="831">
        <v>6078.5</v>
      </c>
      <c r="J726" s="831">
        <v>0.2</v>
      </c>
      <c r="K726" s="831">
        <v>1215.7</v>
      </c>
      <c r="L726" s="831">
        <v>1</v>
      </c>
      <c r="M726" s="831">
        <v>6078.5</v>
      </c>
      <c r="N726" s="831"/>
      <c r="O726" s="831"/>
      <c r="P726" s="827"/>
      <c r="Q726" s="832"/>
    </row>
    <row r="727" spans="1:17" ht="14.45" customHeight="1" x14ac:dyDescent="0.2">
      <c r="A727" s="821" t="s">
        <v>586</v>
      </c>
      <c r="B727" s="822" t="s">
        <v>5931</v>
      </c>
      <c r="C727" s="822" t="s">
        <v>6365</v>
      </c>
      <c r="D727" s="822" t="s">
        <v>7075</v>
      </c>
      <c r="E727" s="822" t="s">
        <v>6691</v>
      </c>
      <c r="F727" s="831"/>
      <c r="G727" s="831"/>
      <c r="H727" s="831"/>
      <c r="I727" s="831"/>
      <c r="J727" s="831">
        <v>1</v>
      </c>
      <c r="K727" s="831">
        <v>6837.93</v>
      </c>
      <c r="L727" s="831">
        <v>1</v>
      </c>
      <c r="M727" s="831">
        <v>6837.93</v>
      </c>
      <c r="N727" s="831"/>
      <c r="O727" s="831"/>
      <c r="P727" s="827"/>
      <c r="Q727" s="832"/>
    </row>
    <row r="728" spans="1:17" ht="14.45" customHeight="1" x14ac:dyDescent="0.2">
      <c r="A728" s="821" t="s">
        <v>586</v>
      </c>
      <c r="B728" s="822" t="s">
        <v>5931</v>
      </c>
      <c r="C728" s="822" t="s">
        <v>6365</v>
      </c>
      <c r="D728" s="822" t="s">
        <v>7076</v>
      </c>
      <c r="E728" s="822" t="s">
        <v>6708</v>
      </c>
      <c r="F728" s="831"/>
      <c r="G728" s="831"/>
      <c r="H728" s="831"/>
      <c r="I728" s="831"/>
      <c r="J728" s="831">
        <v>1</v>
      </c>
      <c r="K728" s="831">
        <v>1824.41</v>
      </c>
      <c r="L728" s="831">
        <v>1</v>
      </c>
      <c r="M728" s="831">
        <v>1824.41</v>
      </c>
      <c r="N728" s="831"/>
      <c r="O728" s="831"/>
      <c r="P728" s="827"/>
      <c r="Q728" s="832"/>
    </row>
    <row r="729" spans="1:17" ht="14.45" customHeight="1" x14ac:dyDescent="0.2">
      <c r="A729" s="821" t="s">
        <v>586</v>
      </c>
      <c r="B729" s="822" t="s">
        <v>5931</v>
      </c>
      <c r="C729" s="822" t="s">
        <v>6365</v>
      </c>
      <c r="D729" s="822" t="s">
        <v>7077</v>
      </c>
      <c r="E729" s="822" t="s">
        <v>7078</v>
      </c>
      <c r="F729" s="831"/>
      <c r="G729" s="831"/>
      <c r="H729" s="831"/>
      <c r="I729" s="831"/>
      <c r="J729" s="831"/>
      <c r="K729" s="831"/>
      <c r="L729" s="831"/>
      <c r="M729" s="831"/>
      <c r="N729" s="831">
        <v>5</v>
      </c>
      <c r="O729" s="831">
        <v>10945.75</v>
      </c>
      <c r="P729" s="827"/>
      <c r="Q729" s="832">
        <v>2189.15</v>
      </c>
    </row>
    <row r="730" spans="1:17" ht="14.45" customHeight="1" x14ac:dyDescent="0.2">
      <c r="A730" s="821" t="s">
        <v>586</v>
      </c>
      <c r="B730" s="822" t="s">
        <v>5931</v>
      </c>
      <c r="C730" s="822" t="s">
        <v>6365</v>
      </c>
      <c r="D730" s="822" t="s">
        <v>7079</v>
      </c>
      <c r="E730" s="822" t="s">
        <v>7080</v>
      </c>
      <c r="F730" s="831"/>
      <c r="G730" s="831"/>
      <c r="H730" s="831"/>
      <c r="I730" s="831"/>
      <c r="J730" s="831">
        <v>1</v>
      </c>
      <c r="K730" s="831">
        <v>10830</v>
      </c>
      <c r="L730" s="831">
        <v>1</v>
      </c>
      <c r="M730" s="831">
        <v>10830</v>
      </c>
      <c r="N730" s="831"/>
      <c r="O730" s="831"/>
      <c r="P730" s="827"/>
      <c r="Q730" s="832"/>
    </row>
    <row r="731" spans="1:17" ht="14.45" customHeight="1" x14ac:dyDescent="0.2">
      <c r="A731" s="821" t="s">
        <v>586</v>
      </c>
      <c r="B731" s="822" t="s">
        <v>5931</v>
      </c>
      <c r="C731" s="822" t="s">
        <v>6365</v>
      </c>
      <c r="D731" s="822" t="s">
        <v>7081</v>
      </c>
      <c r="E731" s="822" t="s">
        <v>7082</v>
      </c>
      <c r="F731" s="831"/>
      <c r="G731" s="831"/>
      <c r="H731" s="831"/>
      <c r="I731" s="831"/>
      <c r="J731" s="831">
        <v>1</v>
      </c>
      <c r="K731" s="831">
        <v>1093</v>
      </c>
      <c r="L731" s="831">
        <v>1</v>
      </c>
      <c r="M731" s="831">
        <v>1093</v>
      </c>
      <c r="N731" s="831"/>
      <c r="O731" s="831"/>
      <c r="P731" s="827"/>
      <c r="Q731" s="832"/>
    </row>
    <row r="732" spans="1:17" ht="14.45" customHeight="1" x14ac:dyDescent="0.2">
      <c r="A732" s="821" t="s">
        <v>586</v>
      </c>
      <c r="B732" s="822" t="s">
        <v>5931</v>
      </c>
      <c r="C732" s="822" t="s">
        <v>6365</v>
      </c>
      <c r="D732" s="822" t="s">
        <v>7083</v>
      </c>
      <c r="E732" s="822" t="s">
        <v>7049</v>
      </c>
      <c r="F732" s="831"/>
      <c r="G732" s="831"/>
      <c r="H732" s="831"/>
      <c r="I732" s="831"/>
      <c r="J732" s="831">
        <v>1</v>
      </c>
      <c r="K732" s="831">
        <v>9231.93</v>
      </c>
      <c r="L732" s="831">
        <v>1</v>
      </c>
      <c r="M732" s="831">
        <v>9231.93</v>
      </c>
      <c r="N732" s="831">
        <v>1</v>
      </c>
      <c r="O732" s="831">
        <v>9231.93</v>
      </c>
      <c r="P732" s="827">
        <v>1</v>
      </c>
      <c r="Q732" s="832">
        <v>9231.93</v>
      </c>
    </row>
    <row r="733" spans="1:17" ht="14.45" customHeight="1" x14ac:dyDescent="0.2">
      <c r="A733" s="821" t="s">
        <v>586</v>
      </c>
      <c r="B733" s="822" t="s">
        <v>5931</v>
      </c>
      <c r="C733" s="822" t="s">
        <v>6365</v>
      </c>
      <c r="D733" s="822" t="s">
        <v>7084</v>
      </c>
      <c r="E733" s="822" t="s">
        <v>7085</v>
      </c>
      <c r="F733" s="831"/>
      <c r="G733" s="831"/>
      <c r="H733" s="831"/>
      <c r="I733" s="831"/>
      <c r="J733" s="831">
        <v>2</v>
      </c>
      <c r="K733" s="831">
        <v>33509.339999999997</v>
      </c>
      <c r="L733" s="831">
        <v>1</v>
      </c>
      <c r="M733" s="831">
        <v>16754.669999999998</v>
      </c>
      <c r="N733" s="831">
        <v>2</v>
      </c>
      <c r="O733" s="831">
        <v>31347.599999999999</v>
      </c>
      <c r="P733" s="827">
        <v>0.93548843397094661</v>
      </c>
      <c r="Q733" s="832">
        <v>15673.8</v>
      </c>
    </row>
    <row r="734" spans="1:17" ht="14.45" customHeight="1" x14ac:dyDescent="0.2">
      <c r="A734" s="821" t="s">
        <v>586</v>
      </c>
      <c r="B734" s="822" t="s">
        <v>5931</v>
      </c>
      <c r="C734" s="822" t="s">
        <v>6365</v>
      </c>
      <c r="D734" s="822" t="s">
        <v>7086</v>
      </c>
      <c r="E734" s="822" t="s">
        <v>6499</v>
      </c>
      <c r="F734" s="831"/>
      <c r="G734" s="831"/>
      <c r="H734" s="831"/>
      <c r="I734" s="831"/>
      <c r="J734" s="831">
        <v>7</v>
      </c>
      <c r="K734" s="831">
        <v>11757.14</v>
      </c>
      <c r="L734" s="831">
        <v>1</v>
      </c>
      <c r="M734" s="831">
        <v>1679.5914285714284</v>
      </c>
      <c r="N734" s="831"/>
      <c r="O734" s="831"/>
      <c r="P734" s="827"/>
      <c r="Q734" s="832"/>
    </row>
    <row r="735" spans="1:17" ht="14.45" customHeight="1" x14ac:dyDescent="0.2">
      <c r="A735" s="821" t="s">
        <v>586</v>
      </c>
      <c r="B735" s="822" t="s">
        <v>5931</v>
      </c>
      <c r="C735" s="822" t="s">
        <v>6365</v>
      </c>
      <c r="D735" s="822" t="s">
        <v>7087</v>
      </c>
      <c r="E735" s="822" t="s">
        <v>7085</v>
      </c>
      <c r="F735" s="831"/>
      <c r="G735" s="831"/>
      <c r="H735" s="831"/>
      <c r="I735" s="831"/>
      <c r="J735" s="831">
        <v>1</v>
      </c>
      <c r="K735" s="831">
        <v>2055.0500000000002</v>
      </c>
      <c r="L735" s="831">
        <v>1</v>
      </c>
      <c r="M735" s="831">
        <v>2055.0500000000002</v>
      </c>
      <c r="N735" s="831"/>
      <c r="O735" s="831"/>
      <c r="P735" s="827"/>
      <c r="Q735" s="832"/>
    </row>
    <row r="736" spans="1:17" ht="14.45" customHeight="1" x14ac:dyDescent="0.2">
      <c r="A736" s="821" t="s">
        <v>586</v>
      </c>
      <c r="B736" s="822" t="s">
        <v>5931</v>
      </c>
      <c r="C736" s="822" t="s">
        <v>6365</v>
      </c>
      <c r="D736" s="822" t="s">
        <v>7088</v>
      </c>
      <c r="E736" s="822" t="s">
        <v>6499</v>
      </c>
      <c r="F736" s="831"/>
      <c r="G736" s="831"/>
      <c r="H736" s="831"/>
      <c r="I736" s="831"/>
      <c r="J736" s="831">
        <v>4</v>
      </c>
      <c r="K736" s="831">
        <v>6254.04</v>
      </c>
      <c r="L736" s="831">
        <v>1</v>
      </c>
      <c r="M736" s="831">
        <v>1563.51</v>
      </c>
      <c r="N736" s="831"/>
      <c r="O736" s="831"/>
      <c r="P736" s="827"/>
      <c r="Q736" s="832"/>
    </row>
    <row r="737" spans="1:17" ht="14.45" customHeight="1" x14ac:dyDescent="0.2">
      <c r="A737" s="821" t="s">
        <v>586</v>
      </c>
      <c r="B737" s="822" t="s">
        <v>5931</v>
      </c>
      <c r="C737" s="822" t="s">
        <v>6365</v>
      </c>
      <c r="D737" s="822" t="s">
        <v>7089</v>
      </c>
      <c r="E737" s="822" t="s">
        <v>7090</v>
      </c>
      <c r="F737" s="831"/>
      <c r="G737" s="831"/>
      <c r="H737" s="831"/>
      <c r="I737" s="831"/>
      <c r="J737" s="831">
        <v>1</v>
      </c>
      <c r="K737" s="831">
        <v>103.7</v>
      </c>
      <c r="L737" s="831">
        <v>1</v>
      </c>
      <c r="M737" s="831">
        <v>103.7</v>
      </c>
      <c r="N737" s="831">
        <v>80</v>
      </c>
      <c r="O737" s="831">
        <v>8544.8000000000011</v>
      </c>
      <c r="P737" s="827">
        <v>82.399228543876575</v>
      </c>
      <c r="Q737" s="832">
        <v>106.81000000000002</v>
      </c>
    </row>
    <row r="738" spans="1:17" ht="14.45" customHeight="1" x14ac:dyDescent="0.2">
      <c r="A738" s="821" t="s">
        <v>586</v>
      </c>
      <c r="B738" s="822" t="s">
        <v>5931</v>
      </c>
      <c r="C738" s="822" t="s">
        <v>6365</v>
      </c>
      <c r="D738" s="822" t="s">
        <v>7091</v>
      </c>
      <c r="E738" s="822" t="s">
        <v>7085</v>
      </c>
      <c r="F738" s="831"/>
      <c r="G738" s="831"/>
      <c r="H738" s="831"/>
      <c r="I738" s="831"/>
      <c r="J738" s="831">
        <v>1</v>
      </c>
      <c r="K738" s="831">
        <v>16754.669999999998</v>
      </c>
      <c r="L738" s="831">
        <v>1</v>
      </c>
      <c r="M738" s="831">
        <v>16754.669999999998</v>
      </c>
      <c r="N738" s="831">
        <v>2</v>
      </c>
      <c r="O738" s="831">
        <v>31347.599999999999</v>
      </c>
      <c r="P738" s="827">
        <v>1.8709768679418932</v>
      </c>
      <c r="Q738" s="832">
        <v>15673.8</v>
      </c>
    </row>
    <row r="739" spans="1:17" ht="14.45" customHeight="1" x14ac:dyDescent="0.2">
      <c r="A739" s="821" t="s">
        <v>586</v>
      </c>
      <c r="B739" s="822" t="s">
        <v>5931</v>
      </c>
      <c r="C739" s="822" t="s">
        <v>6365</v>
      </c>
      <c r="D739" s="822" t="s">
        <v>7092</v>
      </c>
      <c r="E739" s="822" t="s">
        <v>7093</v>
      </c>
      <c r="F739" s="831"/>
      <c r="G739" s="831"/>
      <c r="H739" s="831"/>
      <c r="I739" s="831"/>
      <c r="J739" s="831">
        <v>1</v>
      </c>
      <c r="K739" s="831">
        <v>4509.22</v>
      </c>
      <c r="L739" s="831">
        <v>1</v>
      </c>
      <c r="M739" s="831">
        <v>4509.22</v>
      </c>
      <c r="N739" s="831"/>
      <c r="O739" s="831"/>
      <c r="P739" s="827"/>
      <c r="Q739" s="832"/>
    </row>
    <row r="740" spans="1:17" ht="14.45" customHeight="1" x14ac:dyDescent="0.2">
      <c r="A740" s="821" t="s">
        <v>586</v>
      </c>
      <c r="B740" s="822" t="s">
        <v>5931</v>
      </c>
      <c r="C740" s="822" t="s">
        <v>6365</v>
      </c>
      <c r="D740" s="822" t="s">
        <v>7092</v>
      </c>
      <c r="E740" s="822" t="s">
        <v>6982</v>
      </c>
      <c r="F740" s="831"/>
      <c r="G740" s="831"/>
      <c r="H740" s="831"/>
      <c r="I740" s="831"/>
      <c r="J740" s="831">
        <v>1</v>
      </c>
      <c r="K740" s="831">
        <v>3854.93</v>
      </c>
      <c r="L740" s="831">
        <v>1</v>
      </c>
      <c r="M740" s="831">
        <v>3854.93</v>
      </c>
      <c r="N740" s="831">
        <v>1</v>
      </c>
      <c r="O740" s="831">
        <v>3854.92</v>
      </c>
      <c r="P740" s="827">
        <v>0.99999740591917374</v>
      </c>
      <c r="Q740" s="832">
        <v>3854.92</v>
      </c>
    </row>
    <row r="741" spans="1:17" ht="14.45" customHeight="1" x14ac:dyDescent="0.2">
      <c r="A741" s="821" t="s">
        <v>586</v>
      </c>
      <c r="B741" s="822" t="s">
        <v>5931</v>
      </c>
      <c r="C741" s="822" t="s">
        <v>6365</v>
      </c>
      <c r="D741" s="822" t="s">
        <v>7094</v>
      </c>
      <c r="E741" s="822" t="s">
        <v>7095</v>
      </c>
      <c r="F741" s="831"/>
      <c r="G741" s="831"/>
      <c r="H741" s="831"/>
      <c r="I741" s="831"/>
      <c r="J741" s="831">
        <v>3</v>
      </c>
      <c r="K741" s="831">
        <v>26402.400000000001</v>
      </c>
      <c r="L741" s="831">
        <v>1</v>
      </c>
      <c r="M741" s="831">
        <v>8800.8000000000011</v>
      </c>
      <c r="N741" s="831"/>
      <c r="O741" s="831"/>
      <c r="P741" s="827"/>
      <c r="Q741" s="832"/>
    </row>
    <row r="742" spans="1:17" ht="14.45" customHeight="1" x14ac:dyDescent="0.2">
      <c r="A742" s="821" t="s">
        <v>586</v>
      </c>
      <c r="B742" s="822" t="s">
        <v>5931</v>
      </c>
      <c r="C742" s="822" t="s">
        <v>6365</v>
      </c>
      <c r="D742" s="822" t="s">
        <v>7096</v>
      </c>
      <c r="E742" s="822" t="s">
        <v>6791</v>
      </c>
      <c r="F742" s="831"/>
      <c r="G742" s="831"/>
      <c r="H742" s="831"/>
      <c r="I742" s="831"/>
      <c r="J742" s="831"/>
      <c r="K742" s="831"/>
      <c r="L742" s="831"/>
      <c r="M742" s="831"/>
      <c r="N742" s="831">
        <v>1</v>
      </c>
      <c r="O742" s="831">
        <v>604.33000000000004</v>
      </c>
      <c r="P742" s="827"/>
      <c r="Q742" s="832">
        <v>604.33000000000004</v>
      </c>
    </row>
    <row r="743" spans="1:17" ht="14.45" customHeight="1" x14ac:dyDescent="0.2">
      <c r="A743" s="821" t="s">
        <v>586</v>
      </c>
      <c r="B743" s="822" t="s">
        <v>5931</v>
      </c>
      <c r="C743" s="822" t="s">
        <v>6365</v>
      </c>
      <c r="D743" s="822" t="s">
        <v>7097</v>
      </c>
      <c r="E743" s="822" t="s">
        <v>7093</v>
      </c>
      <c r="F743" s="831"/>
      <c r="G743" s="831"/>
      <c r="H743" s="831"/>
      <c r="I743" s="831"/>
      <c r="J743" s="831">
        <v>1</v>
      </c>
      <c r="K743" s="831">
        <v>5052.2700000000004</v>
      </c>
      <c r="L743" s="831">
        <v>1</v>
      </c>
      <c r="M743" s="831">
        <v>5052.2700000000004</v>
      </c>
      <c r="N743" s="831">
        <v>7</v>
      </c>
      <c r="O743" s="831">
        <v>32432.37</v>
      </c>
      <c r="P743" s="827">
        <v>6.4193659483756802</v>
      </c>
      <c r="Q743" s="832">
        <v>4633.1957142857145</v>
      </c>
    </row>
    <row r="744" spans="1:17" ht="14.45" customHeight="1" x14ac:dyDescent="0.2">
      <c r="A744" s="821" t="s">
        <v>586</v>
      </c>
      <c r="B744" s="822" t="s">
        <v>5931</v>
      </c>
      <c r="C744" s="822" t="s">
        <v>6365</v>
      </c>
      <c r="D744" s="822" t="s">
        <v>7097</v>
      </c>
      <c r="E744" s="822" t="s">
        <v>6982</v>
      </c>
      <c r="F744" s="831"/>
      <c r="G744" s="831"/>
      <c r="H744" s="831"/>
      <c r="I744" s="831"/>
      <c r="J744" s="831">
        <v>3</v>
      </c>
      <c r="K744" s="831">
        <v>12956.650000000001</v>
      </c>
      <c r="L744" s="831">
        <v>1</v>
      </c>
      <c r="M744" s="831">
        <v>4318.8833333333341</v>
      </c>
      <c r="N744" s="831">
        <v>5</v>
      </c>
      <c r="O744" s="831">
        <v>23794.59</v>
      </c>
      <c r="P744" s="827">
        <v>1.8364770214523043</v>
      </c>
      <c r="Q744" s="832">
        <v>4758.9179999999997</v>
      </c>
    </row>
    <row r="745" spans="1:17" ht="14.45" customHeight="1" x14ac:dyDescent="0.2">
      <c r="A745" s="821" t="s">
        <v>586</v>
      </c>
      <c r="B745" s="822" t="s">
        <v>5931</v>
      </c>
      <c r="C745" s="822" t="s">
        <v>6365</v>
      </c>
      <c r="D745" s="822" t="s">
        <v>7098</v>
      </c>
      <c r="E745" s="822" t="s">
        <v>7099</v>
      </c>
      <c r="F745" s="831"/>
      <c r="G745" s="831"/>
      <c r="H745" s="831"/>
      <c r="I745" s="831"/>
      <c r="J745" s="831">
        <v>1</v>
      </c>
      <c r="K745" s="831">
        <v>5359.93</v>
      </c>
      <c r="L745" s="831">
        <v>1</v>
      </c>
      <c r="M745" s="831">
        <v>5359.93</v>
      </c>
      <c r="N745" s="831">
        <v>2</v>
      </c>
      <c r="O745" s="831">
        <v>10719.86</v>
      </c>
      <c r="P745" s="827">
        <v>2</v>
      </c>
      <c r="Q745" s="832">
        <v>5359.93</v>
      </c>
    </row>
    <row r="746" spans="1:17" ht="14.45" customHeight="1" x14ac:dyDescent="0.2">
      <c r="A746" s="821" t="s">
        <v>586</v>
      </c>
      <c r="B746" s="822" t="s">
        <v>5931</v>
      </c>
      <c r="C746" s="822" t="s">
        <v>6365</v>
      </c>
      <c r="D746" s="822" t="s">
        <v>7100</v>
      </c>
      <c r="E746" s="822" t="s">
        <v>6816</v>
      </c>
      <c r="F746" s="831"/>
      <c r="G746" s="831"/>
      <c r="H746" s="831"/>
      <c r="I746" s="831"/>
      <c r="J746" s="831">
        <v>1</v>
      </c>
      <c r="K746" s="831">
        <v>10086.93</v>
      </c>
      <c r="L746" s="831">
        <v>1</v>
      </c>
      <c r="M746" s="831">
        <v>10086.93</v>
      </c>
      <c r="N746" s="831">
        <v>7</v>
      </c>
      <c r="O746" s="831">
        <v>70608.510000000009</v>
      </c>
      <c r="P746" s="827">
        <v>7.0000000000000009</v>
      </c>
      <c r="Q746" s="832">
        <v>10086.930000000002</v>
      </c>
    </row>
    <row r="747" spans="1:17" ht="14.45" customHeight="1" x14ac:dyDescent="0.2">
      <c r="A747" s="821" t="s">
        <v>586</v>
      </c>
      <c r="B747" s="822" t="s">
        <v>5931</v>
      </c>
      <c r="C747" s="822" t="s">
        <v>6365</v>
      </c>
      <c r="D747" s="822" t="s">
        <v>7101</v>
      </c>
      <c r="E747" s="822" t="s">
        <v>6636</v>
      </c>
      <c r="F747" s="831"/>
      <c r="G747" s="831"/>
      <c r="H747" s="831"/>
      <c r="I747" s="831"/>
      <c r="J747" s="831"/>
      <c r="K747" s="831"/>
      <c r="L747" s="831"/>
      <c r="M747" s="831"/>
      <c r="N747" s="831">
        <v>1</v>
      </c>
      <c r="O747" s="831">
        <v>1360.68</v>
      </c>
      <c r="P747" s="827"/>
      <c r="Q747" s="832">
        <v>1360.68</v>
      </c>
    </row>
    <row r="748" spans="1:17" ht="14.45" customHeight="1" x14ac:dyDescent="0.2">
      <c r="A748" s="821" t="s">
        <v>586</v>
      </c>
      <c r="B748" s="822" t="s">
        <v>5931</v>
      </c>
      <c r="C748" s="822" t="s">
        <v>6365</v>
      </c>
      <c r="D748" s="822" t="s">
        <v>7102</v>
      </c>
      <c r="E748" s="822" t="s">
        <v>7103</v>
      </c>
      <c r="F748" s="831"/>
      <c r="G748" s="831"/>
      <c r="H748" s="831"/>
      <c r="I748" s="831"/>
      <c r="J748" s="831"/>
      <c r="K748" s="831"/>
      <c r="L748" s="831"/>
      <c r="M748" s="831"/>
      <c r="N748" s="831">
        <v>1</v>
      </c>
      <c r="O748" s="831">
        <v>5309</v>
      </c>
      <c r="P748" s="827"/>
      <c r="Q748" s="832">
        <v>5309</v>
      </c>
    </row>
    <row r="749" spans="1:17" ht="14.45" customHeight="1" x14ac:dyDescent="0.2">
      <c r="A749" s="821" t="s">
        <v>586</v>
      </c>
      <c r="B749" s="822" t="s">
        <v>5931</v>
      </c>
      <c r="C749" s="822" t="s">
        <v>6365</v>
      </c>
      <c r="D749" s="822" t="s">
        <v>7104</v>
      </c>
      <c r="E749" s="822" t="s">
        <v>7105</v>
      </c>
      <c r="F749" s="831"/>
      <c r="G749" s="831"/>
      <c r="H749" s="831"/>
      <c r="I749" s="831"/>
      <c r="J749" s="831"/>
      <c r="K749" s="831"/>
      <c r="L749" s="831"/>
      <c r="M749" s="831"/>
      <c r="N749" s="831">
        <v>3</v>
      </c>
      <c r="O749" s="831">
        <v>249.99</v>
      </c>
      <c r="P749" s="827"/>
      <c r="Q749" s="832">
        <v>83.33</v>
      </c>
    </row>
    <row r="750" spans="1:17" ht="14.45" customHeight="1" x14ac:dyDescent="0.2">
      <c r="A750" s="821" t="s">
        <v>586</v>
      </c>
      <c r="B750" s="822" t="s">
        <v>5931</v>
      </c>
      <c r="C750" s="822" t="s">
        <v>6365</v>
      </c>
      <c r="D750" s="822" t="s">
        <v>7106</v>
      </c>
      <c r="E750" s="822" t="s">
        <v>6601</v>
      </c>
      <c r="F750" s="831"/>
      <c r="G750" s="831"/>
      <c r="H750" s="831"/>
      <c r="I750" s="831"/>
      <c r="J750" s="831"/>
      <c r="K750" s="831"/>
      <c r="L750" s="831"/>
      <c r="M750" s="831"/>
      <c r="N750" s="831">
        <v>12</v>
      </c>
      <c r="O750" s="831">
        <v>6193.3200000000006</v>
      </c>
      <c r="P750" s="827"/>
      <c r="Q750" s="832">
        <v>516.11</v>
      </c>
    </row>
    <row r="751" spans="1:17" ht="14.45" customHeight="1" x14ac:dyDescent="0.2">
      <c r="A751" s="821" t="s">
        <v>586</v>
      </c>
      <c r="B751" s="822" t="s">
        <v>5931</v>
      </c>
      <c r="C751" s="822" t="s">
        <v>6365</v>
      </c>
      <c r="D751" s="822" t="s">
        <v>7107</v>
      </c>
      <c r="E751" s="822" t="s">
        <v>7108</v>
      </c>
      <c r="F751" s="831"/>
      <c r="G751" s="831"/>
      <c r="H751" s="831"/>
      <c r="I751" s="831"/>
      <c r="J751" s="831"/>
      <c r="K751" s="831"/>
      <c r="L751" s="831"/>
      <c r="M751" s="831"/>
      <c r="N751" s="831">
        <v>2</v>
      </c>
      <c r="O751" s="831">
        <v>10469.34</v>
      </c>
      <c r="P751" s="827"/>
      <c r="Q751" s="832">
        <v>5234.67</v>
      </c>
    </row>
    <row r="752" spans="1:17" ht="14.45" customHeight="1" x14ac:dyDescent="0.2">
      <c r="A752" s="821" t="s">
        <v>586</v>
      </c>
      <c r="B752" s="822" t="s">
        <v>5931</v>
      </c>
      <c r="C752" s="822" t="s">
        <v>6365</v>
      </c>
      <c r="D752" s="822" t="s">
        <v>7109</v>
      </c>
      <c r="E752" s="822" t="s">
        <v>7110</v>
      </c>
      <c r="F752" s="831"/>
      <c r="G752" s="831"/>
      <c r="H752" s="831"/>
      <c r="I752" s="831"/>
      <c r="J752" s="831"/>
      <c r="K752" s="831"/>
      <c r="L752" s="831"/>
      <c r="M752" s="831"/>
      <c r="N752" s="831">
        <v>1</v>
      </c>
      <c r="O752" s="831">
        <v>9188.5</v>
      </c>
      <c r="P752" s="827"/>
      <c r="Q752" s="832">
        <v>9188.5</v>
      </c>
    </row>
    <row r="753" spans="1:17" ht="14.45" customHeight="1" x14ac:dyDescent="0.2">
      <c r="A753" s="821" t="s">
        <v>586</v>
      </c>
      <c r="B753" s="822" t="s">
        <v>5931</v>
      </c>
      <c r="C753" s="822" t="s">
        <v>6365</v>
      </c>
      <c r="D753" s="822" t="s">
        <v>7111</v>
      </c>
      <c r="E753" s="822" t="s">
        <v>6424</v>
      </c>
      <c r="F753" s="831"/>
      <c r="G753" s="831"/>
      <c r="H753" s="831"/>
      <c r="I753" s="831"/>
      <c r="J753" s="831"/>
      <c r="K753" s="831"/>
      <c r="L753" s="831"/>
      <c r="M753" s="831"/>
      <c r="N753" s="831">
        <v>2</v>
      </c>
      <c r="O753" s="831">
        <v>439.69</v>
      </c>
      <c r="P753" s="827"/>
      <c r="Q753" s="832">
        <v>219.845</v>
      </c>
    </row>
    <row r="754" spans="1:17" ht="14.45" customHeight="1" x14ac:dyDescent="0.2">
      <c r="A754" s="821" t="s">
        <v>586</v>
      </c>
      <c r="B754" s="822" t="s">
        <v>5931</v>
      </c>
      <c r="C754" s="822" t="s">
        <v>6365</v>
      </c>
      <c r="D754" s="822" t="s">
        <v>7112</v>
      </c>
      <c r="E754" s="822" t="s">
        <v>7113</v>
      </c>
      <c r="F754" s="831">
        <v>2</v>
      </c>
      <c r="G754" s="831">
        <v>24818.84</v>
      </c>
      <c r="H754" s="831">
        <v>2</v>
      </c>
      <c r="I754" s="831">
        <v>12409.42</v>
      </c>
      <c r="J754" s="831">
        <v>1</v>
      </c>
      <c r="K754" s="831">
        <v>12409.42</v>
      </c>
      <c r="L754" s="831">
        <v>1</v>
      </c>
      <c r="M754" s="831">
        <v>12409.42</v>
      </c>
      <c r="N754" s="831"/>
      <c r="O754" s="831"/>
      <c r="P754" s="827"/>
      <c r="Q754" s="832"/>
    </row>
    <row r="755" spans="1:17" ht="14.45" customHeight="1" x14ac:dyDescent="0.2">
      <c r="A755" s="821" t="s">
        <v>586</v>
      </c>
      <c r="B755" s="822" t="s">
        <v>5931</v>
      </c>
      <c r="C755" s="822" t="s">
        <v>6365</v>
      </c>
      <c r="D755" s="822" t="s">
        <v>7114</v>
      </c>
      <c r="E755" s="822" t="s">
        <v>6416</v>
      </c>
      <c r="F755" s="831"/>
      <c r="G755" s="831"/>
      <c r="H755" s="831"/>
      <c r="I755" s="831"/>
      <c r="J755" s="831"/>
      <c r="K755" s="831"/>
      <c r="L755" s="831"/>
      <c r="M755" s="831"/>
      <c r="N755" s="831">
        <v>1</v>
      </c>
      <c r="O755" s="831">
        <v>12262.25</v>
      </c>
      <c r="P755" s="827"/>
      <c r="Q755" s="832">
        <v>12262.25</v>
      </c>
    </row>
    <row r="756" spans="1:17" ht="14.45" customHeight="1" x14ac:dyDescent="0.2">
      <c r="A756" s="821" t="s">
        <v>586</v>
      </c>
      <c r="B756" s="822" t="s">
        <v>5931</v>
      </c>
      <c r="C756" s="822" t="s">
        <v>6365</v>
      </c>
      <c r="D756" s="822" t="s">
        <v>7115</v>
      </c>
      <c r="E756" s="822" t="s">
        <v>7116</v>
      </c>
      <c r="F756" s="831"/>
      <c r="G756" s="831"/>
      <c r="H756" s="831"/>
      <c r="I756" s="831"/>
      <c r="J756" s="831"/>
      <c r="K756" s="831"/>
      <c r="L756" s="831"/>
      <c r="M756" s="831"/>
      <c r="N756" s="831">
        <v>1</v>
      </c>
      <c r="O756" s="831">
        <v>3970.4</v>
      </c>
      <c r="P756" s="827"/>
      <c r="Q756" s="832">
        <v>3970.4</v>
      </c>
    </row>
    <row r="757" spans="1:17" ht="14.45" customHeight="1" x14ac:dyDescent="0.2">
      <c r="A757" s="821" t="s">
        <v>586</v>
      </c>
      <c r="B757" s="822" t="s">
        <v>5931</v>
      </c>
      <c r="C757" s="822" t="s">
        <v>6365</v>
      </c>
      <c r="D757" s="822" t="s">
        <v>7117</v>
      </c>
      <c r="E757" s="822" t="s">
        <v>7010</v>
      </c>
      <c r="F757" s="831">
        <v>2</v>
      </c>
      <c r="G757" s="831">
        <v>15737.22</v>
      </c>
      <c r="H757" s="831">
        <v>0.66666666666666674</v>
      </c>
      <c r="I757" s="831">
        <v>7868.61</v>
      </c>
      <c r="J757" s="831">
        <v>3</v>
      </c>
      <c r="K757" s="831">
        <v>23605.829999999998</v>
      </c>
      <c r="L757" s="831">
        <v>1</v>
      </c>
      <c r="M757" s="831">
        <v>7868.61</v>
      </c>
      <c r="N757" s="831">
        <v>4</v>
      </c>
      <c r="O757" s="831">
        <v>29669.160000000003</v>
      </c>
      <c r="P757" s="827">
        <v>1.2568573102492056</v>
      </c>
      <c r="Q757" s="832">
        <v>7417.2900000000009</v>
      </c>
    </row>
    <row r="758" spans="1:17" ht="14.45" customHeight="1" x14ac:dyDescent="0.2">
      <c r="A758" s="821" t="s">
        <v>586</v>
      </c>
      <c r="B758" s="822" t="s">
        <v>5931</v>
      </c>
      <c r="C758" s="822" t="s">
        <v>6365</v>
      </c>
      <c r="D758" s="822" t="s">
        <v>7118</v>
      </c>
      <c r="E758" s="822" t="s">
        <v>7119</v>
      </c>
      <c r="F758" s="831">
        <v>9</v>
      </c>
      <c r="G758" s="831">
        <v>9308.61</v>
      </c>
      <c r="H758" s="831">
        <v>0.41735795829025374</v>
      </c>
      <c r="I758" s="831">
        <v>1034.29</v>
      </c>
      <c r="J758" s="831">
        <v>22</v>
      </c>
      <c r="K758" s="831">
        <v>22303.66</v>
      </c>
      <c r="L758" s="831">
        <v>1</v>
      </c>
      <c r="M758" s="831">
        <v>1013.8027272727272</v>
      </c>
      <c r="N758" s="831">
        <v>16</v>
      </c>
      <c r="O758" s="831">
        <v>14144.799999999997</v>
      </c>
      <c r="P758" s="827">
        <v>0.63419187702825441</v>
      </c>
      <c r="Q758" s="832">
        <v>884.04999999999984</v>
      </c>
    </row>
    <row r="759" spans="1:17" ht="14.45" customHeight="1" x14ac:dyDescent="0.2">
      <c r="A759" s="821" t="s">
        <v>586</v>
      </c>
      <c r="B759" s="822" t="s">
        <v>5931</v>
      </c>
      <c r="C759" s="822" t="s">
        <v>6365</v>
      </c>
      <c r="D759" s="822" t="s">
        <v>7120</v>
      </c>
      <c r="E759" s="822" t="s">
        <v>7121</v>
      </c>
      <c r="F759" s="831">
        <v>12</v>
      </c>
      <c r="G759" s="831">
        <v>7144.68</v>
      </c>
      <c r="H759" s="831">
        <v>1.0909090909090911</v>
      </c>
      <c r="I759" s="831">
        <v>595.39</v>
      </c>
      <c r="J759" s="831">
        <v>11</v>
      </c>
      <c r="K759" s="831">
        <v>6549.29</v>
      </c>
      <c r="L759" s="831">
        <v>1</v>
      </c>
      <c r="M759" s="831">
        <v>595.39</v>
      </c>
      <c r="N759" s="831">
        <v>10</v>
      </c>
      <c r="O759" s="831">
        <v>5347.75</v>
      </c>
      <c r="P759" s="827">
        <v>0.81653889200203378</v>
      </c>
      <c r="Q759" s="832">
        <v>534.77499999999998</v>
      </c>
    </row>
    <row r="760" spans="1:17" ht="14.45" customHeight="1" x14ac:dyDescent="0.2">
      <c r="A760" s="821" t="s">
        <v>586</v>
      </c>
      <c r="B760" s="822" t="s">
        <v>5931</v>
      </c>
      <c r="C760" s="822" t="s">
        <v>6365</v>
      </c>
      <c r="D760" s="822" t="s">
        <v>7122</v>
      </c>
      <c r="E760" s="822" t="s">
        <v>7110</v>
      </c>
      <c r="F760" s="831"/>
      <c r="G760" s="831"/>
      <c r="H760" s="831"/>
      <c r="I760" s="831"/>
      <c r="J760" s="831"/>
      <c r="K760" s="831"/>
      <c r="L760" s="831"/>
      <c r="M760" s="831"/>
      <c r="N760" s="831">
        <v>1</v>
      </c>
      <c r="O760" s="831">
        <v>18388.5</v>
      </c>
      <c r="P760" s="827"/>
      <c r="Q760" s="832">
        <v>18388.5</v>
      </c>
    </row>
    <row r="761" spans="1:17" ht="14.45" customHeight="1" x14ac:dyDescent="0.2">
      <c r="A761" s="821" t="s">
        <v>586</v>
      </c>
      <c r="B761" s="822" t="s">
        <v>5931</v>
      </c>
      <c r="C761" s="822" t="s">
        <v>6365</v>
      </c>
      <c r="D761" s="822" t="s">
        <v>7123</v>
      </c>
      <c r="E761" s="822" t="s">
        <v>7124</v>
      </c>
      <c r="F761" s="831"/>
      <c r="G761" s="831"/>
      <c r="H761" s="831"/>
      <c r="I761" s="831"/>
      <c r="J761" s="831"/>
      <c r="K761" s="831"/>
      <c r="L761" s="831"/>
      <c r="M761" s="831"/>
      <c r="N761" s="831">
        <v>1</v>
      </c>
      <c r="O761" s="831">
        <v>9006</v>
      </c>
      <c r="P761" s="827"/>
      <c r="Q761" s="832">
        <v>9006</v>
      </c>
    </row>
    <row r="762" spans="1:17" ht="14.45" customHeight="1" x14ac:dyDescent="0.2">
      <c r="A762" s="821" t="s">
        <v>586</v>
      </c>
      <c r="B762" s="822" t="s">
        <v>5931</v>
      </c>
      <c r="C762" s="822" t="s">
        <v>6365</v>
      </c>
      <c r="D762" s="822" t="s">
        <v>7125</v>
      </c>
      <c r="E762" s="822" t="s">
        <v>7049</v>
      </c>
      <c r="F762" s="831"/>
      <c r="G762" s="831"/>
      <c r="H762" s="831"/>
      <c r="I762" s="831"/>
      <c r="J762" s="831"/>
      <c r="K762" s="831"/>
      <c r="L762" s="831"/>
      <c r="M762" s="831"/>
      <c r="N762" s="831">
        <v>1</v>
      </c>
      <c r="O762" s="831">
        <v>8520.98</v>
      </c>
      <c r="P762" s="827"/>
      <c r="Q762" s="832">
        <v>8520.98</v>
      </c>
    </row>
    <row r="763" spans="1:17" ht="14.45" customHeight="1" x14ac:dyDescent="0.2">
      <c r="A763" s="821" t="s">
        <v>586</v>
      </c>
      <c r="B763" s="822" t="s">
        <v>5931</v>
      </c>
      <c r="C763" s="822" t="s">
        <v>6365</v>
      </c>
      <c r="D763" s="822" t="s">
        <v>7126</v>
      </c>
      <c r="E763" s="822" t="s">
        <v>7127</v>
      </c>
      <c r="F763" s="831"/>
      <c r="G763" s="831"/>
      <c r="H763" s="831"/>
      <c r="I763" s="831"/>
      <c r="J763" s="831"/>
      <c r="K763" s="831"/>
      <c r="L763" s="831"/>
      <c r="M763" s="831"/>
      <c r="N763" s="831">
        <v>1</v>
      </c>
      <c r="O763" s="831">
        <v>1048.8</v>
      </c>
      <c r="P763" s="827"/>
      <c r="Q763" s="832">
        <v>1048.8</v>
      </c>
    </row>
    <row r="764" spans="1:17" ht="14.45" customHeight="1" x14ac:dyDescent="0.2">
      <c r="A764" s="821" t="s">
        <v>586</v>
      </c>
      <c r="B764" s="822" t="s">
        <v>5931</v>
      </c>
      <c r="C764" s="822" t="s">
        <v>6365</v>
      </c>
      <c r="D764" s="822" t="s">
        <v>7128</v>
      </c>
      <c r="E764" s="822" t="s">
        <v>7129</v>
      </c>
      <c r="F764" s="831"/>
      <c r="G764" s="831"/>
      <c r="H764" s="831"/>
      <c r="I764" s="831"/>
      <c r="J764" s="831"/>
      <c r="K764" s="831"/>
      <c r="L764" s="831"/>
      <c r="M764" s="831"/>
      <c r="N764" s="831">
        <v>1</v>
      </c>
      <c r="O764" s="831">
        <v>5060</v>
      </c>
      <c r="P764" s="827"/>
      <c r="Q764" s="832">
        <v>5060</v>
      </c>
    </row>
    <row r="765" spans="1:17" ht="14.45" customHeight="1" x14ac:dyDescent="0.2">
      <c r="A765" s="821" t="s">
        <v>586</v>
      </c>
      <c r="B765" s="822" t="s">
        <v>5931</v>
      </c>
      <c r="C765" s="822" t="s">
        <v>6365</v>
      </c>
      <c r="D765" s="822" t="s">
        <v>7130</v>
      </c>
      <c r="E765" s="822" t="s">
        <v>7131</v>
      </c>
      <c r="F765" s="831">
        <v>0.1</v>
      </c>
      <c r="G765" s="831">
        <v>47.82</v>
      </c>
      <c r="H765" s="831"/>
      <c r="I765" s="831">
        <v>478.2</v>
      </c>
      <c r="J765" s="831"/>
      <c r="K765" s="831"/>
      <c r="L765" s="831"/>
      <c r="M765" s="831"/>
      <c r="N765" s="831">
        <v>1.6</v>
      </c>
      <c r="O765" s="831">
        <v>765.24</v>
      </c>
      <c r="P765" s="827"/>
      <c r="Q765" s="832">
        <v>478.27499999999998</v>
      </c>
    </row>
    <row r="766" spans="1:17" ht="14.45" customHeight="1" x14ac:dyDescent="0.2">
      <c r="A766" s="821" t="s">
        <v>586</v>
      </c>
      <c r="B766" s="822" t="s">
        <v>5931</v>
      </c>
      <c r="C766" s="822" t="s">
        <v>6365</v>
      </c>
      <c r="D766" s="822" t="s">
        <v>7132</v>
      </c>
      <c r="E766" s="822" t="s">
        <v>6824</v>
      </c>
      <c r="F766" s="831"/>
      <c r="G766" s="831"/>
      <c r="H766" s="831"/>
      <c r="I766" s="831"/>
      <c r="J766" s="831">
        <v>0.2</v>
      </c>
      <c r="K766" s="831">
        <v>17.18</v>
      </c>
      <c r="L766" s="831">
        <v>1</v>
      </c>
      <c r="M766" s="831">
        <v>85.899999999999991</v>
      </c>
      <c r="N766" s="831"/>
      <c r="O766" s="831"/>
      <c r="P766" s="827"/>
      <c r="Q766" s="832"/>
    </row>
    <row r="767" spans="1:17" ht="14.45" customHeight="1" x14ac:dyDescent="0.2">
      <c r="A767" s="821" t="s">
        <v>586</v>
      </c>
      <c r="B767" s="822" t="s">
        <v>5931</v>
      </c>
      <c r="C767" s="822" t="s">
        <v>6365</v>
      </c>
      <c r="D767" s="822" t="s">
        <v>7133</v>
      </c>
      <c r="E767" s="822" t="s">
        <v>7134</v>
      </c>
      <c r="F767" s="831"/>
      <c r="G767" s="831"/>
      <c r="H767" s="831"/>
      <c r="I767" s="831"/>
      <c r="J767" s="831"/>
      <c r="K767" s="831"/>
      <c r="L767" s="831"/>
      <c r="M767" s="831"/>
      <c r="N767" s="831">
        <v>1</v>
      </c>
      <c r="O767" s="831">
        <v>5860.4</v>
      </c>
      <c r="P767" s="827"/>
      <c r="Q767" s="832">
        <v>5860.4</v>
      </c>
    </row>
    <row r="768" spans="1:17" ht="14.45" customHeight="1" x14ac:dyDescent="0.2">
      <c r="A768" s="821" t="s">
        <v>586</v>
      </c>
      <c r="B768" s="822" t="s">
        <v>5931</v>
      </c>
      <c r="C768" s="822" t="s">
        <v>6365</v>
      </c>
      <c r="D768" s="822" t="s">
        <v>7135</v>
      </c>
      <c r="E768" s="822" t="s">
        <v>7136</v>
      </c>
      <c r="F768" s="831">
        <v>1</v>
      </c>
      <c r="G768" s="831">
        <v>6712</v>
      </c>
      <c r="H768" s="831"/>
      <c r="I768" s="831">
        <v>6712</v>
      </c>
      <c r="J768" s="831"/>
      <c r="K768" s="831"/>
      <c r="L768" s="831"/>
      <c r="M768" s="831"/>
      <c r="N768" s="831"/>
      <c r="O768" s="831"/>
      <c r="P768" s="827"/>
      <c r="Q768" s="832"/>
    </row>
    <row r="769" spans="1:17" ht="14.45" customHeight="1" x14ac:dyDescent="0.2">
      <c r="A769" s="821" t="s">
        <v>586</v>
      </c>
      <c r="B769" s="822" t="s">
        <v>5931</v>
      </c>
      <c r="C769" s="822" t="s">
        <v>6365</v>
      </c>
      <c r="D769" s="822" t="s">
        <v>7137</v>
      </c>
      <c r="E769" s="822" t="s">
        <v>7138</v>
      </c>
      <c r="F769" s="831"/>
      <c r="G769" s="831"/>
      <c r="H769" s="831"/>
      <c r="I769" s="831"/>
      <c r="J769" s="831"/>
      <c r="K769" s="831"/>
      <c r="L769" s="831"/>
      <c r="M769" s="831"/>
      <c r="N769" s="831">
        <v>1</v>
      </c>
      <c r="O769" s="831">
        <v>6253.42</v>
      </c>
      <c r="P769" s="827"/>
      <c r="Q769" s="832">
        <v>6253.42</v>
      </c>
    </row>
    <row r="770" spans="1:17" ht="14.45" customHeight="1" x14ac:dyDescent="0.2">
      <c r="A770" s="821" t="s">
        <v>586</v>
      </c>
      <c r="B770" s="822" t="s">
        <v>5931</v>
      </c>
      <c r="C770" s="822" t="s">
        <v>6365</v>
      </c>
      <c r="D770" s="822" t="s">
        <v>7139</v>
      </c>
      <c r="E770" s="822" t="s">
        <v>7140</v>
      </c>
      <c r="F770" s="831">
        <v>1</v>
      </c>
      <c r="G770" s="831">
        <v>391.75</v>
      </c>
      <c r="H770" s="831"/>
      <c r="I770" s="831">
        <v>391.75</v>
      </c>
      <c r="J770" s="831"/>
      <c r="K770" s="831"/>
      <c r="L770" s="831"/>
      <c r="M770" s="831"/>
      <c r="N770" s="831">
        <v>1</v>
      </c>
      <c r="O770" s="831">
        <v>391.75</v>
      </c>
      <c r="P770" s="827"/>
      <c r="Q770" s="832">
        <v>391.75</v>
      </c>
    </row>
    <row r="771" spans="1:17" ht="14.45" customHeight="1" x14ac:dyDescent="0.2">
      <c r="A771" s="821" t="s">
        <v>586</v>
      </c>
      <c r="B771" s="822" t="s">
        <v>5931</v>
      </c>
      <c r="C771" s="822" t="s">
        <v>6365</v>
      </c>
      <c r="D771" s="822" t="s">
        <v>7141</v>
      </c>
      <c r="E771" s="822" t="s">
        <v>6962</v>
      </c>
      <c r="F771" s="831"/>
      <c r="G771" s="831"/>
      <c r="H771" s="831"/>
      <c r="I771" s="831"/>
      <c r="J771" s="831">
        <v>3</v>
      </c>
      <c r="K771" s="831">
        <v>9688.18</v>
      </c>
      <c r="L771" s="831">
        <v>1</v>
      </c>
      <c r="M771" s="831">
        <v>3229.3933333333334</v>
      </c>
      <c r="N771" s="831"/>
      <c r="O771" s="831"/>
      <c r="P771" s="827"/>
      <c r="Q771" s="832"/>
    </row>
    <row r="772" spans="1:17" ht="14.45" customHeight="1" x14ac:dyDescent="0.2">
      <c r="A772" s="821" t="s">
        <v>586</v>
      </c>
      <c r="B772" s="822" t="s">
        <v>5931</v>
      </c>
      <c r="C772" s="822" t="s">
        <v>6365</v>
      </c>
      <c r="D772" s="822" t="s">
        <v>7142</v>
      </c>
      <c r="E772" s="822" t="s">
        <v>7143</v>
      </c>
      <c r="F772" s="831">
        <v>1</v>
      </c>
      <c r="G772" s="831">
        <v>9185.2900000000009</v>
      </c>
      <c r="H772" s="831">
        <v>1.0488783579319993</v>
      </c>
      <c r="I772" s="831">
        <v>9185.2900000000009</v>
      </c>
      <c r="J772" s="831">
        <v>1</v>
      </c>
      <c r="K772" s="831">
        <v>8757.25</v>
      </c>
      <c r="L772" s="831">
        <v>1</v>
      </c>
      <c r="M772" s="831">
        <v>8757.25</v>
      </c>
      <c r="N772" s="831">
        <v>3</v>
      </c>
      <c r="O772" s="831">
        <v>26271.75</v>
      </c>
      <c r="P772" s="827">
        <v>3</v>
      </c>
      <c r="Q772" s="832">
        <v>8757.25</v>
      </c>
    </row>
    <row r="773" spans="1:17" ht="14.45" customHeight="1" x14ac:dyDescent="0.2">
      <c r="A773" s="821" t="s">
        <v>586</v>
      </c>
      <c r="B773" s="822" t="s">
        <v>5931</v>
      </c>
      <c r="C773" s="822" t="s">
        <v>6365</v>
      </c>
      <c r="D773" s="822" t="s">
        <v>7144</v>
      </c>
      <c r="E773" s="822" t="s">
        <v>6405</v>
      </c>
      <c r="F773" s="831">
        <v>1</v>
      </c>
      <c r="G773" s="831">
        <v>3680.54</v>
      </c>
      <c r="H773" s="831"/>
      <c r="I773" s="831">
        <v>3680.54</v>
      </c>
      <c r="J773" s="831"/>
      <c r="K773" s="831"/>
      <c r="L773" s="831"/>
      <c r="M773" s="831"/>
      <c r="N773" s="831"/>
      <c r="O773" s="831"/>
      <c r="P773" s="827"/>
      <c r="Q773" s="832"/>
    </row>
    <row r="774" spans="1:17" ht="14.45" customHeight="1" x14ac:dyDescent="0.2">
      <c r="A774" s="821" t="s">
        <v>586</v>
      </c>
      <c r="B774" s="822" t="s">
        <v>5931</v>
      </c>
      <c r="C774" s="822" t="s">
        <v>6365</v>
      </c>
      <c r="D774" s="822" t="s">
        <v>7145</v>
      </c>
      <c r="E774" s="822" t="s">
        <v>7146</v>
      </c>
      <c r="F774" s="831"/>
      <c r="G774" s="831"/>
      <c r="H774" s="831"/>
      <c r="I774" s="831"/>
      <c r="J774" s="831">
        <v>1</v>
      </c>
      <c r="K774" s="831">
        <v>4848.74</v>
      </c>
      <c r="L774" s="831">
        <v>1</v>
      </c>
      <c r="M774" s="831">
        <v>4848.74</v>
      </c>
      <c r="N774" s="831"/>
      <c r="O774" s="831"/>
      <c r="P774" s="827"/>
      <c r="Q774" s="832"/>
    </row>
    <row r="775" spans="1:17" ht="14.45" customHeight="1" x14ac:dyDescent="0.2">
      <c r="A775" s="821" t="s">
        <v>586</v>
      </c>
      <c r="B775" s="822" t="s">
        <v>5931</v>
      </c>
      <c r="C775" s="822" t="s">
        <v>6365</v>
      </c>
      <c r="D775" s="822" t="s">
        <v>7147</v>
      </c>
      <c r="E775" s="822" t="s">
        <v>7148</v>
      </c>
      <c r="F775" s="831">
        <v>1</v>
      </c>
      <c r="G775" s="831">
        <v>3186</v>
      </c>
      <c r="H775" s="831"/>
      <c r="I775" s="831">
        <v>3186</v>
      </c>
      <c r="J775" s="831"/>
      <c r="K775" s="831"/>
      <c r="L775" s="831"/>
      <c r="M775" s="831"/>
      <c r="N775" s="831">
        <v>1</v>
      </c>
      <c r="O775" s="831">
        <v>3186</v>
      </c>
      <c r="P775" s="827"/>
      <c r="Q775" s="832">
        <v>3186</v>
      </c>
    </row>
    <row r="776" spans="1:17" ht="14.45" customHeight="1" x14ac:dyDescent="0.2">
      <c r="A776" s="821" t="s">
        <v>586</v>
      </c>
      <c r="B776" s="822" t="s">
        <v>5931</v>
      </c>
      <c r="C776" s="822" t="s">
        <v>6365</v>
      </c>
      <c r="D776" s="822" t="s">
        <v>7149</v>
      </c>
      <c r="E776" s="822" t="s">
        <v>6553</v>
      </c>
      <c r="F776" s="831"/>
      <c r="G776" s="831"/>
      <c r="H776" s="831"/>
      <c r="I776" s="831"/>
      <c r="J776" s="831"/>
      <c r="K776" s="831"/>
      <c r="L776" s="831"/>
      <c r="M776" s="831"/>
      <c r="N776" s="831">
        <v>2</v>
      </c>
      <c r="O776" s="831">
        <v>1236.97</v>
      </c>
      <c r="P776" s="827"/>
      <c r="Q776" s="832">
        <v>618.48500000000001</v>
      </c>
    </row>
    <row r="777" spans="1:17" ht="14.45" customHeight="1" x14ac:dyDescent="0.2">
      <c r="A777" s="821" t="s">
        <v>586</v>
      </c>
      <c r="B777" s="822" t="s">
        <v>5931</v>
      </c>
      <c r="C777" s="822" t="s">
        <v>6365</v>
      </c>
      <c r="D777" s="822" t="s">
        <v>7150</v>
      </c>
      <c r="E777" s="822" t="s">
        <v>7151</v>
      </c>
      <c r="F777" s="831"/>
      <c r="G777" s="831"/>
      <c r="H777" s="831"/>
      <c r="I777" s="831"/>
      <c r="J777" s="831"/>
      <c r="K777" s="831"/>
      <c r="L777" s="831"/>
      <c r="M777" s="831"/>
      <c r="N777" s="831">
        <v>1</v>
      </c>
      <c r="O777" s="831">
        <v>9259.91</v>
      </c>
      <c r="P777" s="827"/>
      <c r="Q777" s="832">
        <v>9259.91</v>
      </c>
    </row>
    <row r="778" spans="1:17" ht="14.45" customHeight="1" x14ac:dyDescent="0.2">
      <c r="A778" s="821" t="s">
        <v>586</v>
      </c>
      <c r="B778" s="822" t="s">
        <v>5931</v>
      </c>
      <c r="C778" s="822" t="s">
        <v>6365</v>
      </c>
      <c r="D778" s="822" t="s">
        <v>7152</v>
      </c>
      <c r="E778" s="822" t="s">
        <v>7127</v>
      </c>
      <c r="F778" s="831"/>
      <c r="G778" s="831"/>
      <c r="H778" s="831"/>
      <c r="I778" s="831"/>
      <c r="J778" s="831"/>
      <c r="K778" s="831"/>
      <c r="L778" s="831"/>
      <c r="M778" s="831"/>
      <c r="N778" s="831">
        <v>10</v>
      </c>
      <c r="O778" s="831">
        <v>9368.7000000000007</v>
      </c>
      <c r="P778" s="827"/>
      <c r="Q778" s="832">
        <v>936.87000000000012</v>
      </c>
    </row>
    <row r="779" spans="1:17" ht="14.45" customHeight="1" x14ac:dyDescent="0.2">
      <c r="A779" s="821" t="s">
        <v>586</v>
      </c>
      <c r="B779" s="822" t="s">
        <v>5931</v>
      </c>
      <c r="C779" s="822" t="s">
        <v>6365</v>
      </c>
      <c r="D779" s="822" t="s">
        <v>7153</v>
      </c>
      <c r="E779" s="822" t="s">
        <v>6873</v>
      </c>
      <c r="F779" s="831"/>
      <c r="G779" s="831"/>
      <c r="H779" s="831"/>
      <c r="I779" s="831"/>
      <c r="J779" s="831"/>
      <c r="K779" s="831"/>
      <c r="L779" s="831"/>
      <c r="M779" s="831"/>
      <c r="N779" s="831">
        <v>1</v>
      </c>
      <c r="O779" s="831">
        <v>13985.8</v>
      </c>
      <c r="P779" s="827"/>
      <c r="Q779" s="832">
        <v>13985.8</v>
      </c>
    </row>
    <row r="780" spans="1:17" ht="14.45" customHeight="1" x14ac:dyDescent="0.2">
      <c r="A780" s="821" t="s">
        <v>586</v>
      </c>
      <c r="B780" s="822" t="s">
        <v>5931</v>
      </c>
      <c r="C780" s="822" t="s">
        <v>6365</v>
      </c>
      <c r="D780" s="822" t="s">
        <v>7154</v>
      </c>
      <c r="E780" s="822" t="s">
        <v>6531</v>
      </c>
      <c r="F780" s="831"/>
      <c r="G780" s="831"/>
      <c r="H780" s="831"/>
      <c r="I780" s="831"/>
      <c r="J780" s="831"/>
      <c r="K780" s="831"/>
      <c r="L780" s="831"/>
      <c r="M780" s="831"/>
      <c r="N780" s="831">
        <v>2</v>
      </c>
      <c r="O780" s="831">
        <v>2781.6</v>
      </c>
      <c r="P780" s="827"/>
      <c r="Q780" s="832">
        <v>1390.8</v>
      </c>
    </row>
    <row r="781" spans="1:17" ht="14.45" customHeight="1" x14ac:dyDescent="0.2">
      <c r="A781" s="821" t="s">
        <v>586</v>
      </c>
      <c r="B781" s="822" t="s">
        <v>5931</v>
      </c>
      <c r="C781" s="822" t="s">
        <v>6365</v>
      </c>
      <c r="D781" s="822" t="s">
        <v>7155</v>
      </c>
      <c r="E781" s="822" t="s">
        <v>7129</v>
      </c>
      <c r="F781" s="831"/>
      <c r="G781" s="831"/>
      <c r="H781" s="831"/>
      <c r="I781" s="831"/>
      <c r="J781" s="831"/>
      <c r="K781" s="831"/>
      <c r="L781" s="831"/>
      <c r="M781" s="831"/>
      <c r="N781" s="831">
        <v>2</v>
      </c>
      <c r="O781" s="831">
        <v>11382.7</v>
      </c>
      <c r="P781" s="827"/>
      <c r="Q781" s="832">
        <v>5691.35</v>
      </c>
    </row>
    <row r="782" spans="1:17" ht="14.45" customHeight="1" x14ac:dyDescent="0.2">
      <c r="A782" s="821" t="s">
        <v>586</v>
      </c>
      <c r="B782" s="822" t="s">
        <v>5931</v>
      </c>
      <c r="C782" s="822" t="s">
        <v>6365</v>
      </c>
      <c r="D782" s="822" t="s">
        <v>7155</v>
      </c>
      <c r="E782" s="822" t="s">
        <v>7134</v>
      </c>
      <c r="F782" s="831"/>
      <c r="G782" s="831"/>
      <c r="H782" s="831"/>
      <c r="I782" s="831"/>
      <c r="J782" s="831"/>
      <c r="K782" s="831"/>
      <c r="L782" s="831"/>
      <c r="M782" s="831"/>
      <c r="N782" s="831">
        <v>3</v>
      </c>
      <c r="O782" s="831">
        <v>17074.050000000003</v>
      </c>
      <c r="P782" s="827"/>
      <c r="Q782" s="832">
        <v>5691.3500000000013</v>
      </c>
    </row>
    <row r="783" spans="1:17" ht="14.45" customHeight="1" x14ac:dyDescent="0.2">
      <c r="A783" s="821" t="s">
        <v>586</v>
      </c>
      <c r="B783" s="822" t="s">
        <v>5931</v>
      </c>
      <c r="C783" s="822" t="s">
        <v>6365</v>
      </c>
      <c r="D783" s="822" t="s">
        <v>7156</v>
      </c>
      <c r="E783" s="822" t="s">
        <v>7157</v>
      </c>
      <c r="F783" s="831"/>
      <c r="G783" s="831"/>
      <c r="H783" s="831"/>
      <c r="I783" s="831"/>
      <c r="J783" s="831"/>
      <c r="K783" s="831"/>
      <c r="L783" s="831"/>
      <c r="M783" s="831"/>
      <c r="N783" s="831">
        <v>35</v>
      </c>
      <c r="O783" s="831">
        <v>16467.849999999999</v>
      </c>
      <c r="P783" s="827"/>
      <c r="Q783" s="832">
        <v>470.50999999999993</v>
      </c>
    </row>
    <row r="784" spans="1:17" ht="14.45" customHeight="1" x14ac:dyDescent="0.2">
      <c r="A784" s="821" t="s">
        <v>586</v>
      </c>
      <c r="B784" s="822" t="s">
        <v>5931</v>
      </c>
      <c r="C784" s="822" t="s">
        <v>6365</v>
      </c>
      <c r="D784" s="822" t="s">
        <v>7158</v>
      </c>
      <c r="E784" s="822" t="s">
        <v>6962</v>
      </c>
      <c r="F784" s="831">
        <v>4</v>
      </c>
      <c r="G784" s="831">
        <v>27528.6</v>
      </c>
      <c r="H784" s="831">
        <v>4</v>
      </c>
      <c r="I784" s="831">
        <v>6882.15</v>
      </c>
      <c r="J784" s="831">
        <v>1</v>
      </c>
      <c r="K784" s="831">
        <v>6882.15</v>
      </c>
      <c r="L784" s="831">
        <v>1</v>
      </c>
      <c r="M784" s="831">
        <v>6882.15</v>
      </c>
      <c r="N784" s="831"/>
      <c r="O784" s="831"/>
      <c r="P784" s="827"/>
      <c r="Q784" s="832"/>
    </row>
    <row r="785" spans="1:17" ht="14.45" customHeight="1" x14ac:dyDescent="0.2">
      <c r="A785" s="821" t="s">
        <v>586</v>
      </c>
      <c r="B785" s="822" t="s">
        <v>5931</v>
      </c>
      <c r="C785" s="822" t="s">
        <v>6365</v>
      </c>
      <c r="D785" s="822" t="s">
        <v>7159</v>
      </c>
      <c r="E785" s="822" t="s">
        <v>7160</v>
      </c>
      <c r="F785" s="831">
        <v>1</v>
      </c>
      <c r="G785" s="831">
        <v>202.09</v>
      </c>
      <c r="H785" s="831"/>
      <c r="I785" s="831">
        <v>202.09</v>
      </c>
      <c r="J785" s="831"/>
      <c r="K785" s="831"/>
      <c r="L785" s="831"/>
      <c r="M785" s="831"/>
      <c r="N785" s="831"/>
      <c r="O785" s="831"/>
      <c r="P785" s="827"/>
      <c r="Q785" s="832"/>
    </row>
    <row r="786" spans="1:17" ht="14.45" customHeight="1" x14ac:dyDescent="0.2">
      <c r="A786" s="821" t="s">
        <v>586</v>
      </c>
      <c r="B786" s="822" t="s">
        <v>5931</v>
      </c>
      <c r="C786" s="822" t="s">
        <v>6365</v>
      </c>
      <c r="D786" s="822" t="s">
        <v>7161</v>
      </c>
      <c r="E786" s="822" t="s">
        <v>7162</v>
      </c>
      <c r="F786" s="831"/>
      <c r="G786" s="831"/>
      <c r="H786" s="831"/>
      <c r="I786" s="831"/>
      <c r="J786" s="831">
        <v>1</v>
      </c>
      <c r="K786" s="831">
        <v>5955.5</v>
      </c>
      <c r="L786" s="831">
        <v>1</v>
      </c>
      <c r="M786" s="831">
        <v>5955.5</v>
      </c>
      <c r="N786" s="831"/>
      <c r="O786" s="831"/>
      <c r="P786" s="827"/>
      <c r="Q786" s="832"/>
    </row>
    <row r="787" spans="1:17" ht="14.45" customHeight="1" x14ac:dyDescent="0.2">
      <c r="A787" s="821" t="s">
        <v>586</v>
      </c>
      <c r="B787" s="822" t="s">
        <v>5931</v>
      </c>
      <c r="C787" s="822" t="s">
        <v>6365</v>
      </c>
      <c r="D787" s="822" t="s">
        <v>7163</v>
      </c>
      <c r="E787" s="822" t="s">
        <v>7164</v>
      </c>
      <c r="F787" s="831">
        <v>1</v>
      </c>
      <c r="G787" s="831">
        <v>12281.95</v>
      </c>
      <c r="H787" s="831"/>
      <c r="I787" s="831">
        <v>12281.95</v>
      </c>
      <c r="J787" s="831"/>
      <c r="K787" s="831"/>
      <c r="L787" s="831"/>
      <c r="M787" s="831"/>
      <c r="N787" s="831"/>
      <c r="O787" s="831"/>
      <c r="P787" s="827"/>
      <c r="Q787" s="832"/>
    </row>
    <row r="788" spans="1:17" ht="14.45" customHeight="1" x14ac:dyDescent="0.2">
      <c r="A788" s="821" t="s">
        <v>586</v>
      </c>
      <c r="B788" s="822" t="s">
        <v>5931</v>
      </c>
      <c r="C788" s="822" t="s">
        <v>6365</v>
      </c>
      <c r="D788" s="822" t="s">
        <v>7165</v>
      </c>
      <c r="E788" s="822" t="s">
        <v>7131</v>
      </c>
      <c r="F788" s="831">
        <v>0.1</v>
      </c>
      <c r="G788" s="831">
        <v>39.81</v>
      </c>
      <c r="H788" s="831"/>
      <c r="I788" s="831">
        <v>398.1</v>
      </c>
      <c r="J788" s="831"/>
      <c r="K788" s="831"/>
      <c r="L788" s="831"/>
      <c r="M788" s="831"/>
      <c r="N788" s="831"/>
      <c r="O788" s="831"/>
      <c r="P788" s="827"/>
      <c r="Q788" s="832"/>
    </row>
    <row r="789" spans="1:17" ht="14.45" customHeight="1" x14ac:dyDescent="0.2">
      <c r="A789" s="821" t="s">
        <v>586</v>
      </c>
      <c r="B789" s="822" t="s">
        <v>5931</v>
      </c>
      <c r="C789" s="822" t="s">
        <v>6365</v>
      </c>
      <c r="D789" s="822" t="s">
        <v>7166</v>
      </c>
      <c r="E789" s="822" t="s">
        <v>6391</v>
      </c>
      <c r="F789" s="831">
        <v>1</v>
      </c>
      <c r="G789" s="831">
        <v>91.2</v>
      </c>
      <c r="H789" s="831">
        <v>10.000000000000002</v>
      </c>
      <c r="I789" s="831">
        <v>91.2</v>
      </c>
      <c r="J789" s="831">
        <v>0.1</v>
      </c>
      <c r="K789" s="831">
        <v>9.1199999999999992</v>
      </c>
      <c r="L789" s="831">
        <v>1</v>
      </c>
      <c r="M789" s="831">
        <v>91.199999999999989</v>
      </c>
      <c r="N789" s="831"/>
      <c r="O789" s="831"/>
      <c r="P789" s="827"/>
      <c r="Q789" s="832"/>
    </row>
    <row r="790" spans="1:17" ht="14.45" customHeight="1" x14ac:dyDescent="0.2">
      <c r="A790" s="821" t="s">
        <v>586</v>
      </c>
      <c r="B790" s="822" t="s">
        <v>5931</v>
      </c>
      <c r="C790" s="822" t="s">
        <v>6365</v>
      </c>
      <c r="D790" s="822" t="s">
        <v>7167</v>
      </c>
      <c r="E790" s="822" t="s">
        <v>7168</v>
      </c>
      <c r="F790" s="831">
        <v>1</v>
      </c>
      <c r="G790" s="831">
        <v>6705.46</v>
      </c>
      <c r="H790" s="831"/>
      <c r="I790" s="831">
        <v>6705.46</v>
      </c>
      <c r="J790" s="831"/>
      <c r="K790" s="831"/>
      <c r="L790" s="831"/>
      <c r="M790" s="831"/>
      <c r="N790" s="831">
        <v>1</v>
      </c>
      <c r="O790" s="831">
        <v>6705.46</v>
      </c>
      <c r="P790" s="827"/>
      <c r="Q790" s="832">
        <v>6705.46</v>
      </c>
    </row>
    <row r="791" spans="1:17" ht="14.45" customHeight="1" x14ac:dyDescent="0.2">
      <c r="A791" s="821" t="s">
        <v>586</v>
      </c>
      <c r="B791" s="822" t="s">
        <v>5931</v>
      </c>
      <c r="C791" s="822" t="s">
        <v>6365</v>
      </c>
      <c r="D791" s="822" t="s">
        <v>7169</v>
      </c>
      <c r="E791" s="822" t="s">
        <v>7049</v>
      </c>
      <c r="F791" s="831"/>
      <c r="G791" s="831"/>
      <c r="H791" s="831"/>
      <c r="I791" s="831"/>
      <c r="J791" s="831"/>
      <c r="K791" s="831"/>
      <c r="L791" s="831"/>
      <c r="M791" s="831"/>
      <c r="N791" s="831">
        <v>1</v>
      </c>
      <c r="O791" s="831">
        <v>9158.2900000000009</v>
      </c>
      <c r="P791" s="827"/>
      <c r="Q791" s="832">
        <v>9158.2900000000009</v>
      </c>
    </row>
    <row r="792" spans="1:17" ht="14.45" customHeight="1" x14ac:dyDescent="0.2">
      <c r="A792" s="821" t="s">
        <v>586</v>
      </c>
      <c r="B792" s="822" t="s">
        <v>5931</v>
      </c>
      <c r="C792" s="822" t="s">
        <v>6365</v>
      </c>
      <c r="D792" s="822" t="s">
        <v>7170</v>
      </c>
      <c r="E792" s="822" t="s">
        <v>7171</v>
      </c>
      <c r="F792" s="831"/>
      <c r="G792" s="831"/>
      <c r="H792" s="831"/>
      <c r="I792" s="831"/>
      <c r="J792" s="831">
        <v>1</v>
      </c>
      <c r="K792" s="831">
        <v>5093.7299999999996</v>
      </c>
      <c r="L792" s="831">
        <v>1</v>
      </c>
      <c r="M792" s="831">
        <v>5093.7299999999996</v>
      </c>
      <c r="N792" s="831"/>
      <c r="O792" s="831"/>
      <c r="P792" s="827"/>
      <c r="Q792" s="832"/>
    </row>
    <row r="793" spans="1:17" ht="14.45" customHeight="1" x14ac:dyDescent="0.2">
      <c r="A793" s="821" t="s">
        <v>586</v>
      </c>
      <c r="B793" s="822" t="s">
        <v>5931</v>
      </c>
      <c r="C793" s="822" t="s">
        <v>6365</v>
      </c>
      <c r="D793" s="822" t="s">
        <v>7172</v>
      </c>
      <c r="E793" s="822" t="s">
        <v>7173</v>
      </c>
      <c r="F793" s="831"/>
      <c r="G793" s="831"/>
      <c r="H793" s="831"/>
      <c r="I793" s="831"/>
      <c r="J793" s="831"/>
      <c r="K793" s="831"/>
      <c r="L793" s="831"/>
      <c r="M793" s="831"/>
      <c r="N793" s="831">
        <v>1</v>
      </c>
      <c r="O793" s="831">
        <v>5860.4</v>
      </c>
      <c r="P793" s="827"/>
      <c r="Q793" s="832">
        <v>5860.4</v>
      </c>
    </row>
    <row r="794" spans="1:17" ht="14.45" customHeight="1" x14ac:dyDescent="0.2">
      <c r="A794" s="821" t="s">
        <v>586</v>
      </c>
      <c r="B794" s="822" t="s">
        <v>5931</v>
      </c>
      <c r="C794" s="822" t="s">
        <v>6365</v>
      </c>
      <c r="D794" s="822" t="s">
        <v>7174</v>
      </c>
      <c r="E794" s="822" t="s">
        <v>6394</v>
      </c>
      <c r="F794" s="831"/>
      <c r="G794" s="831"/>
      <c r="H794" s="831"/>
      <c r="I794" s="831"/>
      <c r="J794" s="831"/>
      <c r="K794" s="831"/>
      <c r="L794" s="831"/>
      <c r="M794" s="831"/>
      <c r="N794" s="831">
        <v>2</v>
      </c>
      <c r="O794" s="831">
        <v>221.78</v>
      </c>
      <c r="P794" s="827"/>
      <c r="Q794" s="832">
        <v>110.89</v>
      </c>
    </row>
    <row r="795" spans="1:17" ht="14.45" customHeight="1" x14ac:dyDescent="0.2">
      <c r="A795" s="821" t="s">
        <v>586</v>
      </c>
      <c r="B795" s="822" t="s">
        <v>5931</v>
      </c>
      <c r="C795" s="822" t="s">
        <v>6365</v>
      </c>
      <c r="D795" s="822" t="s">
        <v>7175</v>
      </c>
      <c r="E795" s="822" t="s">
        <v>6816</v>
      </c>
      <c r="F795" s="831"/>
      <c r="G795" s="831"/>
      <c r="H795" s="831"/>
      <c r="I795" s="831"/>
      <c r="J795" s="831">
        <v>1</v>
      </c>
      <c r="K795" s="831">
        <v>11545.09</v>
      </c>
      <c r="L795" s="831">
        <v>1</v>
      </c>
      <c r="M795" s="831">
        <v>11545.09</v>
      </c>
      <c r="N795" s="831"/>
      <c r="O795" s="831"/>
      <c r="P795" s="827"/>
      <c r="Q795" s="832"/>
    </row>
    <row r="796" spans="1:17" ht="14.45" customHeight="1" x14ac:dyDescent="0.2">
      <c r="A796" s="821" t="s">
        <v>586</v>
      </c>
      <c r="B796" s="822" t="s">
        <v>5931</v>
      </c>
      <c r="C796" s="822" t="s">
        <v>6365</v>
      </c>
      <c r="D796" s="822" t="s">
        <v>7176</v>
      </c>
      <c r="E796" s="822" t="s">
        <v>7177</v>
      </c>
      <c r="F796" s="831"/>
      <c r="G796" s="831"/>
      <c r="H796" s="831"/>
      <c r="I796" s="831"/>
      <c r="J796" s="831">
        <v>2</v>
      </c>
      <c r="K796" s="831">
        <v>21367.58</v>
      </c>
      <c r="L796" s="831">
        <v>1</v>
      </c>
      <c r="M796" s="831">
        <v>10683.79</v>
      </c>
      <c r="N796" s="831"/>
      <c r="O796" s="831"/>
      <c r="P796" s="827"/>
      <c r="Q796" s="832"/>
    </row>
    <row r="797" spans="1:17" ht="14.45" customHeight="1" x14ac:dyDescent="0.2">
      <c r="A797" s="821" t="s">
        <v>586</v>
      </c>
      <c r="B797" s="822" t="s">
        <v>5931</v>
      </c>
      <c r="C797" s="822" t="s">
        <v>6365</v>
      </c>
      <c r="D797" s="822" t="s">
        <v>7178</v>
      </c>
      <c r="E797" s="822" t="s">
        <v>7179</v>
      </c>
      <c r="F797" s="831"/>
      <c r="G797" s="831"/>
      <c r="H797" s="831"/>
      <c r="I797" s="831"/>
      <c r="J797" s="831"/>
      <c r="K797" s="831"/>
      <c r="L797" s="831"/>
      <c r="M797" s="831"/>
      <c r="N797" s="831">
        <v>1</v>
      </c>
      <c r="O797" s="831">
        <v>6592</v>
      </c>
      <c r="P797" s="827"/>
      <c r="Q797" s="832">
        <v>6592</v>
      </c>
    </row>
    <row r="798" spans="1:17" ht="14.45" customHeight="1" x14ac:dyDescent="0.2">
      <c r="A798" s="821" t="s">
        <v>586</v>
      </c>
      <c r="B798" s="822" t="s">
        <v>5931</v>
      </c>
      <c r="C798" s="822" t="s">
        <v>6365</v>
      </c>
      <c r="D798" s="822" t="s">
        <v>7180</v>
      </c>
      <c r="E798" s="822" t="s">
        <v>7181</v>
      </c>
      <c r="F798" s="831"/>
      <c r="G798" s="831"/>
      <c r="H798" s="831"/>
      <c r="I798" s="831"/>
      <c r="J798" s="831"/>
      <c r="K798" s="831"/>
      <c r="L798" s="831"/>
      <c r="M798" s="831"/>
      <c r="N798" s="831">
        <v>1</v>
      </c>
      <c r="O798" s="831">
        <v>3158.84</v>
      </c>
      <c r="P798" s="827"/>
      <c r="Q798" s="832">
        <v>3158.84</v>
      </c>
    </row>
    <row r="799" spans="1:17" ht="14.45" customHeight="1" x14ac:dyDescent="0.2">
      <c r="A799" s="821" t="s">
        <v>586</v>
      </c>
      <c r="B799" s="822" t="s">
        <v>5931</v>
      </c>
      <c r="C799" s="822" t="s">
        <v>6365</v>
      </c>
      <c r="D799" s="822" t="s">
        <v>7182</v>
      </c>
      <c r="E799" s="822" t="s">
        <v>7183</v>
      </c>
      <c r="F799" s="831"/>
      <c r="G799" s="831"/>
      <c r="H799" s="831"/>
      <c r="I799" s="831"/>
      <c r="J799" s="831"/>
      <c r="K799" s="831"/>
      <c r="L799" s="831"/>
      <c r="M799" s="831"/>
      <c r="N799" s="831">
        <v>2</v>
      </c>
      <c r="O799" s="831">
        <v>4219</v>
      </c>
      <c r="P799" s="827"/>
      <c r="Q799" s="832">
        <v>2109.5</v>
      </c>
    </row>
    <row r="800" spans="1:17" ht="14.45" customHeight="1" x14ac:dyDescent="0.2">
      <c r="A800" s="821" t="s">
        <v>586</v>
      </c>
      <c r="B800" s="822" t="s">
        <v>5931</v>
      </c>
      <c r="C800" s="822" t="s">
        <v>6365</v>
      </c>
      <c r="D800" s="822" t="s">
        <v>7184</v>
      </c>
      <c r="E800" s="822" t="s">
        <v>7185</v>
      </c>
      <c r="F800" s="831"/>
      <c r="G800" s="831"/>
      <c r="H800" s="831"/>
      <c r="I800" s="831"/>
      <c r="J800" s="831">
        <v>1</v>
      </c>
      <c r="K800" s="831">
        <v>4995</v>
      </c>
      <c r="L800" s="831">
        <v>1</v>
      </c>
      <c r="M800" s="831">
        <v>4995</v>
      </c>
      <c r="N800" s="831"/>
      <c r="O800" s="831"/>
      <c r="P800" s="827"/>
      <c r="Q800" s="832"/>
    </row>
    <row r="801" spans="1:17" ht="14.45" customHeight="1" x14ac:dyDescent="0.2">
      <c r="A801" s="821" t="s">
        <v>586</v>
      </c>
      <c r="B801" s="822" t="s">
        <v>5931</v>
      </c>
      <c r="C801" s="822" t="s">
        <v>6365</v>
      </c>
      <c r="D801" s="822" t="s">
        <v>7186</v>
      </c>
      <c r="E801" s="822"/>
      <c r="F801" s="831">
        <v>3</v>
      </c>
      <c r="G801" s="831">
        <v>27900</v>
      </c>
      <c r="H801" s="831"/>
      <c r="I801" s="831">
        <v>9300</v>
      </c>
      <c r="J801" s="831"/>
      <c r="K801" s="831"/>
      <c r="L801" s="831"/>
      <c r="M801" s="831"/>
      <c r="N801" s="831"/>
      <c r="O801" s="831"/>
      <c r="P801" s="827"/>
      <c r="Q801" s="832"/>
    </row>
    <row r="802" spans="1:17" ht="14.45" customHeight="1" x14ac:dyDescent="0.2">
      <c r="A802" s="821" t="s">
        <v>586</v>
      </c>
      <c r="B802" s="822" t="s">
        <v>5931</v>
      </c>
      <c r="C802" s="822" t="s">
        <v>6365</v>
      </c>
      <c r="D802" s="822" t="s">
        <v>7187</v>
      </c>
      <c r="E802" s="822" t="s">
        <v>7188</v>
      </c>
      <c r="F802" s="831"/>
      <c r="G802" s="831"/>
      <c r="H802" s="831"/>
      <c r="I802" s="831"/>
      <c r="J802" s="831"/>
      <c r="K802" s="831"/>
      <c r="L802" s="831"/>
      <c r="M802" s="831"/>
      <c r="N802" s="831">
        <v>2</v>
      </c>
      <c r="O802" s="831">
        <v>17902</v>
      </c>
      <c r="P802" s="827"/>
      <c r="Q802" s="832">
        <v>8951</v>
      </c>
    </row>
    <row r="803" spans="1:17" ht="14.45" customHeight="1" x14ac:dyDescent="0.2">
      <c r="A803" s="821" t="s">
        <v>586</v>
      </c>
      <c r="B803" s="822" t="s">
        <v>5931</v>
      </c>
      <c r="C803" s="822" t="s">
        <v>6365</v>
      </c>
      <c r="D803" s="822" t="s">
        <v>7189</v>
      </c>
      <c r="E803" s="822" t="s">
        <v>7190</v>
      </c>
      <c r="F803" s="831"/>
      <c r="G803" s="831"/>
      <c r="H803" s="831"/>
      <c r="I803" s="831"/>
      <c r="J803" s="831"/>
      <c r="K803" s="831"/>
      <c r="L803" s="831"/>
      <c r="M803" s="831"/>
      <c r="N803" s="831">
        <v>4</v>
      </c>
      <c r="O803" s="831">
        <v>85266.2</v>
      </c>
      <c r="P803" s="827"/>
      <c r="Q803" s="832">
        <v>21316.55</v>
      </c>
    </row>
    <row r="804" spans="1:17" ht="14.45" customHeight="1" x14ac:dyDescent="0.2">
      <c r="A804" s="821" t="s">
        <v>586</v>
      </c>
      <c r="B804" s="822" t="s">
        <v>5931</v>
      </c>
      <c r="C804" s="822" t="s">
        <v>6365</v>
      </c>
      <c r="D804" s="822" t="s">
        <v>7191</v>
      </c>
      <c r="E804" s="822" t="s">
        <v>7192</v>
      </c>
      <c r="F804" s="831"/>
      <c r="G804" s="831"/>
      <c r="H804" s="831"/>
      <c r="I804" s="831"/>
      <c r="J804" s="831">
        <v>1</v>
      </c>
      <c r="K804" s="831">
        <v>2831.66</v>
      </c>
      <c r="L804" s="831">
        <v>1</v>
      </c>
      <c r="M804" s="831">
        <v>2831.66</v>
      </c>
      <c r="N804" s="831"/>
      <c r="O804" s="831"/>
      <c r="P804" s="827"/>
      <c r="Q804" s="832"/>
    </row>
    <row r="805" spans="1:17" ht="14.45" customHeight="1" x14ac:dyDescent="0.2">
      <c r="A805" s="821" t="s">
        <v>586</v>
      </c>
      <c r="B805" s="822" t="s">
        <v>5931</v>
      </c>
      <c r="C805" s="822" t="s">
        <v>6365</v>
      </c>
      <c r="D805" s="822" t="s">
        <v>7193</v>
      </c>
      <c r="E805" s="822" t="s">
        <v>7190</v>
      </c>
      <c r="F805" s="831"/>
      <c r="G805" s="831"/>
      <c r="H805" s="831"/>
      <c r="I805" s="831"/>
      <c r="J805" s="831"/>
      <c r="K805" s="831"/>
      <c r="L805" s="831"/>
      <c r="M805" s="831"/>
      <c r="N805" s="831">
        <v>5</v>
      </c>
      <c r="O805" s="831">
        <v>122029.25</v>
      </c>
      <c r="P805" s="827"/>
      <c r="Q805" s="832">
        <v>24405.85</v>
      </c>
    </row>
    <row r="806" spans="1:17" ht="14.45" customHeight="1" x14ac:dyDescent="0.2">
      <c r="A806" s="821" t="s">
        <v>586</v>
      </c>
      <c r="B806" s="822" t="s">
        <v>5931</v>
      </c>
      <c r="C806" s="822" t="s">
        <v>6365</v>
      </c>
      <c r="D806" s="822" t="s">
        <v>7194</v>
      </c>
      <c r="E806" s="822" t="s">
        <v>7131</v>
      </c>
      <c r="F806" s="831"/>
      <c r="G806" s="831"/>
      <c r="H806" s="831"/>
      <c r="I806" s="831"/>
      <c r="J806" s="831">
        <v>0.1</v>
      </c>
      <c r="K806" s="831">
        <v>41.11</v>
      </c>
      <c r="L806" s="831">
        <v>1</v>
      </c>
      <c r="M806" s="831">
        <v>411.09999999999997</v>
      </c>
      <c r="N806" s="831">
        <v>0.2</v>
      </c>
      <c r="O806" s="831">
        <v>82.22</v>
      </c>
      <c r="P806" s="827">
        <v>2</v>
      </c>
      <c r="Q806" s="832">
        <v>411.09999999999997</v>
      </c>
    </row>
    <row r="807" spans="1:17" ht="14.45" customHeight="1" x14ac:dyDescent="0.2">
      <c r="A807" s="821" t="s">
        <v>586</v>
      </c>
      <c r="B807" s="822" t="s">
        <v>5931</v>
      </c>
      <c r="C807" s="822" t="s">
        <v>6365</v>
      </c>
      <c r="D807" s="822" t="s">
        <v>7195</v>
      </c>
      <c r="E807" s="822" t="s">
        <v>7196</v>
      </c>
      <c r="F807" s="831"/>
      <c r="G807" s="831"/>
      <c r="H807" s="831"/>
      <c r="I807" s="831"/>
      <c r="J807" s="831"/>
      <c r="K807" s="831"/>
      <c r="L807" s="831"/>
      <c r="M807" s="831"/>
      <c r="N807" s="831">
        <v>2</v>
      </c>
      <c r="O807" s="831">
        <v>4219</v>
      </c>
      <c r="P807" s="827"/>
      <c r="Q807" s="832">
        <v>2109.5</v>
      </c>
    </row>
    <row r="808" spans="1:17" ht="14.45" customHeight="1" x14ac:dyDescent="0.2">
      <c r="A808" s="821" t="s">
        <v>586</v>
      </c>
      <c r="B808" s="822" t="s">
        <v>5931</v>
      </c>
      <c r="C808" s="822" t="s">
        <v>6365</v>
      </c>
      <c r="D808" s="822" t="s">
        <v>7197</v>
      </c>
      <c r="E808" s="822" t="s">
        <v>7198</v>
      </c>
      <c r="F808" s="831">
        <v>1</v>
      </c>
      <c r="G808" s="831">
        <v>12181.42</v>
      </c>
      <c r="H808" s="831"/>
      <c r="I808" s="831">
        <v>12181.42</v>
      </c>
      <c r="J808" s="831"/>
      <c r="K808" s="831"/>
      <c r="L808" s="831"/>
      <c r="M808" s="831"/>
      <c r="N808" s="831"/>
      <c r="O808" s="831"/>
      <c r="P808" s="827"/>
      <c r="Q808" s="832"/>
    </row>
    <row r="809" spans="1:17" ht="14.45" customHeight="1" x14ac:dyDescent="0.2">
      <c r="A809" s="821" t="s">
        <v>586</v>
      </c>
      <c r="B809" s="822" t="s">
        <v>5931</v>
      </c>
      <c r="C809" s="822" t="s">
        <v>6365</v>
      </c>
      <c r="D809" s="822" t="s">
        <v>7199</v>
      </c>
      <c r="E809" s="822"/>
      <c r="F809" s="831">
        <v>1</v>
      </c>
      <c r="G809" s="831">
        <v>3340.2</v>
      </c>
      <c r="H809" s="831"/>
      <c r="I809" s="831">
        <v>3340.2</v>
      </c>
      <c r="J809" s="831"/>
      <c r="K809" s="831"/>
      <c r="L809" s="831"/>
      <c r="M809" s="831"/>
      <c r="N809" s="831"/>
      <c r="O809" s="831"/>
      <c r="P809" s="827"/>
      <c r="Q809" s="832"/>
    </row>
    <row r="810" spans="1:17" ht="14.45" customHeight="1" x14ac:dyDescent="0.2">
      <c r="A810" s="821" t="s">
        <v>586</v>
      </c>
      <c r="B810" s="822" t="s">
        <v>5931</v>
      </c>
      <c r="C810" s="822" t="s">
        <v>6365</v>
      </c>
      <c r="D810" s="822" t="s">
        <v>7200</v>
      </c>
      <c r="E810" s="822" t="s">
        <v>7201</v>
      </c>
      <c r="F810" s="831"/>
      <c r="G810" s="831"/>
      <c r="H810" s="831"/>
      <c r="I810" s="831"/>
      <c r="J810" s="831"/>
      <c r="K810" s="831"/>
      <c r="L810" s="831"/>
      <c r="M810" s="831"/>
      <c r="N810" s="831">
        <v>1</v>
      </c>
      <c r="O810" s="831">
        <v>4797.5</v>
      </c>
      <c r="P810" s="827"/>
      <c r="Q810" s="832">
        <v>4797.5</v>
      </c>
    </row>
    <row r="811" spans="1:17" ht="14.45" customHeight="1" x14ac:dyDescent="0.2">
      <c r="A811" s="821" t="s">
        <v>586</v>
      </c>
      <c r="B811" s="822" t="s">
        <v>5931</v>
      </c>
      <c r="C811" s="822" t="s">
        <v>6365</v>
      </c>
      <c r="D811" s="822" t="s">
        <v>7202</v>
      </c>
      <c r="E811" s="822" t="s">
        <v>7203</v>
      </c>
      <c r="F811" s="831"/>
      <c r="G811" s="831"/>
      <c r="H811" s="831"/>
      <c r="I811" s="831"/>
      <c r="J811" s="831">
        <v>1</v>
      </c>
      <c r="K811" s="831">
        <v>556.98</v>
      </c>
      <c r="L811" s="831">
        <v>1</v>
      </c>
      <c r="M811" s="831">
        <v>556.98</v>
      </c>
      <c r="N811" s="831"/>
      <c r="O811" s="831"/>
      <c r="P811" s="827"/>
      <c r="Q811" s="832"/>
    </row>
    <row r="812" spans="1:17" ht="14.45" customHeight="1" x14ac:dyDescent="0.2">
      <c r="A812" s="821" t="s">
        <v>586</v>
      </c>
      <c r="B812" s="822" t="s">
        <v>5931</v>
      </c>
      <c r="C812" s="822" t="s">
        <v>6365</v>
      </c>
      <c r="D812" s="822" t="s">
        <v>7204</v>
      </c>
      <c r="E812" s="822" t="s">
        <v>6584</v>
      </c>
      <c r="F812" s="831">
        <v>1</v>
      </c>
      <c r="G812" s="831">
        <v>3292.8</v>
      </c>
      <c r="H812" s="831"/>
      <c r="I812" s="831">
        <v>3292.8</v>
      </c>
      <c r="J812" s="831"/>
      <c r="K812" s="831"/>
      <c r="L812" s="831"/>
      <c r="M812" s="831"/>
      <c r="N812" s="831"/>
      <c r="O812" s="831"/>
      <c r="P812" s="827"/>
      <c r="Q812" s="832"/>
    </row>
    <row r="813" spans="1:17" ht="14.45" customHeight="1" x14ac:dyDescent="0.2">
      <c r="A813" s="821" t="s">
        <v>586</v>
      </c>
      <c r="B813" s="822" t="s">
        <v>5931</v>
      </c>
      <c r="C813" s="822" t="s">
        <v>6365</v>
      </c>
      <c r="D813" s="822" t="s">
        <v>7205</v>
      </c>
      <c r="E813" s="822" t="s">
        <v>7062</v>
      </c>
      <c r="F813" s="831">
        <v>1</v>
      </c>
      <c r="G813" s="831">
        <v>8493</v>
      </c>
      <c r="H813" s="831"/>
      <c r="I813" s="831">
        <v>8493</v>
      </c>
      <c r="J813" s="831"/>
      <c r="K813" s="831"/>
      <c r="L813" s="831"/>
      <c r="M813" s="831"/>
      <c r="N813" s="831"/>
      <c r="O813" s="831"/>
      <c r="P813" s="827"/>
      <c r="Q813" s="832"/>
    </row>
    <row r="814" spans="1:17" ht="14.45" customHeight="1" x14ac:dyDescent="0.2">
      <c r="A814" s="821" t="s">
        <v>586</v>
      </c>
      <c r="B814" s="822" t="s">
        <v>5931</v>
      </c>
      <c r="C814" s="822" t="s">
        <v>6365</v>
      </c>
      <c r="D814" s="822" t="s">
        <v>7206</v>
      </c>
      <c r="E814" s="822" t="s">
        <v>7207</v>
      </c>
      <c r="F814" s="831"/>
      <c r="G814" s="831"/>
      <c r="H814" s="831"/>
      <c r="I814" s="831"/>
      <c r="J814" s="831"/>
      <c r="K814" s="831"/>
      <c r="L814" s="831"/>
      <c r="M814" s="831"/>
      <c r="N814" s="831">
        <v>1</v>
      </c>
      <c r="O814" s="831">
        <v>7730.88</v>
      </c>
      <c r="P814" s="827"/>
      <c r="Q814" s="832">
        <v>7730.88</v>
      </c>
    </row>
    <row r="815" spans="1:17" ht="14.45" customHeight="1" x14ac:dyDescent="0.2">
      <c r="A815" s="821" t="s">
        <v>586</v>
      </c>
      <c r="B815" s="822" t="s">
        <v>5931</v>
      </c>
      <c r="C815" s="822" t="s">
        <v>6365</v>
      </c>
      <c r="D815" s="822" t="s">
        <v>7208</v>
      </c>
      <c r="E815" s="822" t="s">
        <v>7062</v>
      </c>
      <c r="F815" s="831">
        <v>1</v>
      </c>
      <c r="G815" s="831">
        <v>4476</v>
      </c>
      <c r="H815" s="831"/>
      <c r="I815" s="831">
        <v>4476</v>
      </c>
      <c r="J815" s="831"/>
      <c r="K815" s="831"/>
      <c r="L815" s="831"/>
      <c r="M815" s="831"/>
      <c r="N815" s="831"/>
      <c r="O815" s="831"/>
      <c r="P815" s="827"/>
      <c r="Q815" s="832"/>
    </row>
    <row r="816" spans="1:17" ht="14.45" customHeight="1" x14ac:dyDescent="0.2">
      <c r="A816" s="821" t="s">
        <v>586</v>
      </c>
      <c r="B816" s="822" t="s">
        <v>5931</v>
      </c>
      <c r="C816" s="822" t="s">
        <v>6365</v>
      </c>
      <c r="D816" s="822" t="s">
        <v>7209</v>
      </c>
      <c r="E816" s="822" t="s">
        <v>6970</v>
      </c>
      <c r="F816" s="831"/>
      <c r="G816" s="831"/>
      <c r="H816" s="831"/>
      <c r="I816" s="831"/>
      <c r="J816" s="831">
        <v>1</v>
      </c>
      <c r="K816" s="831">
        <v>5232.92</v>
      </c>
      <c r="L816" s="831">
        <v>1</v>
      </c>
      <c r="M816" s="831">
        <v>5232.92</v>
      </c>
      <c r="N816" s="831"/>
      <c r="O816" s="831"/>
      <c r="P816" s="827"/>
      <c r="Q816" s="832"/>
    </row>
    <row r="817" spans="1:17" ht="14.45" customHeight="1" x14ac:dyDescent="0.2">
      <c r="A817" s="821" t="s">
        <v>586</v>
      </c>
      <c r="B817" s="822" t="s">
        <v>5931</v>
      </c>
      <c r="C817" s="822" t="s">
        <v>6365</v>
      </c>
      <c r="D817" s="822" t="s">
        <v>7210</v>
      </c>
      <c r="E817" s="822" t="s">
        <v>6386</v>
      </c>
      <c r="F817" s="831"/>
      <c r="G817" s="831"/>
      <c r="H817" s="831"/>
      <c r="I817" s="831"/>
      <c r="J817" s="831">
        <v>4</v>
      </c>
      <c r="K817" s="831">
        <v>1654.04</v>
      </c>
      <c r="L817" s="831">
        <v>1</v>
      </c>
      <c r="M817" s="831">
        <v>413.51</v>
      </c>
      <c r="N817" s="831"/>
      <c r="O817" s="831"/>
      <c r="P817" s="827"/>
      <c r="Q817" s="832"/>
    </row>
    <row r="818" spans="1:17" ht="14.45" customHeight="1" x14ac:dyDescent="0.2">
      <c r="A818" s="821" t="s">
        <v>586</v>
      </c>
      <c r="B818" s="822" t="s">
        <v>5931</v>
      </c>
      <c r="C818" s="822" t="s">
        <v>6365</v>
      </c>
      <c r="D818" s="822" t="s">
        <v>7211</v>
      </c>
      <c r="E818" s="822" t="s">
        <v>7212</v>
      </c>
      <c r="F818" s="831"/>
      <c r="G818" s="831"/>
      <c r="H818" s="831"/>
      <c r="I818" s="831"/>
      <c r="J818" s="831">
        <v>3</v>
      </c>
      <c r="K818" s="831">
        <v>4266</v>
      </c>
      <c r="L818" s="831">
        <v>1</v>
      </c>
      <c r="M818" s="831">
        <v>1422</v>
      </c>
      <c r="N818" s="831"/>
      <c r="O818" s="831"/>
      <c r="P818" s="827"/>
      <c r="Q818" s="832"/>
    </row>
    <row r="819" spans="1:17" ht="14.45" customHeight="1" x14ac:dyDescent="0.2">
      <c r="A819" s="821" t="s">
        <v>586</v>
      </c>
      <c r="B819" s="822" t="s">
        <v>5931</v>
      </c>
      <c r="C819" s="822" t="s">
        <v>6365</v>
      </c>
      <c r="D819" s="822" t="s">
        <v>7213</v>
      </c>
      <c r="E819" s="822" t="s">
        <v>7065</v>
      </c>
      <c r="F819" s="831">
        <v>1</v>
      </c>
      <c r="G819" s="831">
        <v>4544.5</v>
      </c>
      <c r="H819" s="831"/>
      <c r="I819" s="831">
        <v>4544.5</v>
      </c>
      <c r="J819" s="831"/>
      <c r="K819" s="831"/>
      <c r="L819" s="831"/>
      <c r="M819" s="831"/>
      <c r="N819" s="831"/>
      <c r="O819" s="831"/>
      <c r="P819" s="827"/>
      <c r="Q819" s="832"/>
    </row>
    <row r="820" spans="1:17" ht="14.45" customHeight="1" x14ac:dyDescent="0.2">
      <c r="A820" s="821" t="s">
        <v>586</v>
      </c>
      <c r="B820" s="822" t="s">
        <v>5931</v>
      </c>
      <c r="C820" s="822" t="s">
        <v>6365</v>
      </c>
      <c r="D820" s="822" t="s">
        <v>7214</v>
      </c>
      <c r="E820" s="822" t="s">
        <v>7215</v>
      </c>
      <c r="F820" s="831"/>
      <c r="G820" s="831"/>
      <c r="H820" s="831"/>
      <c r="I820" s="831"/>
      <c r="J820" s="831">
        <v>1</v>
      </c>
      <c r="K820" s="831">
        <v>4205.5600000000004</v>
      </c>
      <c r="L820" s="831">
        <v>1</v>
      </c>
      <c r="M820" s="831">
        <v>4205.5600000000004</v>
      </c>
      <c r="N820" s="831"/>
      <c r="O820" s="831"/>
      <c r="P820" s="827"/>
      <c r="Q820" s="832"/>
    </row>
    <row r="821" spans="1:17" ht="14.45" customHeight="1" x14ac:dyDescent="0.2">
      <c r="A821" s="821" t="s">
        <v>586</v>
      </c>
      <c r="B821" s="822" t="s">
        <v>5931</v>
      </c>
      <c r="C821" s="822" t="s">
        <v>6365</v>
      </c>
      <c r="D821" s="822" t="s">
        <v>7216</v>
      </c>
      <c r="E821" s="822" t="s">
        <v>7217</v>
      </c>
      <c r="F821" s="831"/>
      <c r="G821" s="831"/>
      <c r="H821" s="831"/>
      <c r="I821" s="831"/>
      <c r="J821" s="831">
        <v>1</v>
      </c>
      <c r="K821" s="831">
        <v>5005.6400000000003</v>
      </c>
      <c r="L821" s="831">
        <v>1</v>
      </c>
      <c r="M821" s="831">
        <v>5005.6400000000003</v>
      </c>
      <c r="N821" s="831"/>
      <c r="O821" s="831"/>
      <c r="P821" s="827"/>
      <c r="Q821" s="832"/>
    </row>
    <row r="822" spans="1:17" ht="14.45" customHeight="1" x14ac:dyDescent="0.2">
      <c r="A822" s="821" t="s">
        <v>586</v>
      </c>
      <c r="B822" s="822" t="s">
        <v>5931</v>
      </c>
      <c r="C822" s="822" t="s">
        <v>6365</v>
      </c>
      <c r="D822" s="822" t="s">
        <v>7218</v>
      </c>
      <c r="E822" s="822" t="s">
        <v>7219</v>
      </c>
      <c r="F822" s="831"/>
      <c r="G822" s="831"/>
      <c r="H822" s="831"/>
      <c r="I822" s="831"/>
      <c r="J822" s="831"/>
      <c r="K822" s="831"/>
      <c r="L822" s="831"/>
      <c r="M822" s="831"/>
      <c r="N822" s="831">
        <v>1</v>
      </c>
      <c r="O822" s="831">
        <v>32285.439999999999</v>
      </c>
      <c r="P822" s="827"/>
      <c r="Q822" s="832">
        <v>32285.439999999999</v>
      </c>
    </row>
    <row r="823" spans="1:17" ht="14.45" customHeight="1" x14ac:dyDescent="0.2">
      <c r="A823" s="821" t="s">
        <v>586</v>
      </c>
      <c r="B823" s="822" t="s">
        <v>5931</v>
      </c>
      <c r="C823" s="822" t="s">
        <v>6365</v>
      </c>
      <c r="D823" s="822" t="s">
        <v>7220</v>
      </c>
      <c r="E823" s="822" t="s">
        <v>7221</v>
      </c>
      <c r="F823" s="831"/>
      <c r="G823" s="831"/>
      <c r="H823" s="831"/>
      <c r="I823" s="831"/>
      <c r="J823" s="831"/>
      <c r="K823" s="831"/>
      <c r="L823" s="831"/>
      <c r="M823" s="831"/>
      <c r="N823" s="831">
        <v>1</v>
      </c>
      <c r="O823" s="831">
        <v>6796</v>
      </c>
      <c r="P823" s="827"/>
      <c r="Q823" s="832">
        <v>6796</v>
      </c>
    </row>
    <row r="824" spans="1:17" ht="14.45" customHeight="1" x14ac:dyDescent="0.2">
      <c r="A824" s="821" t="s">
        <v>586</v>
      </c>
      <c r="B824" s="822" t="s">
        <v>5931</v>
      </c>
      <c r="C824" s="822" t="s">
        <v>6365</v>
      </c>
      <c r="D824" s="822" t="s">
        <v>7222</v>
      </c>
      <c r="E824" s="822" t="s">
        <v>7223</v>
      </c>
      <c r="F824" s="831"/>
      <c r="G824" s="831"/>
      <c r="H824" s="831"/>
      <c r="I824" s="831"/>
      <c r="J824" s="831">
        <v>2</v>
      </c>
      <c r="K824" s="831">
        <v>10442.4</v>
      </c>
      <c r="L824" s="831">
        <v>1</v>
      </c>
      <c r="M824" s="831">
        <v>5221.2</v>
      </c>
      <c r="N824" s="831"/>
      <c r="O824" s="831"/>
      <c r="P824" s="827"/>
      <c r="Q824" s="832"/>
    </row>
    <row r="825" spans="1:17" ht="14.45" customHeight="1" x14ac:dyDescent="0.2">
      <c r="A825" s="821" t="s">
        <v>586</v>
      </c>
      <c r="B825" s="822" t="s">
        <v>5931</v>
      </c>
      <c r="C825" s="822" t="s">
        <v>6365</v>
      </c>
      <c r="D825" s="822" t="s">
        <v>7224</v>
      </c>
      <c r="E825" s="822" t="s">
        <v>7225</v>
      </c>
      <c r="F825" s="831"/>
      <c r="G825" s="831"/>
      <c r="H825" s="831"/>
      <c r="I825" s="831"/>
      <c r="J825" s="831"/>
      <c r="K825" s="831"/>
      <c r="L825" s="831"/>
      <c r="M825" s="831"/>
      <c r="N825" s="831">
        <v>1</v>
      </c>
      <c r="O825" s="831">
        <v>371.02</v>
      </c>
      <c r="P825" s="827"/>
      <c r="Q825" s="832">
        <v>371.02</v>
      </c>
    </row>
    <row r="826" spans="1:17" ht="14.45" customHeight="1" x14ac:dyDescent="0.2">
      <c r="A826" s="821" t="s">
        <v>586</v>
      </c>
      <c r="B826" s="822" t="s">
        <v>5931</v>
      </c>
      <c r="C826" s="822" t="s">
        <v>6365</v>
      </c>
      <c r="D826" s="822" t="s">
        <v>7226</v>
      </c>
      <c r="E826" s="822" t="s">
        <v>6647</v>
      </c>
      <c r="F826" s="831"/>
      <c r="G826" s="831"/>
      <c r="H826" s="831"/>
      <c r="I826" s="831"/>
      <c r="J826" s="831"/>
      <c r="K826" s="831"/>
      <c r="L826" s="831"/>
      <c r="M826" s="831"/>
      <c r="N826" s="831">
        <v>1</v>
      </c>
      <c r="O826" s="831">
        <v>11015.51</v>
      </c>
      <c r="P826" s="827"/>
      <c r="Q826" s="832">
        <v>11015.51</v>
      </c>
    </row>
    <row r="827" spans="1:17" ht="14.45" customHeight="1" x14ac:dyDescent="0.2">
      <c r="A827" s="821" t="s">
        <v>586</v>
      </c>
      <c r="B827" s="822" t="s">
        <v>5931</v>
      </c>
      <c r="C827" s="822" t="s">
        <v>5932</v>
      </c>
      <c r="D827" s="822" t="s">
        <v>7227</v>
      </c>
      <c r="E827" s="822" t="s">
        <v>7228</v>
      </c>
      <c r="F827" s="831"/>
      <c r="G827" s="831"/>
      <c r="H827" s="831"/>
      <c r="I827" s="831"/>
      <c r="J827" s="831"/>
      <c r="K827" s="831"/>
      <c r="L827" s="831"/>
      <c r="M827" s="831"/>
      <c r="N827" s="831">
        <v>2</v>
      </c>
      <c r="O827" s="831">
        <v>196</v>
      </c>
      <c r="P827" s="827"/>
      <c r="Q827" s="832">
        <v>98</v>
      </c>
    </row>
    <row r="828" spans="1:17" ht="14.45" customHeight="1" x14ac:dyDescent="0.2">
      <c r="A828" s="821" t="s">
        <v>586</v>
      </c>
      <c r="B828" s="822" t="s">
        <v>5931</v>
      </c>
      <c r="C828" s="822" t="s">
        <v>5932</v>
      </c>
      <c r="D828" s="822" t="s">
        <v>7229</v>
      </c>
      <c r="E828" s="822" t="s">
        <v>7230</v>
      </c>
      <c r="F828" s="831"/>
      <c r="G828" s="831"/>
      <c r="H828" s="831"/>
      <c r="I828" s="831"/>
      <c r="J828" s="831">
        <v>1</v>
      </c>
      <c r="K828" s="831">
        <v>367</v>
      </c>
      <c r="L828" s="831">
        <v>1</v>
      </c>
      <c r="M828" s="831">
        <v>367</v>
      </c>
      <c r="N828" s="831">
        <v>2</v>
      </c>
      <c r="O828" s="831">
        <v>740</v>
      </c>
      <c r="P828" s="827">
        <v>2.0163487738419619</v>
      </c>
      <c r="Q828" s="832">
        <v>370</v>
      </c>
    </row>
    <row r="829" spans="1:17" ht="14.45" customHeight="1" x14ac:dyDescent="0.2">
      <c r="A829" s="821" t="s">
        <v>586</v>
      </c>
      <c r="B829" s="822" t="s">
        <v>5931</v>
      </c>
      <c r="C829" s="822" t="s">
        <v>5932</v>
      </c>
      <c r="D829" s="822" t="s">
        <v>7231</v>
      </c>
      <c r="E829" s="822" t="s">
        <v>7232</v>
      </c>
      <c r="F829" s="831"/>
      <c r="G829" s="831"/>
      <c r="H829" s="831"/>
      <c r="I829" s="831"/>
      <c r="J829" s="831">
        <v>1</v>
      </c>
      <c r="K829" s="831">
        <v>375</v>
      </c>
      <c r="L829" s="831">
        <v>1</v>
      </c>
      <c r="M829" s="831">
        <v>375</v>
      </c>
      <c r="N829" s="831"/>
      <c r="O829" s="831"/>
      <c r="P829" s="827"/>
      <c r="Q829" s="832"/>
    </row>
    <row r="830" spans="1:17" ht="14.45" customHeight="1" x14ac:dyDescent="0.2">
      <c r="A830" s="821" t="s">
        <v>586</v>
      </c>
      <c r="B830" s="822" t="s">
        <v>5931</v>
      </c>
      <c r="C830" s="822" t="s">
        <v>5932</v>
      </c>
      <c r="D830" s="822" t="s">
        <v>7233</v>
      </c>
      <c r="E830" s="822" t="s">
        <v>7234</v>
      </c>
      <c r="F830" s="831"/>
      <c r="G830" s="831"/>
      <c r="H830" s="831"/>
      <c r="I830" s="831"/>
      <c r="J830" s="831">
        <v>1</v>
      </c>
      <c r="K830" s="831">
        <v>989</v>
      </c>
      <c r="L830" s="831">
        <v>1</v>
      </c>
      <c r="M830" s="831">
        <v>989</v>
      </c>
      <c r="N830" s="831"/>
      <c r="O830" s="831"/>
      <c r="P830" s="827"/>
      <c r="Q830" s="832"/>
    </row>
    <row r="831" spans="1:17" ht="14.45" customHeight="1" x14ac:dyDescent="0.2">
      <c r="A831" s="821" t="s">
        <v>586</v>
      </c>
      <c r="B831" s="822" t="s">
        <v>5931</v>
      </c>
      <c r="C831" s="822" t="s">
        <v>5932</v>
      </c>
      <c r="D831" s="822" t="s">
        <v>7235</v>
      </c>
      <c r="E831" s="822" t="s">
        <v>7236</v>
      </c>
      <c r="F831" s="831"/>
      <c r="G831" s="831"/>
      <c r="H831" s="831"/>
      <c r="I831" s="831"/>
      <c r="J831" s="831"/>
      <c r="K831" s="831"/>
      <c r="L831" s="831"/>
      <c r="M831" s="831"/>
      <c r="N831" s="831">
        <v>1</v>
      </c>
      <c r="O831" s="831">
        <v>387</v>
      </c>
      <c r="P831" s="827"/>
      <c r="Q831" s="832">
        <v>387</v>
      </c>
    </row>
    <row r="832" spans="1:17" ht="14.45" customHeight="1" x14ac:dyDescent="0.2">
      <c r="A832" s="821" t="s">
        <v>586</v>
      </c>
      <c r="B832" s="822" t="s">
        <v>5931</v>
      </c>
      <c r="C832" s="822" t="s">
        <v>5932</v>
      </c>
      <c r="D832" s="822" t="s">
        <v>7237</v>
      </c>
      <c r="E832" s="822" t="s">
        <v>7238</v>
      </c>
      <c r="F832" s="831">
        <v>57</v>
      </c>
      <c r="G832" s="831">
        <v>11172</v>
      </c>
      <c r="H832" s="831">
        <v>1.4773869346733668</v>
      </c>
      <c r="I832" s="831">
        <v>196</v>
      </c>
      <c r="J832" s="831">
        <v>38</v>
      </c>
      <c r="K832" s="831">
        <v>7562</v>
      </c>
      <c r="L832" s="831">
        <v>1</v>
      </c>
      <c r="M832" s="831">
        <v>199</v>
      </c>
      <c r="N832" s="831">
        <v>63</v>
      </c>
      <c r="O832" s="831">
        <v>12659</v>
      </c>
      <c r="P832" s="827">
        <v>1.6740280349113992</v>
      </c>
      <c r="Q832" s="832">
        <v>200.93650793650792</v>
      </c>
    </row>
    <row r="833" spans="1:17" ht="14.45" customHeight="1" x14ac:dyDescent="0.2">
      <c r="A833" s="821" t="s">
        <v>586</v>
      </c>
      <c r="B833" s="822" t="s">
        <v>5931</v>
      </c>
      <c r="C833" s="822" t="s">
        <v>5932</v>
      </c>
      <c r="D833" s="822" t="s">
        <v>6185</v>
      </c>
      <c r="E833" s="822" t="s">
        <v>6186</v>
      </c>
      <c r="F833" s="831">
        <v>1</v>
      </c>
      <c r="G833" s="831">
        <v>2775</v>
      </c>
      <c r="H833" s="831"/>
      <c r="I833" s="831">
        <v>2775</v>
      </c>
      <c r="J833" s="831"/>
      <c r="K833" s="831"/>
      <c r="L833" s="831"/>
      <c r="M833" s="831"/>
      <c r="N833" s="831"/>
      <c r="O833" s="831"/>
      <c r="P833" s="827"/>
      <c r="Q833" s="832"/>
    </row>
    <row r="834" spans="1:17" ht="14.45" customHeight="1" x14ac:dyDescent="0.2">
      <c r="A834" s="821" t="s">
        <v>586</v>
      </c>
      <c r="B834" s="822" t="s">
        <v>5931</v>
      </c>
      <c r="C834" s="822" t="s">
        <v>5932</v>
      </c>
      <c r="D834" s="822" t="s">
        <v>7239</v>
      </c>
      <c r="E834" s="822" t="s">
        <v>7240</v>
      </c>
      <c r="F834" s="831"/>
      <c r="G834" s="831"/>
      <c r="H834" s="831"/>
      <c r="I834" s="831"/>
      <c r="J834" s="831"/>
      <c r="K834" s="831"/>
      <c r="L834" s="831"/>
      <c r="M834" s="831"/>
      <c r="N834" s="831">
        <v>1</v>
      </c>
      <c r="O834" s="831">
        <v>1694</v>
      </c>
      <c r="P834" s="827"/>
      <c r="Q834" s="832">
        <v>1694</v>
      </c>
    </row>
    <row r="835" spans="1:17" ht="14.45" customHeight="1" x14ac:dyDescent="0.2">
      <c r="A835" s="821" t="s">
        <v>586</v>
      </c>
      <c r="B835" s="822" t="s">
        <v>5931</v>
      </c>
      <c r="C835" s="822" t="s">
        <v>5932</v>
      </c>
      <c r="D835" s="822" t="s">
        <v>6193</v>
      </c>
      <c r="E835" s="822" t="s">
        <v>6194</v>
      </c>
      <c r="F835" s="831"/>
      <c r="G835" s="831"/>
      <c r="H835" s="831"/>
      <c r="I835" s="831"/>
      <c r="J835" s="831">
        <v>1</v>
      </c>
      <c r="K835" s="831">
        <v>4944</v>
      </c>
      <c r="L835" s="831">
        <v>1</v>
      </c>
      <c r="M835" s="831">
        <v>4944</v>
      </c>
      <c r="N835" s="831"/>
      <c r="O835" s="831"/>
      <c r="P835" s="827"/>
      <c r="Q835" s="832"/>
    </row>
    <row r="836" spans="1:17" ht="14.45" customHeight="1" x14ac:dyDescent="0.2">
      <c r="A836" s="821" t="s">
        <v>586</v>
      </c>
      <c r="B836" s="822" t="s">
        <v>5931</v>
      </c>
      <c r="C836" s="822" t="s">
        <v>5932</v>
      </c>
      <c r="D836" s="822" t="s">
        <v>7241</v>
      </c>
      <c r="E836" s="822" t="s">
        <v>7242</v>
      </c>
      <c r="F836" s="831">
        <v>131</v>
      </c>
      <c r="G836" s="831">
        <v>93272</v>
      </c>
      <c r="H836" s="831">
        <v>1.2986007657500871</v>
      </c>
      <c r="I836" s="831">
        <v>712</v>
      </c>
      <c r="J836" s="831">
        <v>85</v>
      </c>
      <c r="K836" s="831">
        <v>71825</v>
      </c>
      <c r="L836" s="831">
        <v>1</v>
      </c>
      <c r="M836" s="831">
        <v>845</v>
      </c>
      <c r="N836" s="831">
        <v>79</v>
      </c>
      <c r="O836" s="831">
        <v>67294</v>
      </c>
      <c r="P836" s="827">
        <v>0.93691611555864951</v>
      </c>
      <c r="Q836" s="832">
        <v>851.82278481012656</v>
      </c>
    </row>
    <row r="837" spans="1:17" ht="14.45" customHeight="1" x14ac:dyDescent="0.2">
      <c r="A837" s="821" t="s">
        <v>586</v>
      </c>
      <c r="B837" s="822" t="s">
        <v>5931</v>
      </c>
      <c r="C837" s="822" t="s">
        <v>5932</v>
      </c>
      <c r="D837" s="822" t="s">
        <v>5964</v>
      </c>
      <c r="E837" s="822" t="s">
        <v>5965</v>
      </c>
      <c r="F837" s="831">
        <v>38</v>
      </c>
      <c r="G837" s="831">
        <v>9158</v>
      </c>
      <c r="H837" s="831">
        <v>1.0511937557392104</v>
      </c>
      <c r="I837" s="831">
        <v>241</v>
      </c>
      <c r="J837" s="831">
        <v>36</v>
      </c>
      <c r="K837" s="831">
        <v>8712</v>
      </c>
      <c r="L837" s="831">
        <v>1</v>
      </c>
      <c r="M837" s="831">
        <v>242</v>
      </c>
      <c r="N837" s="831">
        <v>21</v>
      </c>
      <c r="O837" s="831">
        <v>5103</v>
      </c>
      <c r="P837" s="827">
        <v>0.58574380165289253</v>
      </c>
      <c r="Q837" s="832">
        <v>243</v>
      </c>
    </row>
    <row r="838" spans="1:17" ht="14.45" customHeight="1" x14ac:dyDescent="0.2">
      <c r="A838" s="821" t="s">
        <v>586</v>
      </c>
      <c r="B838" s="822" t="s">
        <v>5931</v>
      </c>
      <c r="C838" s="822" t="s">
        <v>5932</v>
      </c>
      <c r="D838" s="822" t="s">
        <v>5966</v>
      </c>
      <c r="E838" s="822" t="s">
        <v>5967</v>
      </c>
      <c r="F838" s="831">
        <v>134</v>
      </c>
      <c r="G838" s="831">
        <v>51188</v>
      </c>
      <c r="H838" s="831">
        <v>0.9801999157443223</v>
      </c>
      <c r="I838" s="831">
        <v>382</v>
      </c>
      <c r="J838" s="831">
        <v>136</v>
      </c>
      <c r="K838" s="831">
        <v>52222</v>
      </c>
      <c r="L838" s="831">
        <v>1</v>
      </c>
      <c r="M838" s="831">
        <v>383.98529411764707</v>
      </c>
      <c r="N838" s="831">
        <v>118</v>
      </c>
      <c r="O838" s="831">
        <v>45430</v>
      </c>
      <c r="P838" s="827">
        <v>0.86993987208456203</v>
      </c>
      <c r="Q838" s="832">
        <v>385</v>
      </c>
    </row>
    <row r="839" spans="1:17" ht="14.45" customHeight="1" x14ac:dyDescent="0.2">
      <c r="A839" s="821" t="s">
        <v>586</v>
      </c>
      <c r="B839" s="822" t="s">
        <v>5931</v>
      </c>
      <c r="C839" s="822" t="s">
        <v>5932</v>
      </c>
      <c r="D839" s="822" t="s">
        <v>5968</v>
      </c>
      <c r="E839" s="822" t="s">
        <v>5969</v>
      </c>
      <c r="F839" s="831">
        <v>19</v>
      </c>
      <c r="G839" s="831">
        <v>11476</v>
      </c>
      <c r="H839" s="831">
        <v>1.4567149022594568</v>
      </c>
      <c r="I839" s="831">
        <v>604</v>
      </c>
      <c r="J839" s="831">
        <v>13</v>
      </c>
      <c r="K839" s="831">
        <v>7878</v>
      </c>
      <c r="L839" s="831">
        <v>1</v>
      </c>
      <c r="M839" s="831">
        <v>606</v>
      </c>
      <c r="N839" s="831">
        <v>10</v>
      </c>
      <c r="O839" s="831">
        <v>6090</v>
      </c>
      <c r="P839" s="827">
        <v>0.77303884234577303</v>
      </c>
      <c r="Q839" s="832">
        <v>609</v>
      </c>
    </row>
    <row r="840" spans="1:17" ht="14.45" customHeight="1" x14ac:dyDescent="0.2">
      <c r="A840" s="821" t="s">
        <v>586</v>
      </c>
      <c r="B840" s="822" t="s">
        <v>5931</v>
      </c>
      <c r="C840" s="822" t="s">
        <v>5932</v>
      </c>
      <c r="D840" s="822" t="s">
        <v>5974</v>
      </c>
      <c r="E840" s="822" t="s">
        <v>5975</v>
      </c>
      <c r="F840" s="831">
        <v>181</v>
      </c>
      <c r="G840" s="831">
        <v>14661</v>
      </c>
      <c r="H840" s="831">
        <v>1.1986754966887416</v>
      </c>
      <c r="I840" s="831">
        <v>81</v>
      </c>
      <c r="J840" s="831">
        <v>151</v>
      </c>
      <c r="K840" s="831">
        <v>12231</v>
      </c>
      <c r="L840" s="831">
        <v>1</v>
      </c>
      <c r="M840" s="831">
        <v>81</v>
      </c>
      <c r="N840" s="831">
        <v>133</v>
      </c>
      <c r="O840" s="831">
        <v>10906</v>
      </c>
      <c r="P840" s="827">
        <v>0.89166871065325815</v>
      </c>
      <c r="Q840" s="832">
        <v>82</v>
      </c>
    </row>
    <row r="841" spans="1:17" ht="14.45" customHeight="1" x14ac:dyDescent="0.2">
      <c r="A841" s="821" t="s">
        <v>586</v>
      </c>
      <c r="B841" s="822" t="s">
        <v>5931</v>
      </c>
      <c r="C841" s="822" t="s">
        <v>5932</v>
      </c>
      <c r="D841" s="822" t="s">
        <v>5978</v>
      </c>
      <c r="E841" s="822" t="s">
        <v>5979</v>
      </c>
      <c r="F841" s="831">
        <v>8</v>
      </c>
      <c r="G841" s="831">
        <v>1936</v>
      </c>
      <c r="H841" s="831">
        <v>1.1334894613583137</v>
      </c>
      <c r="I841" s="831">
        <v>242</v>
      </c>
      <c r="J841" s="831">
        <v>7</v>
      </c>
      <c r="K841" s="831">
        <v>1708</v>
      </c>
      <c r="L841" s="831">
        <v>1</v>
      </c>
      <c r="M841" s="831">
        <v>244</v>
      </c>
      <c r="N841" s="831">
        <v>4</v>
      </c>
      <c r="O841" s="831">
        <v>988</v>
      </c>
      <c r="P841" s="827">
        <v>0.57845433255269318</v>
      </c>
      <c r="Q841" s="832">
        <v>247</v>
      </c>
    </row>
    <row r="842" spans="1:17" ht="14.45" customHeight="1" x14ac:dyDescent="0.2">
      <c r="A842" s="821" t="s">
        <v>586</v>
      </c>
      <c r="B842" s="822" t="s">
        <v>5931</v>
      </c>
      <c r="C842" s="822" t="s">
        <v>5932</v>
      </c>
      <c r="D842" s="822" t="s">
        <v>7243</v>
      </c>
      <c r="E842" s="822" t="s">
        <v>6169</v>
      </c>
      <c r="F842" s="831">
        <v>26</v>
      </c>
      <c r="G842" s="831">
        <v>10400</v>
      </c>
      <c r="H842" s="831">
        <v>1.3347022587268993</v>
      </c>
      <c r="I842" s="831">
        <v>400</v>
      </c>
      <c r="J842" s="831">
        <v>16</v>
      </c>
      <c r="K842" s="831">
        <v>7792</v>
      </c>
      <c r="L842" s="831">
        <v>1</v>
      </c>
      <c r="M842" s="831">
        <v>487</v>
      </c>
      <c r="N842" s="831">
        <v>14</v>
      </c>
      <c r="O842" s="831">
        <v>6860</v>
      </c>
      <c r="P842" s="827">
        <v>0.88039014373716629</v>
      </c>
      <c r="Q842" s="832">
        <v>490</v>
      </c>
    </row>
    <row r="843" spans="1:17" ht="14.45" customHeight="1" x14ac:dyDescent="0.2">
      <c r="A843" s="821" t="s">
        <v>586</v>
      </c>
      <c r="B843" s="822" t="s">
        <v>5931</v>
      </c>
      <c r="C843" s="822" t="s">
        <v>5932</v>
      </c>
      <c r="D843" s="822" t="s">
        <v>6152</v>
      </c>
      <c r="E843" s="822" t="s">
        <v>6153</v>
      </c>
      <c r="F843" s="831">
        <v>25</v>
      </c>
      <c r="G843" s="831">
        <v>91450</v>
      </c>
      <c r="H843" s="831">
        <v>0.95579013377926425</v>
      </c>
      <c r="I843" s="831">
        <v>3658</v>
      </c>
      <c r="J843" s="831">
        <v>26</v>
      </c>
      <c r="K843" s="831">
        <v>95680</v>
      </c>
      <c r="L843" s="831">
        <v>1</v>
      </c>
      <c r="M843" s="831">
        <v>3680</v>
      </c>
      <c r="N843" s="831">
        <v>23</v>
      </c>
      <c r="O843" s="831">
        <v>85077</v>
      </c>
      <c r="P843" s="827">
        <v>0.88918269230769231</v>
      </c>
      <c r="Q843" s="832">
        <v>3699</v>
      </c>
    </row>
    <row r="844" spans="1:17" ht="14.45" customHeight="1" x14ac:dyDescent="0.2">
      <c r="A844" s="821" t="s">
        <v>586</v>
      </c>
      <c r="B844" s="822" t="s">
        <v>5931</v>
      </c>
      <c r="C844" s="822" t="s">
        <v>5932</v>
      </c>
      <c r="D844" s="822" t="s">
        <v>6154</v>
      </c>
      <c r="E844" s="822" t="s">
        <v>6155</v>
      </c>
      <c r="F844" s="831">
        <v>26</v>
      </c>
      <c r="G844" s="831">
        <v>127842</v>
      </c>
      <c r="H844" s="831">
        <v>0.99353404728227923</v>
      </c>
      <c r="I844" s="831">
        <v>4917</v>
      </c>
      <c r="J844" s="831">
        <v>26</v>
      </c>
      <c r="K844" s="831">
        <v>128674</v>
      </c>
      <c r="L844" s="831">
        <v>1</v>
      </c>
      <c r="M844" s="831">
        <v>4949</v>
      </c>
      <c r="N844" s="831">
        <v>15</v>
      </c>
      <c r="O844" s="831">
        <v>74641</v>
      </c>
      <c r="P844" s="827">
        <v>0.58007833750408011</v>
      </c>
      <c r="Q844" s="832">
        <v>4976.0666666666666</v>
      </c>
    </row>
    <row r="845" spans="1:17" ht="14.45" customHeight="1" x14ac:dyDescent="0.2">
      <c r="A845" s="821" t="s">
        <v>586</v>
      </c>
      <c r="B845" s="822" t="s">
        <v>5931</v>
      </c>
      <c r="C845" s="822" t="s">
        <v>5932</v>
      </c>
      <c r="D845" s="822" t="s">
        <v>6156</v>
      </c>
      <c r="E845" s="822" t="s">
        <v>6157</v>
      </c>
      <c r="F845" s="831">
        <v>6</v>
      </c>
      <c r="G845" s="831">
        <v>19914</v>
      </c>
      <c r="H845" s="831">
        <v>1.4901227177491769</v>
      </c>
      <c r="I845" s="831">
        <v>3319</v>
      </c>
      <c r="J845" s="831">
        <v>4</v>
      </c>
      <c r="K845" s="831">
        <v>13364</v>
      </c>
      <c r="L845" s="831">
        <v>1</v>
      </c>
      <c r="M845" s="831">
        <v>3341</v>
      </c>
      <c r="N845" s="831">
        <v>4</v>
      </c>
      <c r="O845" s="831">
        <v>13440</v>
      </c>
      <c r="P845" s="827">
        <v>1.0056869200838072</v>
      </c>
      <c r="Q845" s="832">
        <v>3360</v>
      </c>
    </row>
    <row r="846" spans="1:17" ht="14.45" customHeight="1" x14ac:dyDescent="0.2">
      <c r="A846" s="821" t="s">
        <v>586</v>
      </c>
      <c r="B846" s="822" t="s">
        <v>5931</v>
      </c>
      <c r="C846" s="822" t="s">
        <v>5932</v>
      </c>
      <c r="D846" s="822" t="s">
        <v>6158</v>
      </c>
      <c r="E846" s="822" t="s">
        <v>6159</v>
      </c>
      <c r="F846" s="831">
        <v>29</v>
      </c>
      <c r="G846" s="831">
        <v>126150</v>
      </c>
      <c r="H846" s="831">
        <v>1.3104179002150269</v>
      </c>
      <c r="I846" s="831">
        <v>4350</v>
      </c>
      <c r="J846" s="831">
        <v>22</v>
      </c>
      <c r="K846" s="831">
        <v>96267</v>
      </c>
      <c r="L846" s="831">
        <v>1</v>
      </c>
      <c r="M846" s="831">
        <v>4375.772727272727</v>
      </c>
      <c r="N846" s="831">
        <v>23</v>
      </c>
      <c r="O846" s="831">
        <v>101223</v>
      </c>
      <c r="P846" s="827">
        <v>1.0514818161986974</v>
      </c>
      <c r="Q846" s="832">
        <v>4401</v>
      </c>
    </row>
    <row r="847" spans="1:17" ht="14.45" customHeight="1" x14ac:dyDescent="0.2">
      <c r="A847" s="821" t="s">
        <v>586</v>
      </c>
      <c r="B847" s="822" t="s">
        <v>5931</v>
      </c>
      <c r="C847" s="822" t="s">
        <v>5932</v>
      </c>
      <c r="D847" s="822" t="s">
        <v>7244</v>
      </c>
      <c r="E847" s="822" t="s">
        <v>7245</v>
      </c>
      <c r="F847" s="831">
        <v>7</v>
      </c>
      <c r="G847" s="831">
        <v>847</v>
      </c>
      <c r="H847" s="831">
        <v>0.99180327868852458</v>
      </c>
      <c r="I847" s="831">
        <v>121</v>
      </c>
      <c r="J847" s="831">
        <v>7</v>
      </c>
      <c r="K847" s="831">
        <v>854</v>
      </c>
      <c r="L847" s="831">
        <v>1</v>
      </c>
      <c r="M847" s="831">
        <v>122</v>
      </c>
      <c r="N847" s="831">
        <v>5</v>
      </c>
      <c r="O847" s="831">
        <v>615</v>
      </c>
      <c r="P847" s="827">
        <v>0.72014051522248246</v>
      </c>
      <c r="Q847" s="832">
        <v>123</v>
      </c>
    </row>
    <row r="848" spans="1:17" ht="14.45" customHeight="1" x14ac:dyDescent="0.2">
      <c r="A848" s="821" t="s">
        <v>586</v>
      </c>
      <c r="B848" s="822" t="s">
        <v>5931</v>
      </c>
      <c r="C848" s="822" t="s">
        <v>5932</v>
      </c>
      <c r="D848" s="822" t="s">
        <v>7246</v>
      </c>
      <c r="E848" s="822" t="s">
        <v>7247</v>
      </c>
      <c r="F848" s="831">
        <v>3</v>
      </c>
      <c r="G848" s="831">
        <v>1080</v>
      </c>
      <c r="H848" s="831">
        <v>0.21964612568639413</v>
      </c>
      <c r="I848" s="831">
        <v>360</v>
      </c>
      <c r="J848" s="831">
        <v>11</v>
      </c>
      <c r="K848" s="831">
        <v>4917</v>
      </c>
      <c r="L848" s="831">
        <v>1</v>
      </c>
      <c r="M848" s="831">
        <v>447</v>
      </c>
      <c r="N848" s="831">
        <v>2</v>
      </c>
      <c r="O848" s="831">
        <v>900</v>
      </c>
      <c r="P848" s="827">
        <v>0.18303843807199513</v>
      </c>
      <c r="Q848" s="832">
        <v>450</v>
      </c>
    </row>
    <row r="849" spans="1:17" ht="14.45" customHeight="1" x14ac:dyDescent="0.2">
      <c r="A849" s="821" t="s">
        <v>586</v>
      </c>
      <c r="B849" s="822" t="s">
        <v>5931</v>
      </c>
      <c r="C849" s="822" t="s">
        <v>5932</v>
      </c>
      <c r="D849" s="822" t="s">
        <v>7248</v>
      </c>
      <c r="E849" s="822" t="s">
        <v>7249</v>
      </c>
      <c r="F849" s="831">
        <v>77</v>
      </c>
      <c r="G849" s="831">
        <v>344652</v>
      </c>
      <c r="H849" s="831">
        <v>0.86093694575866431</v>
      </c>
      <c r="I849" s="831">
        <v>4476</v>
      </c>
      <c r="J849" s="831">
        <v>89</v>
      </c>
      <c r="K849" s="831">
        <v>400322</v>
      </c>
      <c r="L849" s="831">
        <v>1</v>
      </c>
      <c r="M849" s="831">
        <v>4498</v>
      </c>
      <c r="N849" s="831">
        <v>60</v>
      </c>
      <c r="O849" s="831">
        <v>271020</v>
      </c>
      <c r="P849" s="827">
        <v>0.67700501096617227</v>
      </c>
      <c r="Q849" s="832">
        <v>4517</v>
      </c>
    </row>
    <row r="850" spans="1:17" ht="14.45" customHeight="1" x14ac:dyDescent="0.2">
      <c r="A850" s="821" t="s">
        <v>586</v>
      </c>
      <c r="B850" s="822" t="s">
        <v>5931</v>
      </c>
      <c r="C850" s="822" t="s">
        <v>5932</v>
      </c>
      <c r="D850" s="822" t="s">
        <v>7250</v>
      </c>
      <c r="E850" s="822" t="s">
        <v>7251</v>
      </c>
      <c r="F850" s="831">
        <v>14</v>
      </c>
      <c r="G850" s="831">
        <v>34603</v>
      </c>
      <c r="H850" s="831">
        <v>1.5453286888174349</v>
      </c>
      <c r="I850" s="831">
        <v>2471.6428571428573</v>
      </c>
      <c r="J850" s="831">
        <v>9</v>
      </c>
      <c r="K850" s="831">
        <v>22392</v>
      </c>
      <c r="L850" s="831">
        <v>1</v>
      </c>
      <c r="M850" s="831">
        <v>2488</v>
      </c>
      <c r="N850" s="831">
        <v>6</v>
      </c>
      <c r="O850" s="831">
        <v>15012</v>
      </c>
      <c r="P850" s="827">
        <v>0.67041800643086813</v>
      </c>
      <c r="Q850" s="832">
        <v>2502</v>
      </c>
    </row>
    <row r="851" spans="1:17" ht="14.45" customHeight="1" x14ac:dyDescent="0.2">
      <c r="A851" s="821" t="s">
        <v>586</v>
      </c>
      <c r="B851" s="822" t="s">
        <v>5931</v>
      </c>
      <c r="C851" s="822" t="s">
        <v>5932</v>
      </c>
      <c r="D851" s="822" t="s">
        <v>7252</v>
      </c>
      <c r="E851" s="822" t="s">
        <v>7253</v>
      </c>
      <c r="F851" s="831">
        <v>45</v>
      </c>
      <c r="G851" s="831">
        <v>248175</v>
      </c>
      <c r="H851" s="831">
        <v>1.2806057947831471</v>
      </c>
      <c r="I851" s="831">
        <v>5515</v>
      </c>
      <c r="J851" s="831">
        <v>35</v>
      </c>
      <c r="K851" s="831">
        <v>193795</v>
      </c>
      <c r="L851" s="831">
        <v>1</v>
      </c>
      <c r="M851" s="831">
        <v>5537</v>
      </c>
      <c r="N851" s="831">
        <v>26</v>
      </c>
      <c r="O851" s="831">
        <v>144456</v>
      </c>
      <c r="P851" s="827">
        <v>0.74540622823086256</v>
      </c>
      <c r="Q851" s="832">
        <v>5556</v>
      </c>
    </row>
    <row r="852" spans="1:17" ht="14.45" customHeight="1" x14ac:dyDescent="0.2">
      <c r="A852" s="821" t="s">
        <v>586</v>
      </c>
      <c r="B852" s="822" t="s">
        <v>5931</v>
      </c>
      <c r="C852" s="822" t="s">
        <v>5932</v>
      </c>
      <c r="D852" s="822" t="s">
        <v>7254</v>
      </c>
      <c r="E852" s="822" t="s">
        <v>7255</v>
      </c>
      <c r="F852" s="831">
        <v>6</v>
      </c>
      <c r="G852" s="831">
        <v>55446</v>
      </c>
      <c r="H852" s="831">
        <v>0.99216233626798367</v>
      </c>
      <c r="I852" s="831">
        <v>9241</v>
      </c>
      <c r="J852" s="831">
        <v>6</v>
      </c>
      <c r="K852" s="831">
        <v>55884</v>
      </c>
      <c r="L852" s="831">
        <v>1</v>
      </c>
      <c r="M852" s="831">
        <v>9314</v>
      </c>
      <c r="N852" s="831">
        <v>3</v>
      </c>
      <c r="O852" s="831">
        <v>28137</v>
      </c>
      <c r="P852" s="827">
        <v>0.50348937083959633</v>
      </c>
      <c r="Q852" s="832">
        <v>9379</v>
      </c>
    </row>
    <row r="853" spans="1:17" ht="14.45" customHeight="1" x14ac:dyDescent="0.2">
      <c r="A853" s="821" t="s">
        <v>586</v>
      </c>
      <c r="B853" s="822" t="s">
        <v>5931</v>
      </c>
      <c r="C853" s="822" t="s">
        <v>5932</v>
      </c>
      <c r="D853" s="822" t="s">
        <v>7256</v>
      </c>
      <c r="E853" s="822" t="s">
        <v>7257</v>
      </c>
      <c r="F853" s="831">
        <v>1</v>
      </c>
      <c r="G853" s="831">
        <v>352</v>
      </c>
      <c r="H853" s="831"/>
      <c r="I853" s="831">
        <v>352</v>
      </c>
      <c r="J853" s="831"/>
      <c r="K853" s="831"/>
      <c r="L853" s="831"/>
      <c r="M853" s="831"/>
      <c r="N853" s="831">
        <v>1</v>
      </c>
      <c r="O853" s="831">
        <v>362</v>
      </c>
      <c r="P853" s="827"/>
      <c r="Q853" s="832">
        <v>362</v>
      </c>
    </row>
    <row r="854" spans="1:17" ht="14.45" customHeight="1" x14ac:dyDescent="0.2">
      <c r="A854" s="821" t="s">
        <v>586</v>
      </c>
      <c r="B854" s="822" t="s">
        <v>5931</v>
      </c>
      <c r="C854" s="822" t="s">
        <v>5932</v>
      </c>
      <c r="D854" s="822" t="s">
        <v>7258</v>
      </c>
      <c r="E854" s="822" t="s">
        <v>7259</v>
      </c>
      <c r="F854" s="831">
        <v>10</v>
      </c>
      <c r="G854" s="831">
        <v>16020</v>
      </c>
      <c r="H854" s="831">
        <v>1.0279774127310062</v>
      </c>
      <c r="I854" s="831">
        <v>1602</v>
      </c>
      <c r="J854" s="831">
        <v>8</v>
      </c>
      <c r="K854" s="831">
        <v>15584</v>
      </c>
      <c r="L854" s="831">
        <v>1</v>
      </c>
      <c r="M854" s="831">
        <v>1948</v>
      </c>
      <c r="N854" s="831">
        <v>12</v>
      </c>
      <c r="O854" s="831">
        <v>23532</v>
      </c>
      <c r="P854" s="827">
        <v>1.5100102669404518</v>
      </c>
      <c r="Q854" s="832">
        <v>1961</v>
      </c>
    </row>
    <row r="855" spans="1:17" ht="14.45" customHeight="1" x14ac:dyDescent="0.2">
      <c r="A855" s="821" t="s">
        <v>586</v>
      </c>
      <c r="B855" s="822" t="s">
        <v>5931</v>
      </c>
      <c r="C855" s="822" t="s">
        <v>5932</v>
      </c>
      <c r="D855" s="822" t="s">
        <v>7260</v>
      </c>
      <c r="E855" s="822" t="s">
        <v>7261</v>
      </c>
      <c r="F855" s="831">
        <v>4</v>
      </c>
      <c r="G855" s="831">
        <v>12700</v>
      </c>
      <c r="H855" s="831">
        <v>0.49655927431967467</v>
      </c>
      <c r="I855" s="831">
        <v>3175</v>
      </c>
      <c r="J855" s="831">
        <v>8</v>
      </c>
      <c r="K855" s="831">
        <v>25576</v>
      </c>
      <c r="L855" s="831">
        <v>1</v>
      </c>
      <c r="M855" s="831">
        <v>3197</v>
      </c>
      <c r="N855" s="831">
        <v>8</v>
      </c>
      <c r="O855" s="831">
        <v>25728</v>
      </c>
      <c r="P855" s="827">
        <v>1.0059430716296529</v>
      </c>
      <c r="Q855" s="832">
        <v>3216</v>
      </c>
    </row>
    <row r="856" spans="1:17" ht="14.45" customHeight="1" x14ac:dyDescent="0.2">
      <c r="A856" s="821" t="s">
        <v>586</v>
      </c>
      <c r="B856" s="822" t="s">
        <v>5931</v>
      </c>
      <c r="C856" s="822" t="s">
        <v>5932</v>
      </c>
      <c r="D856" s="822" t="s">
        <v>7262</v>
      </c>
      <c r="E856" s="822" t="s">
        <v>7263</v>
      </c>
      <c r="F856" s="831">
        <v>4</v>
      </c>
      <c r="G856" s="831">
        <v>10251</v>
      </c>
      <c r="H856" s="831">
        <v>0.49397648419429452</v>
      </c>
      <c r="I856" s="831">
        <v>2562.75</v>
      </c>
      <c r="J856" s="831">
        <v>8</v>
      </c>
      <c r="K856" s="831">
        <v>20752</v>
      </c>
      <c r="L856" s="831">
        <v>1</v>
      </c>
      <c r="M856" s="831">
        <v>2594</v>
      </c>
      <c r="N856" s="831">
        <v>6</v>
      </c>
      <c r="O856" s="831">
        <v>15738</v>
      </c>
      <c r="P856" s="827">
        <v>0.75838473400154205</v>
      </c>
      <c r="Q856" s="832">
        <v>2623</v>
      </c>
    </row>
    <row r="857" spans="1:17" ht="14.45" customHeight="1" x14ac:dyDescent="0.2">
      <c r="A857" s="821" t="s">
        <v>586</v>
      </c>
      <c r="B857" s="822" t="s">
        <v>5931</v>
      </c>
      <c r="C857" s="822" t="s">
        <v>5932</v>
      </c>
      <c r="D857" s="822" t="s">
        <v>7264</v>
      </c>
      <c r="E857" s="822" t="s">
        <v>7265</v>
      </c>
      <c r="F857" s="831"/>
      <c r="G857" s="831"/>
      <c r="H857" s="831"/>
      <c r="I857" s="831"/>
      <c r="J857" s="831"/>
      <c r="K857" s="831"/>
      <c r="L857" s="831"/>
      <c r="M857" s="831"/>
      <c r="N857" s="831">
        <v>16</v>
      </c>
      <c r="O857" s="831">
        <v>2832</v>
      </c>
      <c r="P857" s="827"/>
      <c r="Q857" s="832">
        <v>177</v>
      </c>
    </row>
    <row r="858" spans="1:17" ht="14.45" customHeight="1" x14ac:dyDescent="0.2">
      <c r="A858" s="821" t="s">
        <v>586</v>
      </c>
      <c r="B858" s="822" t="s">
        <v>5931</v>
      </c>
      <c r="C858" s="822" t="s">
        <v>5932</v>
      </c>
      <c r="D858" s="822" t="s">
        <v>7266</v>
      </c>
      <c r="E858" s="822" t="s">
        <v>6023</v>
      </c>
      <c r="F858" s="831">
        <v>2</v>
      </c>
      <c r="G858" s="831">
        <v>1084</v>
      </c>
      <c r="H858" s="831">
        <v>0.99632352941176472</v>
      </c>
      <c r="I858" s="831">
        <v>542</v>
      </c>
      <c r="J858" s="831">
        <v>2</v>
      </c>
      <c r="K858" s="831">
        <v>1088</v>
      </c>
      <c r="L858" s="831">
        <v>1</v>
      </c>
      <c r="M858" s="831">
        <v>544</v>
      </c>
      <c r="N858" s="831">
        <v>3</v>
      </c>
      <c r="O858" s="831">
        <v>1641</v>
      </c>
      <c r="P858" s="827">
        <v>1.5082720588235294</v>
      </c>
      <c r="Q858" s="832">
        <v>547</v>
      </c>
    </row>
    <row r="859" spans="1:17" ht="14.45" customHeight="1" x14ac:dyDescent="0.2">
      <c r="A859" s="821" t="s">
        <v>586</v>
      </c>
      <c r="B859" s="822" t="s">
        <v>5931</v>
      </c>
      <c r="C859" s="822" t="s">
        <v>5932</v>
      </c>
      <c r="D859" s="822" t="s">
        <v>7267</v>
      </c>
      <c r="E859" s="822" t="s">
        <v>7268</v>
      </c>
      <c r="F859" s="831">
        <v>9</v>
      </c>
      <c r="G859" s="831">
        <v>13919</v>
      </c>
      <c r="H859" s="831">
        <v>0.9952094952094952</v>
      </c>
      <c r="I859" s="831">
        <v>1546.5555555555557</v>
      </c>
      <c r="J859" s="831">
        <v>9</v>
      </c>
      <c r="K859" s="831">
        <v>13986</v>
      </c>
      <c r="L859" s="831">
        <v>1</v>
      </c>
      <c r="M859" s="831">
        <v>1554</v>
      </c>
      <c r="N859" s="831">
        <v>10</v>
      </c>
      <c r="O859" s="831">
        <v>15610</v>
      </c>
      <c r="P859" s="827">
        <v>1.1161161161161162</v>
      </c>
      <c r="Q859" s="832">
        <v>1561</v>
      </c>
    </row>
    <row r="860" spans="1:17" ht="14.45" customHeight="1" x14ac:dyDescent="0.2">
      <c r="A860" s="821" t="s">
        <v>586</v>
      </c>
      <c r="B860" s="822" t="s">
        <v>5931</v>
      </c>
      <c r="C860" s="822" t="s">
        <v>5932</v>
      </c>
      <c r="D860" s="822" t="s">
        <v>7269</v>
      </c>
      <c r="E860" s="822" t="s">
        <v>7270</v>
      </c>
      <c r="F860" s="831"/>
      <c r="G860" s="831"/>
      <c r="H860" s="831"/>
      <c r="I860" s="831"/>
      <c r="J860" s="831">
        <v>2</v>
      </c>
      <c r="K860" s="831">
        <v>8972</v>
      </c>
      <c r="L860" s="831">
        <v>1</v>
      </c>
      <c r="M860" s="831">
        <v>4486</v>
      </c>
      <c r="N860" s="831">
        <v>1</v>
      </c>
      <c r="O860" s="831">
        <v>4515</v>
      </c>
      <c r="P860" s="827">
        <v>0.50323227819884087</v>
      </c>
      <c r="Q860" s="832">
        <v>4515</v>
      </c>
    </row>
    <row r="861" spans="1:17" ht="14.45" customHeight="1" x14ac:dyDescent="0.2">
      <c r="A861" s="821" t="s">
        <v>586</v>
      </c>
      <c r="B861" s="822" t="s">
        <v>5931</v>
      </c>
      <c r="C861" s="822" t="s">
        <v>5932</v>
      </c>
      <c r="D861" s="822" t="s">
        <v>7271</v>
      </c>
      <c r="E861" s="822" t="s">
        <v>7272</v>
      </c>
      <c r="F861" s="831">
        <v>1</v>
      </c>
      <c r="G861" s="831">
        <v>2559</v>
      </c>
      <c r="H861" s="831"/>
      <c r="I861" s="831">
        <v>2559</v>
      </c>
      <c r="J861" s="831"/>
      <c r="K861" s="831"/>
      <c r="L861" s="831"/>
      <c r="M861" s="831"/>
      <c r="N861" s="831"/>
      <c r="O861" s="831"/>
      <c r="P861" s="827"/>
      <c r="Q861" s="832"/>
    </row>
    <row r="862" spans="1:17" ht="14.45" customHeight="1" x14ac:dyDescent="0.2">
      <c r="A862" s="821" t="s">
        <v>586</v>
      </c>
      <c r="B862" s="822" t="s">
        <v>5931</v>
      </c>
      <c r="C862" s="822" t="s">
        <v>5932</v>
      </c>
      <c r="D862" s="822" t="s">
        <v>5984</v>
      </c>
      <c r="E862" s="822" t="s">
        <v>5985</v>
      </c>
      <c r="F862" s="831"/>
      <c r="G862" s="831"/>
      <c r="H862" s="831"/>
      <c r="I862" s="831"/>
      <c r="J862" s="831">
        <v>1</v>
      </c>
      <c r="K862" s="831">
        <v>685</v>
      </c>
      <c r="L862" s="831">
        <v>1</v>
      </c>
      <c r="M862" s="831">
        <v>685</v>
      </c>
      <c r="N862" s="831"/>
      <c r="O862" s="831"/>
      <c r="P862" s="827"/>
      <c r="Q862" s="832"/>
    </row>
    <row r="863" spans="1:17" ht="14.45" customHeight="1" x14ac:dyDescent="0.2">
      <c r="A863" s="821" t="s">
        <v>586</v>
      </c>
      <c r="B863" s="822" t="s">
        <v>5931</v>
      </c>
      <c r="C863" s="822" t="s">
        <v>5932</v>
      </c>
      <c r="D863" s="822" t="s">
        <v>7273</v>
      </c>
      <c r="E863" s="822" t="s">
        <v>7274</v>
      </c>
      <c r="F863" s="831"/>
      <c r="G863" s="831"/>
      <c r="H863" s="831"/>
      <c r="I863" s="831"/>
      <c r="J863" s="831">
        <v>1</v>
      </c>
      <c r="K863" s="831">
        <v>1512</v>
      </c>
      <c r="L863" s="831">
        <v>1</v>
      </c>
      <c r="M863" s="831">
        <v>1512</v>
      </c>
      <c r="N863" s="831"/>
      <c r="O863" s="831"/>
      <c r="P863" s="827"/>
      <c r="Q863" s="832"/>
    </row>
    <row r="864" spans="1:17" ht="14.45" customHeight="1" x14ac:dyDescent="0.2">
      <c r="A864" s="821" t="s">
        <v>586</v>
      </c>
      <c r="B864" s="822" t="s">
        <v>5931</v>
      </c>
      <c r="C864" s="822" t="s">
        <v>5932</v>
      </c>
      <c r="D864" s="822" t="s">
        <v>7275</v>
      </c>
      <c r="E864" s="822" t="s">
        <v>7276</v>
      </c>
      <c r="F864" s="831">
        <v>14</v>
      </c>
      <c r="G864" s="831">
        <v>13510</v>
      </c>
      <c r="H864" s="831">
        <v>0.69353182751540043</v>
      </c>
      <c r="I864" s="831">
        <v>965</v>
      </c>
      <c r="J864" s="831">
        <v>20</v>
      </c>
      <c r="K864" s="831">
        <v>19480</v>
      </c>
      <c r="L864" s="831">
        <v>1</v>
      </c>
      <c r="M864" s="831">
        <v>974</v>
      </c>
      <c r="N864" s="831">
        <v>10</v>
      </c>
      <c r="O864" s="831">
        <v>9810</v>
      </c>
      <c r="P864" s="827">
        <v>0.50359342915811089</v>
      </c>
      <c r="Q864" s="832">
        <v>981</v>
      </c>
    </row>
    <row r="865" spans="1:17" ht="14.45" customHeight="1" x14ac:dyDescent="0.2">
      <c r="A865" s="821" t="s">
        <v>586</v>
      </c>
      <c r="B865" s="822" t="s">
        <v>5931</v>
      </c>
      <c r="C865" s="822" t="s">
        <v>5932</v>
      </c>
      <c r="D865" s="822" t="s">
        <v>7277</v>
      </c>
      <c r="E865" s="822" t="s">
        <v>7278</v>
      </c>
      <c r="F865" s="831"/>
      <c r="G865" s="831"/>
      <c r="H865" s="831"/>
      <c r="I865" s="831"/>
      <c r="J865" s="831"/>
      <c r="K865" s="831"/>
      <c r="L865" s="831"/>
      <c r="M865" s="831"/>
      <c r="N865" s="831">
        <v>1</v>
      </c>
      <c r="O865" s="831">
        <v>1415</v>
      </c>
      <c r="P865" s="827"/>
      <c r="Q865" s="832">
        <v>1415</v>
      </c>
    </row>
    <row r="866" spans="1:17" ht="14.45" customHeight="1" x14ac:dyDescent="0.2">
      <c r="A866" s="821" t="s">
        <v>586</v>
      </c>
      <c r="B866" s="822" t="s">
        <v>5931</v>
      </c>
      <c r="C866" s="822" t="s">
        <v>5932</v>
      </c>
      <c r="D866" s="822" t="s">
        <v>5986</v>
      </c>
      <c r="E866" s="822" t="s">
        <v>5987</v>
      </c>
      <c r="F866" s="831"/>
      <c r="G866" s="831"/>
      <c r="H866" s="831"/>
      <c r="I866" s="831"/>
      <c r="J866" s="831">
        <v>1</v>
      </c>
      <c r="K866" s="831">
        <v>1040</v>
      </c>
      <c r="L866" s="831">
        <v>1</v>
      </c>
      <c r="M866" s="831">
        <v>1040</v>
      </c>
      <c r="N866" s="831">
        <v>2</v>
      </c>
      <c r="O866" s="831">
        <v>2090</v>
      </c>
      <c r="P866" s="827">
        <v>2.0096153846153846</v>
      </c>
      <c r="Q866" s="832">
        <v>1045</v>
      </c>
    </row>
    <row r="867" spans="1:17" ht="14.45" customHeight="1" x14ac:dyDescent="0.2">
      <c r="A867" s="821" t="s">
        <v>586</v>
      </c>
      <c r="B867" s="822" t="s">
        <v>5931</v>
      </c>
      <c r="C867" s="822" t="s">
        <v>5932</v>
      </c>
      <c r="D867" s="822" t="s">
        <v>7279</v>
      </c>
      <c r="E867" s="822" t="s">
        <v>7280</v>
      </c>
      <c r="F867" s="831">
        <v>1</v>
      </c>
      <c r="G867" s="831">
        <v>2103</v>
      </c>
      <c r="H867" s="831"/>
      <c r="I867" s="831">
        <v>2103</v>
      </c>
      <c r="J867" s="831"/>
      <c r="K867" s="831"/>
      <c r="L867" s="831"/>
      <c r="M867" s="831"/>
      <c r="N867" s="831"/>
      <c r="O867" s="831"/>
      <c r="P867" s="827"/>
      <c r="Q867" s="832"/>
    </row>
    <row r="868" spans="1:17" ht="14.45" customHeight="1" x14ac:dyDescent="0.2">
      <c r="A868" s="821" t="s">
        <v>586</v>
      </c>
      <c r="B868" s="822" t="s">
        <v>5931</v>
      </c>
      <c r="C868" s="822" t="s">
        <v>5932</v>
      </c>
      <c r="D868" s="822" t="s">
        <v>7281</v>
      </c>
      <c r="E868" s="822" t="s">
        <v>7282</v>
      </c>
      <c r="F868" s="831">
        <v>1</v>
      </c>
      <c r="G868" s="831">
        <v>3640</v>
      </c>
      <c r="H868" s="831"/>
      <c r="I868" s="831">
        <v>3640</v>
      </c>
      <c r="J868" s="831"/>
      <c r="K868" s="831"/>
      <c r="L868" s="831"/>
      <c r="M868" s="831"/>
      <c r="N868" s="831">
        <v>2</v>
      </c>
      <c r="O868" s="831">
        <v>7348</v>
      </c>
      <c r="P868" s="827"/>
      <c r="Q868" s="832">
        <v>3674</v>
      </c>
    </row>
    <row r="869" spans="1:17" ht="14.45" customHeight="1" x14ac:dyDescent="0.2">
      <c r="A869" s="821" t="s">
        <v>586</v>
      </c>
      <c r="B869" s="822" t="s">
        <v>5931</v>
      </c>
      <c r="C869" s="822" t="s">
        <v>5932</v>
      </c>
      <c r="D869" s="822" t="s">
        <v>7283</v>
      </c>
      <c r="E869" s="822" t="s">
        <v>7284</v>
      </c>
      <c r="F869" s="831">
        <v>1</v>
      </c>
      <c r="G869" s="831">
        <v>4211</v>
      </c>
      <c r="H869" s="831"/>
      <c r="I869" s="831">
        <v>4211</v>
      </c>
      <c r="J869" s="831"/>
      <c r="K869" s="831"/>
      <c r="L869" s="831"/>
      <c r="M869" s="831"/>
      <c r="N869" s="831"/>
      <c r="O869" s="831"/>
      <c r="P869" s="827"/>
      <c r="Q869" s="832"/>
    </row>
    <row r="870" spans="1:17" ht="14.45" customHeight="1" x14ac:dyDescent="0.2">
      <c r="A870" s="821" t="s">
        <v>586</v>
      </c>
      <c r="B870" s="822" t="s">
        <v>5931</v>
      </c>
      <c r="C870" s="822" t="s">
        <v>5932</v>
      </c>
      <c r="D870" s="822" t="s">
        <v>7285</v>
      </c>
      <c r="E870" s="822" t="s">
        <v>7286</v>
      </c>
      <c r="F870" s="831"/>
      <c r="G870" s="831"/>
      <c r="H870" s="831"/>
      <c r="I870" s="831"/>
      <c r="J870" s="831"/>
      <c r="K870" s="831"/>
      <c r="L870" s="831"/>
      <c r="M870" s="831"/>
      <c r="N870" s="831">
        <v>4</v>
      </c>
      <c r="O870" s="831">
        <v>86648</v>
      </c>
      <c r="P870" s="827"/>
      <c r="Q870" s="832">
        <v>21662</v>
      </c>
    </row>
    <row r="871" spans="1:17" ht="14.45" customHeight="1" x14ac:dyDescent="0.2">
      <c r="A871" s="821" t="s">
        <v>586</v>
      </c>
      <c r="B871" s="822" t="s">
        <v>5931</v>
      </c>
      <c r="C871" s="822" t="s">
        <v>5932</v>
      </c>
      <c r="D871" s="822" t="s">
        <v>5988</v>
      </c>
      <c r="E871" s="822" t="s">
        <v>5989</v>
      </c>
      <c r="F871" s="831">
        <v>10</v>
      </c>
      <c r="G871" s="831">
        <v>12780</v>
      </c>
      <c r="H871" s="831">
        <v>0.82494190549961266</v>
      </c>
      <c r="I871" s="831">
        <v>1278</v>
      </c>
      <c r="J871" s="831">
        <v>12</v>
      </c>
      <c r="K871" s="831">
        <v>15492</v>
      </c>
      <c r="L871" s="831">
        <v>1</v>
      </c>
      <c r="M871" s="831">
        <v>1291</v>
      </c>
      <c r="N871" s="831">
        <v>6</v>
      </c>
      <c r="O871" s="831">
        <v>7812</v>
      </c>
      <c r="P871" s="827">
        <v>0.50426026336173513</v>
      </c>
      <c r="Q871" s="832">
        <v>1302</v>
      </c>
    </row>
    <row r="872" spans="1:17" ht="14.45" customHeight="1" x14ac:dyDescent="0.2">
      <c r="A872" s="821" t="s">
        <v>586</v>
      </c>
      <c r="B872" s="822" t="s">
        <v>5931</v>
      </c>
      <c r="C872" s="822" t="s">
        <v>5932</v>
      </c>
      <c r="D872" s="822" t="s">
        <v>7287</v>
      </c>
      <c r="E872" s="822" t="s">
        <v>7288</v>
      </c>
      <c r="F872" s="831">
        <v>1</v>
      </c>
      <c r="G872" s="831">
        <v>1832</v>
      </c>
      <c r="H872" s="831"/>
      <c r="I872" s="831">
        <v>1832</v>
      </c>
      <c r="J872" s="831"/>
      <c r="K872" s="831"/>
      <c r="L872" s="831"/>
      <c r="M872" s="831"/>
      <c r="N872" s="831">
        <v>1</v>
      </c>
      <c r="O872" s="831">
        <v>1853</v>
      </c>
      <c r="P872" s="827"/>
      <c r="Q872" s="832">
        <v>1853</v>
      </c>
    </row>
    <row r="873" spans="1:17" ht="14.45" customHeight="1" x14ac:dyDescent="0.2">
      <c r="A873" s="821" t="s">
        <v>586</v>
      </c>
      <c r="B873" s="822" t="s">
        <v>5931</v>
      </c>
      <c r="C873" s="822" t="s">
        <v>5932</v>
      </c>
      <c r="D873" s="822" t="s">
        <v>7289</v>
      </c>
      <c r="E873" s="822" t="s">
        <v>7290</v>
      </c>
      <c r="F873" s="831">
        <v>3</v>
      </c>
      <c r="G873" s="831">
        <v>9657</v>
      </c>
      <c r="H873" s="831"/>
      <c r="I873" s="831">
        <v>3219</v>
      </c>
      <c r="J873" s="831"/>
      <c r="K873" s="831"/>
      <c r="L873" s="831"/>
      <c r="M873" s="831"/>
      <c r="N873" s="831"/>
      <c r="O873" s="831"/>
      <c r="P873" s="827"/>
      <c r="Q873" s="832"/>
    </row>
    <row r="874" spans="1:17" ht="14.45" customHeight="1" x14ac:dyDescent="0.2">
      <c r="A874" s="821" t="s">
        <v>586</v>
      </c>
      <c r="B874" s="822" t="s">
        <v>5931</v>
      </c>
      <c r="C874" s="822" t="s">
        <v>5932</v>
      </c>
      <c r="D874" s="822" t="s">
        <v>5990</v>
      </c>
      <c r="E874" s="822" t="s">
        <v>5991</v>
      </c>
      <c r="F874" s="831"/>
      <c r="G874" s="831"/>
      <c r="H874" s="831"/>
      <c r="I874" s="831"/>
      <c r="J874" s="831">
        <v>2</v>
      </c>
      <c r="K874" s="831">
        <v>1966</v>
      </c>
      <c r="L874" s="831">
        <v>1</v>
      </c>
      <c r="M874" s="831">
        <v>983</v>
      </c>
      <c r="N874" s="831">
        <v>4</v>
      </c>
      <c r="O874" s="831">
        <v>3960</v>
      </c>
      <c r="P874" s="827">
        <v>2.0142421159715158</v>
      </c>
      <c r="Q874" s="832">
        <v>990</v>
      </c>
    </row>
    <row r="875" spans="1:17" ht="14.45" customHeight="1" x14ac:dyDescent="0.2">
      <c r="A875" s="821" t="s">
        <v>586</v>
      </c>
      <c r="B875" s="822" t="s">
        <v>5931</v>
      </c>
      <c r="C875" s="822" t="s">
        <v>5932</v>
      </c>
      <c r="D875" s="822" t="s">
        <v>7291</v>
      </c>
      <c r="E875" s="822" t="s">
        <v>7292</v>
      </c>
      <c r="F875" s="831">
        <v>1</v>
      </c>
      <c r="G875" s="831">
        <v>820</v>
      </c>
      <c r="H875" s="831">
        <v>0.33091202582728008</v>
      </c>
      <c r="I875" s="831">
        <v>820</v>
      </c>
      <c r="J875" s="831">
        <v>3</v>
      </c>
      <c r="K875" s="831">
        <v>2478</v>
      </c>
      <c r="L875" s="831">
        <v>1</v>
      </c>
      <c r="M875" s="831">
        <v>826</v>
      </c>
      <c r="N875" s="831">
        <v>3</v>
      </c>
      <c r="O875" s="831">
        <v>2493</v>
      </c>
      <c r="P875" s="827">
        <v>1.0060532687651331</v>
      </c>
      <c r="Q875" s="832">
        <v>831</v>
      </c>
    </row>
    <row r="876" spans="1:17" ht="14.45" customHeight="1" x14ac:dyDescent="0.2">
      <c r="A876" s="821" t="s">
        <v>586</v>
      </c>
      <c r="B876" s="822" t="s">
        <v>5931</v>
      </c>
      <c r="C876" s="822" t="s">
        <v>5932</v>
      </c>
      <c r="D876" s="822" t="s">
        <v>7293</v>
      </c>
      <c r="E876" s="822" t="s">
        <v>7294</v>
      </c>
      <c r="F876" s="831">
        <v>1</v>
      </c>
      <c r="G876" s="831">
        <v>2476</v>
      </c>
      <c r="H876" s="831"/>
      <c r="I876" s="831">
        <v>2476</v>
      </c>
      <c r="J876" s="831"/>
      <c r="K876" s="831"/>
      <c r="L876" s="831"/>
      <c r="M876" s="831"/>
      <c r="N876" s="831">
        <v>2</v>
      </c>
      <c r="O876" s="831">
        <v>5012</v>
      </c>
      <c r="P876" s="827"/>
      <c r="Q876" s="832">
        <v>2506</v>
      </c>
    </row>
    <row r="877" spans="1:17" ht="14.45" customHeight="1" x14ac:dyDescent="0.2">
      <c r="A877" s="821" t="s">
        <v>586</v>
      </c>
      <c r="B877" s="822" t="s">
        <v>5931</v>
      </c>
      <c r="C877" s="822" t="s">
        <v>5932</v>
      </c>
      <c r="D877" s="822" t="s">
        <v>5992</v>
      </c>
      <c r="E877" s="822" t="s">
        <v>5993</v>
      </c>
      <c r="F877" s="831">
        <v>3</v>
      </c>
      <c r="G877" s="831">
        <v>5040</v>
      </c>
      <c r="H877" s="831">
        <v>2.9875518672199171</v>
      </c>
      <c r="I877" s="831">
        <v>1680</v>
      </c>
      <c r="J877" s="831">
        <v>1</v>
      </c>
      <c r="K877" s="831">
        <v>1687</v>
      </c>
      <c r="L877" s="831">
        <v>1</v>
      </c>
      <c r="M877" s="831">
        <v>1687</v>
      </c>
      <c r="N877" s="831">
        <v>2</v>
      </c>
      <c r="O877" s="831">
        <v>3386</v>
      </c>
      <c r="P877" s="827">
        <v>2.007113218731476</v>
      </c>
      <c r="Q877" s="832">
        <v>1693</v>
      </c>
    </row>
    <row r="878" spans="1:17" ht="14.45" customHeight="1" x14ac:dyDescent="0.2">
      <c r="A878" s="821" t="s">
        <v>586</v>
      </c>
      <c r="B878" s="822" t="s">
        <v>5931</v>
      </c>
      <c r="C878" s="822" t="s">
        <v>5932</v>
      </c>
      <c r="D878" s="822" t="s">
        <v>7295</v>
      </c>
      <c r="E878" s="822" t="s">
        <v>7296</v>
      </c>
      <c r="F878" s="831">
        <v>6</v>
      </c>
      <c r="G878" s="831">
        <v>8386</v>
      </c>
      <c r="H878" s="831">
        <v>2.9822190611664294</v>
      </c>
      <c r="I878" s="831">
        <v>1397.6666666666667</v>
      </c>
      <c r="J878" s="831">
        <v>2</v>
      </c>
      <c r="K878" s="831">
        <v>2812</v>
      </c>
      <c r="L878" s="831">
        <v>1</v>
      </c>
      <c r="M878" s="831">
        <v>1406</v>
      </c>
      <c r="N878" s="831">
        <v>1</v>
      </c>
      <c r="O878" s="831">
        <v>1415</v>
      </c>
      <c r="P878" s="827">
        <v>0.50320056899004273</v>
      </c>
      <c r="Q878" s="832">
        <v>1415</v>
      </c>
    </row>
    <row r="879" spans="1:17" ht="14.45" customHeight="1" x14ac:dyDescent="0.2">
      <c r="A879" s="821" t="s">
        <v>586</v>
      </c>
      <c r="B879" s="822" t="s">
        <v>5931</v>
      </c>
      <c r="C879" s="822" t="s">
        <v>5932</v>
      </c>
      <c r="D879" s="822" t="s">
        <v>7297</v>
      </c>
      <c r="E879" s="822" t="s">
        <v>7298</v>
      </c>
      <c r="F879" s="831">
        <v>114</v>
      </c>
      <c r="G879" s="831">
        <v>580032</v>
      </c>
      <c r="H879" s="831">
        <v>0.22673070022304379</v>
      </c>
      <c r="I879" s="831">
        <v>5088</v>
      </c>
      <c r="J879" s="831">
        <v>151</v>
      </c>
      <c r="K879" s="831">
        <v>2558242</v>
      </c>
      <c r="L879" s="831">
        <v>1</v>
      </c>
      <c r="M879" s="831">
        <v>16942</v>
      </c>
      <c r="N879" s="831">
        <v>107</v>
      </c>
      <c r="O879" s="831">
        <v>1814185</v>
      </c>
      <c r="P879" s="827">
        <v>0.70915300428966455</v>
      </c>
      <c r="Q879" s="832">
        <v>16955</v>
      </c>
    </row>
    <row r="880" spans="1:17" ht="14.45" customHeight="1" x14ac:dyDescent="0.2">
      <c r="A880" s="821" t="s">
        <v>586</v>
      </c>
      <c r="B880" s="822" t="s">
        <v>5931</v>
      </c>
      <c r="C880" s="822" t="s">
        <v>5932</v>
      </c>
      <c r="D880" s="822" t="s">
        <v>7299</v>
      </c>
      <c r="E880" s="822" t="s">
        <v>7300</v>
      </c>
      <c r="F880" s="831">
        <v>6</v>
      </c>
      <c r="G880" s="831">
        <v>2034</v>
      </c>
      <c r="H880" s="831">
        <v>1.1860058309037902</v>
      </c>
      <c r="I880" s="831">
        <v>339</v>
      </c>
      <c r="J880" s="831">
        <v>5</v>
      </c>
      <c r="K880" s="831">
        <v>1715</v>
      </c>
      <c r="L880" s="831">
        <v>1</v>
      </c>
      <c r="M880" s="831">
        <v>343</v>
      </c>
      <c r="N880" s="831"/>
      <c r="O880" s="831"/>
      <c r="P880" s="827"/>
      <c r="Q880" s="832"/>
    </row>
    <row r="881" spans="1:17" ht="14.45" customHeight="1" x14ac:dyDescent="0.2">
      <c r="A881" s="821" t="s">
        <v>586</v>
      </c>
      <c r="B881" s="822" t="s">
        <v>5931</v>
      </c>
      <c r="C881" s="822" t="s">
        <v>5932</v>
      </c>
      <c r="D881" s="822" t="s">
        <v>7301</v>
      </c>
      <c r="E881" s="822" t="s">
        <v>7302</v>
      </c>
      <c r="F881" s="831">
        <v>1</v>
      </c>
      <c r="G881" s="831">
        <v>3833</v>
      </c>
      <c r="H881" s="831"/>
      <c r="I881" s="831">
        <v>3833</v>
      </c>
      <c r="J881" s="831"/>
      <c r="K881" s="831"/>
      <c r="L881" s="831"/>
      <c r="M881" s="831"/>
      <c r="N881" s="831"/>
      <c r="O881" s="831"/>
      <c r="P881" s="827"/>
      <c r="Q881" s="832"/>
    </row>
    <row r="882" spans="1:17" ht="14.45" customHeight="1" x14ac:dyDescent="0.2">
      <c r="A882" s="821" t="s">
        <v>586</v>
      </c>
      <c r="B882" s="822" t="s">
        <v>5931</v>
      </c>
      <c r="C882" s="822" t="s">
        <v>5932</v>
      </c>
      <c r="D882" s="822" t="s">
        <v>7303</v>
      </c>
      <c r="E882" s="822" t="s">
        <v>7304</v>
      </c>
      <c r="F882" s="831">
        <v>1</v>
      </c>
      <c r="G882" s="831">
        <v>3990</v>
      </c>
      <c r="H882" s="831"/>
      <c r="I882" s="831">
        <v>3990</v>
      </c>
      <c r="J882" s="831"/>
      <c r="K882" s="831"/>
      <c r="L882" s="831"/>
      <c r="M882" s="831"/>
      <c r="N882" s="831">
        <v>1</v>
      </c>
      <c r="O882" s="831">
        <v>4041</v>
      </c>
      <c r="P882" s="827"/>
      <c r="Q882" s="832">
        <v>4041</v>
      </c>
    </row>
    <row r="883" spans="1:17" ht="14.45" customHeight="1" x14ac:dyDescent="0.2">
      <c r="A883" s="821" t="s">
        <v>586</v>
      </c>
      <c r="B883" s="822" t="s">
        <v>5931</v>
      </c>
      <c r="C883" s="822" t="s">
        <v>5932</v>
      </c>
      <c r="D883" s="822" t="s">
        <v>5994</v>
      </c>
      <c r="E883" s="822" t="s">
        <v>5995</v>
      </c>
      <c r="F883" s="831">
        <v>4</v>
      </c>
      <c r="G883" s="831">
        <v>1780</v>
      </c>
      <c r="H883" s="831"/>
      <c r="I883" s="831">
        <v>445</v>
      </c>
      <c r="J883" s="831"/>
      <c r="K883" s="831"/>
      <c r="L883" s="831"/>
      <c r="M883" s="831"/>
      <c r="N883" s="831"/>
      <c r="O883" s="831"/>
      <c r="P883" s="827"/>
      <c r="Q883" s="832"/>
    </row>
    <row r="884" spans="1:17" ht="14.45" customHeight="1" x14ac:dyDescent="0.2">
      <c r="A884" s="821" t="s">
        <v>586</v>
      </c>
      <c r="B884" s="822" t="s">
        <v>5931</v>
      </c>
      <c r="C884" s="822" t="s">
        <v>5932</v>
      </c>
      <c r="D884" s="822" t="s">
        <v>7305</v>
      </c>
      <c r="E884" s="822" t="s">
        <v>7306</v>
      </c>
      <c r="F884" s="831">
        <v>30</v>
      </c>
      <c r="G884" s="831">
        <v>153120</v>
      </c>
      <c r="H884" s="831">
        <v>0.69332753749184961</v>
      </c>
      <c r="I884" s="831">
        <v>5104</v>
      </c>
      <c r="J884" s="831">
        <v>43</v>
      </c>
      <c r="K884" s="831">
        <v>220848</v>
      </c>
      <c r="L884" s="831">
        <v>1</v>
      </c>
      <c r="M884" s="831">
        <v>5136</v>
      </c>
      <c r="N884" s="831">
        <v>30</v>
      </c>
      <c r="O884" s="831">
        <v>154950</v>
      </c>
      <c r="P884" s="827">
        <v>0.70161377961312754</v>
      </c>
      <c r="Q884" s="832">
        <v>5165</v>
      </c>
    </row>
    <row r="885" spans="1:17" ht="14.45" customHeight="1" x14ac:dyDescent="0.2">
      <c r="A885" s="821" t="s">
        <v>586</v>
      </c>
      <c r="B885" s="822" t="s">
        <v>5931</v>
      </c>
      <c r="C885" s="822" t="s">
        <v>5932</v>
      </c>
      <c r="D885" s="822" t="s">
        <v>7307</v>
      </c>
      <c r="E885" s="822" t="s">
        <v>7308</v>
      </c>
      <c r="F885" s="831">
        <v>1</v>
      </c>
      <c r="G885" s="831">
        <v>671</v>
      </c>
      <c r="H885" s="831">
        <v>0.99113737075332353</v>
      </c>
      <c r="I885" s="831">
        <v>671</v>
      </c>
      <c r="J885" s="831">
        <v>1</v>
      </c>
      <c r="K885" s="831">
        <v>677</v>
      </c>
      <c r="L885" s="831">
        <v>1</v>
      </c>
      <c r="M885" s="831">
        <v>677</v>
      </c>
      <c r="N885" s="831">
        <v>1</v>
      </c>
      <c r="O885" s="831">
        <v>682</v>
      </c>
      <c r="P885" s="827">
        <v>1.0073855243722305</v>
      </c>
      <c r="Q885" s="832">
        <v>682</v>
      </c>
    </row>
    <row r="886" spans="1:17" ht="14.45" customHeight="1" x14ac:dyDescent="0.2">
      <c r="A886" s="821" t="s">
        <v>586</v>
      </c>
      <c r="B886" s="822" t="s">
        <v>5931</v>
      </c>
      <c r="C886" s="822" t="s">
        <v>5932</v>
      </c>
      <c r="D886" s="822" t="s">
        <v>7309</v>
      </c>
      <c r="E886" s="822" t="s">
        <v>7310</v>
      </c>
      <c r="F886" s="831">
        <v>2</v>
      </c>
      <c r="G886" s="831">
        <v>6388</v>
      </c>
      <c r="H886" s="831">
        <v>0.66334371754932497</v>
      </c>
      <c r="I886" s="831">
        <v>3194</v>
      </c>
      <c r="J886" s="831">
        <v>3</v>
      </c>
      <c r="K886" s="831">
        <v>9630</v>
      </c>
      <c r="L886" s="831">
        <v>1</v>
      </c>
      <c r="M886" s="831">
        <v>3210</v>
      </c>
      <c r="N886" s="831"/>
      <c r="O886" s="831"/>
      <c r="P886" s="827"/>
      <c r="Q886" s="832"/>
    </row>
    <row r="887" spans="1:17" ht="14.45" customHeight="1" x14ac:dyDescent="0.2">
      <c r="A887" s="821" t="s">
        <v>586</v>
      </c>
      <c r="B887" s="822" t="s">
        <v>5931</v>
      </c>
      <c r="C887" s="822" t="s">
        <v>5932</v>
      </c>
      <c r="D887" s="822" t="s">
        <v>7311</v>
      </c>
      <c r="E887" s="822" t="s">
        <v>7312</v>
      </c>
      <c r="F887" s="831">
        <v>3</v>
      </c>
      <c r="G887" s="831">
        <v>7023</v>
      </c>
      <c r="H887" s="831">
        <v>0.99490012749681256</v>
      </c>
      <c r="I887" s="831">
        <v>2341</v>
      </c>
      <c r="J887" s="831">
        <v>3</v>
      </c>
      <c r="K887" s="831">
        <v>7059</v>
      </c>
      <c r="L887" s="831">
        <v>1</v>
      </c>
      <c r="M887" s="831">
        <v>2353</v>
      </c>
      <c r="N887" s="831">
        <v>2</v>
      </c>
      <c r="O887" s="831">
        <v>4728</v>
      </c>
      <c r="P887" s="827">
        <v>0.6697832554186145</v>
      </c>
      <c r="Q887" s="832">
        <v>2364</v>
      </c>
    </row>
    <row r="888" spans="1:17" ht="14.45" customHeight="1" x14ac:dyDescent="0.2">
      <c r="A888" s="821" t="s">
        <v>586</v>
      </c>
      <c r="B888" s="822" t="s">
        <v>5931</v>
      </c>
      <c r="C888" s="822" t="s">
        <v>5932</v>
      </c>
      <c r="D888" s="822" t="s">
        <v>7313</v>
      </c>
      <c r="E888" s="822" t="s">
        <v>7314</v>
      </c>
      <c r="F888" s="831">
        <v>8</v>
      </c>
      <c r="G888" s="831">
        <v>50720</v>
      </c>
      <c r="H888" s="831">
        <v>0.88428613769897313</v>
      </c>
      <c r="I888" s="831">
        <v>6340</v>
      </c>
      <c r="J888" s="831">
        <v>9</v>
      </c>
      <c r="K888" s="831">
        <v>57357</v>
      </c>
      <c r="L888" s="831">
        <v>1</v>
      </c>
      <c r="M888" s="831">
        <v>6373</v>
      </c>
      <c r="N888" s="831">
        <v>7</v>
      </c>
      <c r="O888" s="831">
        <v>44814</v>
      </c>
      <c r="P888" s="827">
        <v>0.78131701448820545</v>
      </c>
      <c r="Q888" s="832">
        <v>6402</v>
      </c>
    </row>
    <row r="889" spans="1:17" ht="14.45" customHeight="1" x14ac:dyDescent="0.2">
      <c r="A889" s="821" t="s">
        <v>586</v>
      </c>
      <c r="B889" s="822" t="s">
        <v>5931</v>
      </c>
      <c r="C889" s="822" t="s">
        <v>5932</v>
      </c>
      <c r="D889" s="822" t="s">
        <v>7315</v>
      </c>
      <c r="E889" s="822" t="s">
        <v>7316</v>
      </c>
      <c r="F889" s="831"/>
      <c r="G889" s="831"/>
      <c r="H889" s="831"/>
      <c r="I889" s="831"/>
      <c r="J889" s="831">
        <v>1</v>
      </c>
      <c r="K889" s="831">
        <v>2938</v>
      </c>
      <c r="L889" s="831">
        <v>1</v>
      </c>
      <c r="M889" s="831">
        <v>2938</v>
      </c>
      <c r="N889" s="831">
        <v>1</v>
      </c>
      <c r="O889" s="831">
        <v>2959</v>
      </c>
      <c r="P889" s="827">
        <v>1.0071477195371001</v>
      </c>
      <c r="Q889" s="832">
        <v>2959</v>
      </c>
    </row>
    <row r="890" spans="1:17" ht="14.45" customHeight="1" x14ac:dyDescent="0.2">
      <c r="A890" s="821" t="s">
        <v>586</v>
      </c>
      <c r="B890" s="822" t="s">
        <v>5931</v>
      </c>
      <c r="C890" s="822" t="s">
        <v>5932</v>
      </c>
      <c r="D890" s="822" t="s">
        <v>7317</v>
      </c>
      <c r="E890" s="822" t="s">
        <v>7318</v>
      </c>
      <c r="F890" s="831"/>
      <c r="G890" s="831"/>
      <c r="H890" s="831"/>
      <c r="I890" s="831"/>
      <c r="J890" s="831"/>
      <c r="K890" s="831"/>
      <c r="L890" s="831"/>
      <c r="M890" s="831"/>
      <c r="N890" s="831">
        <v>1</v>
      </c>
      <c r="O890" s="831">
        <v>6045</v>
      </c>
      <c r="P890" s="827"/>
      <c r="Q890" s="832">
        <v>6045</v>
      </c>
    </row>
    <row r="891" spans="1:17" ht="14.45" customHeight="1" x14ac:dyDescent="0.2">
      <c r="A891" s="821" t="s">
        <v>586</v>
      </c>
      <c r="B891" s="822" t="s">
        <v>5931</v>
      </c>
      <c r="C891" s="822" t="s">
        <v>5932</v>
      </c>
      <c r="D891" s="822" t="s">
        <v>7319</v>
      </c>
      <c r="E891" s="822" t="s">
        <v>7320</v>
      </c>
      <c r="F891" s="831">
        <v>9</v>
      </c>
      <c r="G891" s="831">
        <v>44154</v>
      </c>
      <c r="H891" s="831">
        <v>1.7901479829718223</v>
      </c>
      <c r="I891" s="831">
        <v>4906</v>
      </c>
      <c r="J891" s="831">
        <v>5</v>
      </c>
      <c r="K891" s="831">
        <v>24665</v>
      </c>
      <c r="L891" s="831">
        <v>1</v>
      </c>
      <c r="M891" s="831">
        <v>4933</v>
      </c>
      <c r="N891" s="831">
        <v>2</v>
      </c>
      <c r="O891" s="831">
        <v>9914</v>
      </c>
      <c r="P891" s="827">
        <v>0.40194607743766469</v>
      </c>
      <c r="Q891" s="832">
        <v>4957</v>
      </c>
    </row>
    <row r="892" spans="1:17" ht="14.45" customHeight="1" x14ac:dyDescent="0.2">
      <c r="A892" s="821" t="s">
        <v>586</v>
      </c>
      <c r="B892" s="822" t="s">
        <v>5931</v>
      </c>
      <c r="C892" s="822" t="s">
        <v>5932</v>
      </c>
      <c r="D892" s="822" t="s">
        <v>7321</v>
      </c>
      <c r="E892" s="822" t="s">
        <v>7322</v>
      </c>
      <c r="F892" s="831"/>
      <c r="G892" s="831"/>
      <c r="H892" s="831"/>
      <c r="I892" s="831"/>
      <c r="J892" s="831">
        <v>1</v>
      </c>
      <c r="K892" s="831">
        <v>2346</v>
      </c>
      <c r="L892" s="831">
        <v>1</v>
      </c>
      <c r="M892" s="831">
        <v>2346</v>
      </c>
      <c r="N892" s="831"/>
      <c r="O892" s="831"/>
      <c r="P892" s="827"/>
      <c r="Q892" s="832"/>
    </row>
    <row r="893" spans="1:17" ht="14.45" customHeight="1" x14ac:dyDescent="0.2">
      <c r="A893" s="821" t="s">
        <v>586</v>
      </c>
      <c r="B893" s="822" t="s">
        <v>5931</v>
      </c>
      <c r="C893" s="822" t="s">
        <v>5932</v>
      </c>
      <c r="D893" s="822" t="s">
        <v>7323</v>
      </c>
      <c r="E893" s="822" t="s">
        <v>7324</v>
      </c>
      <c r="F893" s="831">
        <v>3</v>
      </c>
      <c r="G893" s="831">
        <v>8976</v>
      </c>
      <c r="H893" s="831"/>
      <c r="I893" s="831">
        <v>2992</v>
      </c>
      <c r="J893" s="831"/>
      <c r="K893" s="831"/>
      <c r="L893" s="831"/>
      <c r="M893" s="831"/>
      <c r="N893" s="831"/>
      <c r="O893" s="831"/>
      <c r="P893" s="827"/>
      <c r="Q893" s="832"/>
    </row>
    <row r="894" spans="1:17" ht="14.45" customHeight="1" x14ac:dyDescent="0.2">
      <c r="A894" s="821" t="s">
        <v>586</v>
      </c>
      <c r="B894" s="822" t="s">
        <v>5931</v>
      </c>
      <c r="C894" s="822" t="s">
        <v>5932</v>
      </c>
      <c r="D894" s="822" t="s">
        <v>7325</v>
      </c>
      <c r="E894" s="822" t="s">
        <v>7326</v>
      </c>
      <c r="F894" s="831"/>
      <c r="G894" s="831"/>
      <c r="H894" s="831"/>
      <c r="I894" s="831"/>
      <c r="J894" s="831"/>
      <c r="K894" s="831"/>
      <c r="L894" s="831"/>
      <c r="M894" s="831"/>
      <c r="N894" s="831">
        <v>2</v>
      </c>
      <c r="O894" s="831">
        <v>3356</v>
      </c>
      <c r="P894" s="827"/>
      <c r="Q894" s="832">
        <v>1678</v>
      </c>
    </row>
    <row r="895" spans="1:17" ht="14.45" customHeight="1" x14ac:dyDescent="0.2">
      <c r="A895" s="821" t="s">
        <v>586</v>
      </c>
      <c r="B895" s="822" t="s">
        <v>5931</v>
      </c>
      <c r="C895" s="822" t="s">
        <v>5932</v>
      </c>
      <c r="D895" s="822" t="s">
        <v>7327</v>
      </c>
      <c r="E895" s="822" t="s">
        <v>7328</v>
      </c>
      <c r="F895" s="831">
        <v>2</v>
      </c>
      <c r="G895" s="831">
        <v>8568</v>
      </c>
      <c r="H895" s="831">
        <v>0.99373695198329859</v>
      </c>
      <c r="I895" s="831">
        <v>4284</v>
      </c>
      <c r="J895" s="831">
        <v>2</v>
      </c>
      <c r="K895" s="831">
        <v>8622</v>
      </c>
      <c r="L895" s="831">
        <v>1</v>
      </c>
      <c r="M895" s="831">
        <v>4311</v>
      </c>
      <c r="N895" s="831">
        <v>2</v>
      </c>
      <c r="O895" s="831">
        <v>8670</v>
      </c>
      <c r="P895" s="827">
        <v>1.0055671537926236</v>
      </c>
      <c r="Q895" s="832">
        <v>4335</v>
      </c>
    </row>
    <row r="896" spans="1:17" ht="14.45" customHeight="1" x14ac:dyDescent="0.2">
      <c r="A896" s="821" t="s">
        <v>586</v>
      </c>
      <c r="B896" s="822" t="s">
        <v>5931</v>
      </c>
      <c r="C896" s="822" t="s">
        <v>5932</v>
      </c>
      <c r="D896" s="822" t="s">
        <v>7329</v>
      </c>
      <c r="E896" s="822" t="s">
        <v>7330</v>
      </c>
      <c r="F896" s="831">
        <v>6</v>
      </c>
      <c r="G896" s="831">
        <v>14978</v>
      </c>
      <c r="H896" s="831">
        <v>0.99534821903242954</v>
      </c>
      <c r="I896" s="831">
        <v>2496.3333333333335</v>
      </c>
      <c r="J896" s="831">
        <v>6</v>
      </c>
      <c r="K896" s="831">
        <v>15048</v>
      </c>
      <c r="L896" s="831">
        <v>1</v>
      </c>
      <c r="M896" s="831">
        <v>2508</v>
      </c>
      <c r="N896" s="831">
        <v>4</v>
      </c>
      <c r="O896" s="831">
        <v>10072</v>
      </c>
      <c r="P896" s="827">
        <v>0.6693248272195641</v>
      </c>
      <c r="Q896" s="832">
        <v>2518</v>
      </c>
    </row>
    <row r="897" spans="1:17" ht="14.45" customHeight="1" x14ac:dyDescent="0.2">
      <c r="A897" s="821" t="s">
        <v>586</v>
      </c>
      <c r="B897" s="822" t="s">
        <v>5931</v>
      </c>
      <c r="C897" s="822" t="s">
        <v>5932</v>
      </c>
      <c r="D897" s="822" t="s">
        <v>7331</v>
      </c>
      <c r="E897" s="822" t="s">
        <v>7332</v>
      </c>
      <c r="F897" s="831">
        <v>3</v>
      </c>
      <c r="G897" s="831">
        <v>8016</v>
      </c>
      <c r="H897" s="831">
        <v>1.4921816827997021</v>
      </c>
      <c r="I897" s="831">
        <v>2672</v>
      </c>
      <c r="J897" s="831">
        <v>2</v>
      </c>
      <c r="K897" s="831">
        <v>5372</v>
      </c>
      <c r="L897" s="831">
        <v>1</v>
      </c>
      <c r="M897" s="831">
        <v>2686</v>
      </c>
      <c r="N897" s="831">
        <v>3</v>
      </c>
      <c r="O897" s="831">
        <v>8094</v>
      </c>
      <c r="P897" s="827">
        <v>1.5067014147431124</v>
      </c>
      <c r="Q897" s="832">
        <v>2698</v>
      </c>
    </row>
    <row r="898" spans="1:17" ht="14.45" customHeight="1" x14ac:dyDescent="0.2">
      <c r="A898" s="821" t="s">
        <v>586</v>
      </c>
      <c r="B898" s="822" t="s">
        <v>5931</v>
      </c>
      <c r="C898" s="822" t="s">
        <v>5932</v>
      </c>
      <c r="D898" s="822" t="s">
        <v>5996</v>
      </c>
      <c r="E898" s="822" t="s">
        <v>5997</v>
      </c>
      <c r="F898" s="831">
        <v>186</v>
      </c>
      <c r="G898" s="831">
        <v>244215</v>
      </c>
      <c r="H898" s="831">
        <v>0.65325551100328216</v>
      </c>
      <c r="I898" s="831">
        <v>1312.983870967742</v>
      </c>
      <c r="J898" s="831">
        <v>283</v>
      </c>
      <c r="K898" s="831">
        <v>373843</v>
      </c>
      <c r="L898" s="831">
        <v>1</v>
      </c>
      <c r="M898" s="831">
        <v>1321</v>
      </c>
      <c r="N898" s="831">
        <v>150</v>
      </c>
      <c r="O898" s="831">
        <v>199200</v>
      </c>
      <c r="P898" s="827">
        <v>0.53284400135885923</v>
      </c>
      <c r="Q898" s="832">
        <v>1328</v>
      </c>
    </row>
    <row r="899" spans="1:17" ht="14.45" customHeight="1" x14ac:dyDescent="0.2">
      <c r="A899" s="821" t="s">
        <v>586</v>
      </c>
      <c r="B899" s="822" t="s">
        <v>5931</v>
      </c>
      <c r="C899" s="822" t="s">
        <v>5932</v>
      </c>
      <c r="D899" s="822" t="s">
        <v>7333</v>
      </c>
      <c r="E899" s="822" t="s">
        <v>7334</v>
      </c>
      <c r="F899" s="831">
        <v>65</v>
      </c>
      <c r="G899" s="831">
        <v>277760</v>
      </c>
      <c r="H899" s="831">
        <v>0.64584384511466653</v>
      </c>
      <c r="I899" s="831">
        <v>4273.2307692307695</v>
      </c>
      <c r="J899" s="831">
        <v>100</v>
      </c>
      <c r="K899" s="831">
        <v>430073</v>
      </c>
      <c r="L899" s="831">
        <v>1</v>
      </c>
      <c r="M899" s="831">
        <v>4300.7299999999996</v>
      </c>
      <c r="N899" s="831">
        <v>58</v>
      </c>
      <c r="O899" s="831">
        <v>250850</v>
      </c>
      <c r="P899" s="827">
        <v>0.58327307224587455</v>
      </c>
      <c r="Q899" s="832">
        <v>4325</v>
      </c>
    </row>
    <row r="900" spans="1:17" ht="14.45" customHeight="1" x14ac:dyDescent="0.2">
      <c r="A900" s="821" t="s">
        <v>586</v>
      </c>
      <c r="B900" s="822" t="s">
        <v>5931</v>
      </c>
      <c r="C900" s="822" t="s">
        <v>5932</v>
      </c>
      <c r="D900" s="822" t="s">
        <v>5998</v>
      </c>
      <c r="E900" s="822" t="s">
        <v>5999</v>
      </c>
      <c r="F900" s="831">
        <v>22</v>
      </c>
      <c r="G900" s="831">
        <v>21447</v>
      </c>
      <c r="H900" s="831">
        <v>1.1494801157680352</v>
      </c>
      <c r="I900" s="831">
        <v>974.86363636363637</v>
      </c>
      <c r="J900" s="831">
        <v>19</v>
      </c>
      <c r="K900" s="831">
        <v>18658</v>
      </c>
      <c r="L900" s="831">
        <v>1</v>
      </c>
      <c r="M900" s="831">
        <v>982</v>
      </c>
      <c r="N900" s="831">
        <v>19</v>
      </c>
      <c r="O900" s="831">
        <v>18791</v>
      </c>
      <c r="P900" s="827">
        <v>1.0071283095723014</v>
      </c>
      <c r="Q900" s="832">
        <v>989</v>
      </c>
    </row>
    <row r="901" spans="1:17" ht="14.45" customHeight="1" x14ac:dyDescent="0.2">
      <c r="A901" s="821" t="s">
        <v>586</v>
      </c>
      <c r="B901" s="822" t="s">
        <v>5931</v>
      </c>
      <c r="C901" s="822" t="s">
        <v>5932</v>
      </c>
      <c r="D901" s="822" t="s">
        <v>7335</v>
      </c>
      <c r="E901" s="822" t="s">
        <v>7336</v>
      </c>
      <c r="F901" s="831">
        <v>3</v>
      </c>
      <c r="G901" s="831">
        <v>2796</v>
      </c>
      <c r="H901" s="831">
        <v>0.99466382070437565</v>
      </c>
      <c r="I901" s="831">
        <v>932</v>
      </c>
      <c r="J901" s="831">
        <v>3</v>
      </c>
      <c r="K901" s="831">
        <v>2811</v>
      </c>
      <c r="L901" s="831">
        <v>1</v>
      </c>
      <c r="M901" s="831">
        <v>937</v>
      </c>
      <c r="N901" s="831">
        <v>1</v>
      </c>
      <c r="O901" s="831">
        <v>942</v>
      </c>
      <c r="P901" s="827">
        <v>0.33511205976520814</v>
      </c>
      <c r="Q901" s="832">
        <v>942</v>
      </c>
    </row>
    <row r="902" spans="1:17" ht="14.45" customHeight="1" x14ac:dyDescent="0.2">
      <c r="A902" s="821" t="s">
        <v>586</v>
      </c>
      <c r="B902" s="822" t="s">
        <v>5931</v>
      </c>
      <c r="C902" s="822" t="s">
        <v>5932</v>
      </c>
      <c r="D902" s="822" t="s">
        <v>6000</v>
      </c>
      <c r="E902" s="822" t="s">
        <v>6001</v>
      </c>
      <c r="F902" s="831">
        <v>3</v>
      </c>
      <c r="G902" s="831">
        <v>2967</v>
      </c>
      <c r="H902" s="831">
        <v>0.99197592778335009</v>
      </c>
      <c r="I902" s="831">
        <v>989</v>
      </c>
      <c r="J902" s="831">
        <v>3</v>
      </c>
      <c r="K902" s="831">
        <v>2991</v>
      </c>
      <c r="L902" s="831">
        <v>1</v>
      </c>
      <c r="M902" s="831">
        <v>997</v>
      </c>
      <c r="N902" s="831">
        <v>3</v>
      </c>
      <c r="O902" s="831">
        <v>3012</v>
      </c>
      <c r="P902" s="827">
        <v>1.0070210631895686</v>
      </c>
      <c r="Q902" s="832">
        <v>1004</v>
      </c>
    </row>
    <row r="903" spans="1:17" ht="14.45" customHeight="1" x14ac:dyDescent="0.2">
      <c r="A903" s="821" t="s">
        <v>586</v>
      </c>
      <c r="B903" s="822" t="s">
        <v>5931</v>
      </c>
      <c r="C903" s="822" t="s">
        <v>5932</v>
      </c>
      <c r="D903" s="822" t="s">
        <v>7337</v>
      </c>
      <c r="E903" s="822" t="s">
        <v>7338</v>
      </c>
      <c r="F903" s="831">
        <v>1</v>
      </c>
      <c r="G903" s="831">
        <v>1031</v>
      </c>
      <c r="H903" s="831">
        <v>0.99230028873917231</v>
      </c>
      <c r="I903" s="831">
        <v>1031</v>
      </c>
      <c r="J903" s="831">
        <v>1</v>
      </c>
      <c r="K903" s="831">
        <v>1039</v>
      </c>
      <c r="L903" s="831">
        <v>1</v>
      </c>
      <c r="M903" s="831">
        <v>1039</v>
      </c>
      <c r="N903" s="831">
        <v>1</v>
      </c>
      <c r="O903" s="831">
        <v>1046</v>
      </c>
      <c r="P903" s="827">
        <v>1.0067372473532243</v>
      </c>
      <c r="Q903" s="832">
        <v>1046</v>
      </c>
    </row>
    <row r="904" spans="1:17" ht="14.45" customHeight="1" x14ac:dyDescent="0.2">
      <c r="A904" s="821" t="s">
        <v>586</v>
      </c>
      <c r="B904" s="822" t="s">
        <v>5931</v>
      </c>
      <c r="C904" s="822" t="s">
        <v>5932</v>
      </c>
      <c r="D904" s="822" t="s">
        <v>7339</v>
      </c>
      <c r="E904" s="822" t="s">
        <v>7340</v>
      </c>
      <c r="F904" s="831"/>
      <c r="G904" s="831"/>
      <c r="H904" s="831"/>
      <c r="I904" s="831"/>
      <c r="J904" s="831"/>
      <c r="K904" s="831"/>
      <c r="L904" s="831"/>
      <c r="M904" s="831"/>
      <c r="N904" s="831">
        <v>1</v>
      </c>
      <c r="O904" s="831">
        <v>757</v>
      </c>
      <c r="P904" s="827"/>
      <c r="Q904" s="832">
        <v>757</v>
      </c>
    </row>
    <row r="905" spans="1:17" ht="14.45" customHeight="1" x14ac:dyDescent="0.2">
      <c r="A905" s="821" t="s">
        <v>586</v>
      </c>
      <c r="B905" s="822" t="s">
        <v>5931</v>
      </c>
      <c r="C905" s="822" t="s">
        <v>5932</v>
      </c>
      <c r="D905" s="822" t="s">
        <v>7341</v>
      </c>
      <c r="E905" s="822" t="s">
        <v>7342</v>
      </c>
      <c r="F905" s="831">
        <v>5</v>
      </c>
      <c r="G905" s="831">
        <v>12065</v>
      </c>
      <c r="H905" s="831">
        <v>1.2443275577557755</v>
      </c>
      <c r="I905" s="831">
        <v>2413</v>
      </c>
      <c r="J905" s="831">
        <v>4</v>
      </c>
      <c r="K905" s="831">
        <v>9696</v>
      </c>
      <c r="L905" s="831">
        <v>1</v>
      </c>
      <c r="M905" s="831">
        <v>2424</v>
      </c>
      <c r="N905" s="831"/>
      <c r="O905" s="831"/>
      <c r="P905" s="827"/>
      <c r="Q905" s="832"/>
    </row>
    <row r="906" spans="1:17" ht="14.45" customHeight="1" x14ac:dyDescent="0.2">
      <c r="A906" s="821" t="s">
        <v>586</v>
      </c>
      <c r="B906" s="822" t="s">
        <v>5931</v>
      </c>
      <c r="C906" s="822" t="s">
        <v>5932</v>
      </c>
      <c r="D906" s="822" t="s">
        <v>7343</v>
      </c>
      <c r="E906" s="822" t="s">
        <v>7344</v>
      </c>
      <c r="F906" s="831">
        <v>31</v>
      </c>
      <c r="G906" s="831">
        <v>96064</v>
      </c>
      <c r="H906" s="831">
        <v>0.99226343569561937</v>
      </c>
      <c r="I906" s="831">
        <v>3098.8387096774195</v>
      </c>
      <c r="J906" s="831">
        <v>31</v>
      </c>
      <c r="K906" s="831">
        <v>96813</v>
      </c>
      <c r="L906" s="831">
        <v>1</v>
      </c>
      <c r="M906" s="831">
        <v>3123</v>
      </c>
      <c r="N906" s="831">
        <v>31</v>
      </c>
      <c r="O906" s="831">
        <v>97464</v>
      </c>
      <c r="P906" s="827">
        <v>1.0067243035542748</v>
      </c>
      <c r="Q906" s="832">
        <v>3144</v>
      </c>
    </row>
    <row r="907" spans="1:17" ht="14.45" customHeight="1" x14ac:dyDescent="0.2">
      <c r="A907" s="821" t="s">
        <v>586</v>
      </c>
      <c r="B907" s="822" t="s">
        <v>5931</v>
      </c>
      <c r="C907" s="822" t="s">
        <v>5932</v>
      </c>
      <c r="D907" s="822" t="s">
        <v>7345</v>
      </c>
      <c r="E907" s="822" t="s">
        <v>7346</v>
      </c>
      <c r="F907" s="831">
        <v>1</v>
      </c>
      <c r="G907" s="831">
        <v>1693</v>
      </c>
      <c r="H907" s="831">
        <v>0.99354460093896713</v>
      </c>
      <c r="I907" s="831">
        <v>1693</v>
      </c>
      <c r="J907" s="831">
        <v>1</v>
      </c>
      <c r="K907" s="831">
        <v>1704</v>
      </c>
      <c r="L907" s="831">
        <v>1</v>
      </c>
      <c r="M907" s="831">
        <v>1704</v>
      </c>
      <c r="N907" s="831"/>
      <c r="O907" s="831"/>
      <c r="P907" s="827"/>
      <c r="Q907" s="832"/>
    </row>
    <row r="908" spans="1:17" ht="14.45" customHeight="1" x14ac:dyDescent="0.2">
      <c r="A908" s="821" t="s">
        <v>586</v>
      </c>
      <c r="B908" s="822" t="s">
        <v>5931</v>
      </c>
      <c r="C908" s="822" t="s">
        <v>5932</v>
      </c>
      <c r="D908" s="822" t="s">
        <v>7347</v>
      </c>
      <c r="E908" s="822" t="s">
        <v>7348</v>
      </c>
      <c r="F908" s="831">
        <v>1</v>
      </c>
      <c r="G908" s="831">
        <v>2266</v>
      </c>
      <c r="H908" s="831">
        <v>0.4969298245614035</v>
      </c>
      <c r="I908" s="831">
        <v>2266</v>
      </c>
      <c r="J908" s="831">
        <v>2</v>
      </c>
      <c r="K908" s="831">
        <v>4560</v>
      </c>
      <c r="L908" s="831">
        <v>1</v>
      </c>
      <c r="M908" s="831">
        <v>2280</v>
      </c>
      <c r="N908" s="831">
        <v>1</v>
      </c>
      <c r="O908" s="831">
        <v>2292</v>
      </c>
      <c r="P908" s="827">
        <v>0.50263157894736843</v>
      </c>
      <c r="Q908" s="832">
        <v>2292</v>
      </c>
    </row>
    <row r="909" spans="1:17" ht="14.45" customHeight="1" x14ac:dyDescent="0.2">
      <c r="A909" s="821" t="s">
        <v>586</v>
      </c>
      <c r="B909" s="822" t="s">
        <v>5931</v>
      </c>
      <c r="C909" s="822" t="s">
        <v>5932</v>
      </c>
      <c r="D909" s="822" t="s">
        <v>6004</v>
      </c>
      <c r="E909" s="822" t="s">
        <v>6005</v>
      </c>
      <c r="F909" s="831">
        <v>3</v>
      </c>
      <c r="G909" s="831">
        <v>492</v>
      </c>
      <c r="H909" s="831"/>
      <c r="I909" s="831">
        <v>164</v>
      </c>
      <c r="J909" s="831"/>
      <c r="K909" s="831"/>
      <c r="L909" s="831"/>
      <c r="M909" s="831"/>
      <c r="N909" s="831"/>
      <c r="O909" s="831"/>
      <c r="P909" s="827"/>
      <c r="Q909" s="832"/>
    </row>
    <row r="910" spans="1:17" ht="14.45" customHeight="1" x14ac:dyDescent="0.2">
      <c r="A910" s="821" t="s">
        <v>586</v>
      </c>
      <c r="B910" s="822" t="s">
        <v>5931</v>
      </c>
      <c r="C910" s="822" t="s">
        <v>5932</v>
      </c>
      <c r="D910" s="822" t="s">
        <v>7349</v>
      </c>
      <c r="E910" s="822" t="s">
        <v>7350</v>
      </c>
      <c r="F910" s="831">
        <v>1</v>
      </c>
      <c r="G910" s="831">
        <v>1724</v>
      </c>
      <c r="H910" s="831">
        <v>0.99080459770114937</v>
      </c>
      <c r="I910" s="831">
        <v>1724</v>
      </c>
      <c r="J910" s="831">
        <v>1</v>
      </c>
      <c r="K910" s="831">
        <v>1740</v>
      </c>
      <c r="L910" s="831">
        <v>1</v>
      </c>
      <c r="M910" s="831">
        <v>1740</v>
      </c>
      <c r="N910" s="831">
        <v>4</v>
      </c>
      <c r="O910" s="831">
        <v>7016</v>
      </c>
      <c r="P910" s="827">
        <v>4.0321839080459769</v>
      </c>
      <c r="Q910" s="832">
        <v>1754</v>
      </c>
    </row>
    <row r="911" spans="1:17" ht="14.45" customHeight="1" x14ac:dyDescent="0.2">
      <c r="A911" s="821" t="s">
        <v>586</v>
      </c>
      <c r="B911" s="822" t="s">
        <v>5931</v>
      </c>
      <c r="C911" s="822" t="s">
        <v>5932</v>
      </c>
      <c r="D911" s="822" t="s">
        <v>7351</v>
      </c>
      <c r="E911" s="822" t="s">
        <v>7352</v>
      </c>
      <c r="F911" s="831"/>
      <c r="G911" s="831"/>
      <c r="H911" s="831"/>
      <c r="I911" s="831"/>
      <c r="J911" s="831"/>
      <c r="K911" s="831"/>
      <c r="L911" s="831"/>
      <c r="M911" s="831"/>
      <c r="N911" s="831">
        <v>1</v>
      </c>
      <c r="O911" s="831">
        <v>255</v>
      </c>
      <c r="P911" s="827"/>
      <c r="Q911" s="832">
        <v>255</v>
      </c>
    </row>
    <row r="912" spans="1:17" ht="14.45" customHeight="1" x14ac:dyDescent="0.2">
      <c r="A912" s="821" t="s">
        <v>586</v>
      </c>
      <c r="B912" s="822" t="s">
        <v>5931</v>
      </c>
      <c r="C912" s="822" t="s">
        <v>5932</v>
      </c>
      <c r="D912" s="822" t="s">
        <v>7353</v>
      </c>
      <c r="E912" s="822" t="s">
        <v>7354</v>
      </c>
      <c r="F912" s="831"/>
      <c r="G912" s="831"/>
      <c r="H912" s="831"/>
      <c r="I912" s="831"/>
      <c r="J912" s="831"/>
      <c r="K912" s="831"/>
      <c r="L912" s="831"/>
      <c r="M912" s="831"/>
      <c r="N912" s="831">
        <v>1</v>
      </c>
      <c r="O912" s="831">
        <v>158</v>
      </c>
      <c r="P912" s="827"/>
      <c r="Q912" s="832">
        <v>158</v>
      </c>
    </row>
    <row r="913" spans="1:17" ht="14.45" customHeight="1" x14ac:dyDescent="0.2">
      <c r="A913" s="821" t="s">
        <v>586</v>
      </c>
      <c r="B913" s="822" t="s">
        <v>5931</v>
      </c>
      <c r="C913" s="822" t="s">
        <v>5932</v>
      </c>
      <c r="D913" s="822" t="s">
        <v>7355</v>
      </c>
      <c r="E913" s="822" t="s">
        <v>7356</v>
      </c>
      <c r="F913" s="831"/>
      <c r="G913" s="831"/>
      <c r="H913" s="831"/>
      <c r="I913" s="831"/>
      <c r="J913" s="831"/>
      <c r="K913" s="831"/>
      <c r="L913" s="831"/>
      <c r="M913" s="831"/>
      <c r="N913" s="831">
        <v>1</v>
      </c>
      <c r="O913" s="831">
        <v>5404</v>
      </c>
      <c r="P913" s="827"/>
      <c r="Q913" s="832">
        <v>5404</v>
      </c>
    </row>
    <row r="914" spans="1:17" ht="14.45" customHeight="1" x14ac:dyDescent="0.2">
      <c r="A914" s="821" t="s">
        <v>586</v>
      </c>
      <c r="B914" s="822" t="s">
        <v>5931</v>
      </c>
      <c r="C914" s="822" t="s">
        <v>5932</v>
      </c>
      <c r="D914" s="822" t="s">
        <v>7357</v>
      </c>
      <c r="E914" s="822" t="s">
        <v>7358</v>
      </c>
      <c r="F914" s="831"/>
      <c r="G914" s="831"/>
      <c r="H914" s="831"/>
      <c r="I914" s="831"/>
      <c r="J914" s="831"/>
      <c r="K914" s="831"/>
      <c r="L914" s="831"/>
      <c r="M914" s="831"/>
      <c r="N914" s="831">
        <v>1</v>
      </c>
      <c r="O914" s="831">
        <v>7527</v>
      </c>
      <c r="P914" s="827"/>
      <c r="Q914" s="832">
        <v>7527</v>
      </c>
    </row>
    <row r="915" spans="1:17" ht="14.45" customHeight="1" x14ac:dyDescent="0.2">
      <c r="A915" s="821" t="s">
        <v>586</v>
      </c>
      <c r="B915" s="822" t="s">
        <v>5931</v>
      </c>
      <c r="C915" s="822" t="s">
        <v>5932</v>
      </c>
      <c r="D915" s="822" t="s">
        <v>7359</v>
      </c>
      <c r="E915" s="822" t="s">
        <v>7360</v>
      </c>
      <c r="F915" s="831"/>
      <c r="G915" s="831"/>
      <c r="H915" s="831"/>
      <c r="I915" s="831"/>
      <c r="J915" s="831"/>
      <c r="K915" s="831"/>
      <c r="L915" s="831"/>
      <c r="M915" s="831"/>
      <c r="N915" s="831">
        <v>1</v>
      </c>
      <c r="O915" s="831">
        <v>14676</v>
      </c>
      <c r="P915" s="827"/>
      <c r="Q915" s="832">
        <v>14676</v>
      </c>
    </row>
    <row r="916" spans="1:17" ht="14.45" customHeight="1" x14ac:dyDescent="0.2">
      <c r="A916" s="821" t="s">
        <v>586</v>
      </c>
      <c r="B916" s="822" t="s">
        <v>5931</v>
      </c>
      <c r="C916" s="822" t="s">
        <v>5932</v>
      </c>
      <c r="D916" s="822" t="s">
        <v>7361</v>
      </c>
      <c r="E916" s="822" t="s">
        <v>7362</v>
      </c>
      <c r="F916" s="831"/>
      <c r="G916" s="831"/>
      <c r="H916" s="831"/>
      <c r="I916" s="831"/>
      <c r="J916" s="831"/>
      <c r="K916" s="831"/>
      <c r="L916" s="831"/>
      <c r="M916" s="831"/>
      <c r="N916" s="831">
        <v>1</v>
      </c>
      <c r="O916" s="831">
        <v>6560</v>
      </c>
      <c r="P916" s="827"/>
      <c r="Q916" s="832">
        <v>6560</v>
      </c>
    </row>
    <row r="917" spans="1:17" ht="14.45" customHeight="1" x14ac:dyDescent="0.2">
      <c r="A917" s="821" t="s">
        <v>586</v>
      </c>
      <c r="B917" s="822" t="s">
        <v>5931</v>
      </c>
      <c r="C917" s="822" t="s">
        <v>5932</v>
      </c>
      <c r="D917" s="822" t="s">
        <v>7363</v>
      </c>
      <c r="E917" s="822" t="s">
        <v>7364</v>
      </c>
      <c r="F917" s="831">
        <v>0</v>
      </c>
      <c r="G917" s="831">
        <v>0</v>
      </c>
      <c r="H917" s="831"/>
      <c r="I917" s="831"/>
      <c r="J917" s="831">
        <v>0</v>
      </c>
      <c r="K917" s="831">
        <v>0</v>
      </c>
      <c r="L917" s="831"/>
      <c r="M917" s="831"/>
      <c r="N917" s="831">
        <v>0</v>
      </c>
      <c r="O917" s="831">
        <v>0</v>
      </c>
      <c r="P917" s="827"/>
      <c r="Q917" s="832"/>
    </row>
    <row r="918" spans="1:17" ht="14.45" customHeight="1" x14ac:dyDescent="0.2">
      <c r="A918" s="821" t="s">
        <v>586</v>
      </c>
      <c r="B918" s="822" t="s">
        <v>5931</v>
      </c>
      <c r="C918" s="822" t="s">
        <v>5932</v>
      </c>
      <c r="D918" s="822" t="s">
        <v>7365</v>
      </c>
      <c r="E918" s="822" t="s">
        <v>7366</v>
      </c>
      <c r="F918" s="831">
        <v>1152</v>
      </c>
      <c r="G918" s="831">
        <v>0</v>
      </c>
      <c r="H918" s="831"/>
      <c r="I918" s="831">
        <v>0</v>
      </c>
      <c r="J918" s="831">
        <v>1143</v>
      </c>
      <c r="K918" s="831">
        <v>0</v>
      </c>
      <c r="L918" s="831"/>
      <c r="M918" s="831">
        <v>0</v>
      </c>
      <c r="N918" s="831">
        <v>1037</v>
      </c>
      <c r="O918" s="831">
        <v>0</v>
      </c>
      <c r="P918" s="827"/>
      <c r="Q918" s="832">
        <v>0</v>
      </c>
    </row>
    <row r="919" spans="1:17" ht="14.45" customHeight="1" x14ac:dyDescent="0.2">
      <c r="A919" s="821" t="s">
        <v>586</v>
      </c>
      <c r="B919" s="822" t="s">
        <v>5931</v>
      </c>
      <c r="C919" s="822" t="s">
        <v>5932</v>
      </c>
      <c r="D919" s="822" t="s">
        <v>7367</v>
      </c>
      <c r="E919" s="822" t="s">
        <v>7368</v>
      </c>
      <c r="F919" s="831">
        <v>164</v>
      </c>
      <c r="G919" s="831">
        <v>0</v>
      </c>
      <c r="H919" s="831"/>
      <c r="I919" s="831">
        <v>0</v>
      </c>
      <c r="J919" s="831">
        <v>216</v>
      </c>
      <c r="K919" s="831">
        <v>0</v>
      </c>
      <c r="L919" s="831"/>
      <c r="M919" s="831">
        <v>0</v>
      </c>
      <c r="N919" s="831">
        <v>167</v>
      </c>
      <c r="O919" s="831">
        <v>0</v>
      </c>
      <c r="P919" s="827"/>
      <c r="Q919" s="832">
        <v>0</v>
      </c>
    </row>
    <row r="920" spans="1:17" ht="14.45" customHeight="1" x14ac:dyDescent="0.2">
      <c r="A920" s="821" t="s">
        <v>586</v>
      </c>
      <c r="B920" s="822" t="s">
        <v>5931</v>
      </c>
      <c r="C920" s="822" t="s">
        <v>5932</v>
      </c>
      <c r="D920" s="822" t="s">
        <v>6197</v>
      </c>
      <c r="E920" s="822" t="s">
        <v>6198</v>
      </c>
      <c r="F920" s="831">
        <v>1</v>
      </c>
      <c r="G920" s="831">
        <v>0</v>
      </c>
      <c r="H920" s="831"/>
      <c r="I920" s="831">
        <v>0</v>
      </c>
      <c r="J920" s="831">
        <v>2</v>
      </c>
      <c r="K920" s="831">
        <v>0</v>
      </c>
      <c r="L920" s="831"/>
      <c r="M920" s="831">
        <v>0</v>
      </c>
      <c r="N920" s="831"/>
      <c r="O920" s="831"/>
      <c r="P920" s="827"/>
      <c r="Q920" s="832"/>
    </row>
    <row r="921" spans="1:17" ht="14.45" customHeight="1" x14ac:dyDescent="0.2">
      <c r="A921" s="821" t="s">
        <v>586</v>
      </c>
      <c r="B921" s="822" t="s">
        <v>5931</v>
      </c>
      <c r="C921" s="822" t="s">
        <v>5932</v>
      </c>
      <c r="D921" s="822" t="s">
        <v>7369</v>
      </c>
      <c r="E921" s="822" t="s">
        <v>7370</v>
      </c>
      <c r="F921" s="831">
        <v>1</v>
      </c>
      <c r="G921" s="831">
        <v>0</v>
      </c>
      <c r="H921" s="831"/>
      <c r="I921" s="831">
        <v>0</v>
      </c>
      <c r="J921" s="831"/>
      <c r="K921" s="831"/>
      <c r="L921" s="831"/>
      <c r="M921" s="831"/>
      <c r="N921" s="831"/>
      <c r="O921" s="831"/>
      <c r="P921" s="827"/>
      <c r="Q921" s="832"/>
    </row>
    <row r="922" spans="1:17" ht="14.45" customHeight="1" x14ac:dyDescent="0.2">
      <c r="A922" s="821" t="s">
        <v>586</v>
      </c>
      <c r="B922" s="822" t="s">
        <v>5931</v>
      </c>
      <c r="C922" s="822" t="s">
        <v>5932</v>
      </c>
      <c r="D922" s="822" t="s">
        <v>6201</v>
      </c>
      <c r="E922" s="822" t="s">
        <v>6202</v>
      </c>
      <c r="F922" s="831"/>
      <c r="G922" s="831"/>
      <c r="H922" s="831"/>
      <c r="I922" s="831"/>
      <c r="J922" s="831"/>
      <c r="K922" s="831"/>
      <c r="L922" s="831"/>
      <c r="M922" s="831"/>
      <c r="N922" s="831">
        <v>718</v>
      </c>
      <c r="O922" s="831">
        <v>0</v>
      </c>
      <c r="P922" s="827"/>
      <c r="Q922" s="832">
        <v>0</v>
      </c>
    </row>
    <row r="923" spans="1:17" ht="14.45" customHeight="1" x14ac:dyDescent="0.2">
      <c r="A923" s="821" t="s">
        <v>586</v>
      </c>
      <c r="B923" s="822" t="s">
        <v>5931</v>
      </c>
      <c r="C923" s="822" t="s">
        <v>5932</v>
      </c>
      <c r="D923" s="822" t="s">
        <v>6205</v>
      </c>
      <c r="E923" s="822" t="s">
        <v>6206</v>
      </c>
      <c r="F923" s="831">
        <v>1</v>
      </c>
      <c r="G923" s="831">
        <v>0</v>
      </c>
      <c r="H923" s="831"/>
      <c r="I923" s="831">
        <v>0</v>
      </c>
      <c r="J923" s="831">
        <v>2</v>
      </c>
      <c r="K923" s="831">
        <v>0</v>
      </c>
      <c r="L923" s="831"/>
      <c r="M923" s="831">
        <v>0</v>
      </c>
      <c r="N923" s="831"/>
      <c r="O923" s="831"/>
      <c r="P923" s="827"/>
      <c r="Q923" s="832"/>
    </row>
    <row r="924" spans="1:17" ht="14.45" customHeight="1" x14ac:dyDescent="0.2">
      <c r="A924" s="821" t="s">
        <v>586</v>
      </c>
      <c r="B924" s="822" t="s">
        <v>5931</v>
      </c>
      <c r="C924" s="822" t="s">
        <v>5932</v>
      </c>
      <c r="D924" s="822" t="s">
        <v>7371</v>
      </c>
      <c r="E924" s="822" t="s">
        <v>7372</v>
      </c>
      <c r="F924" s="831">
        <v>46</v>
      </c>
      <c r="G924" s="831">
        <v>266906</v>
      </c>
      <c r="H924" s="831">
        <v>0.26660313883428427</v>
      </c>
      <c r="I924" s="831">
        <v>5802.304347826087</v>
      </c>
      <c r="J924" s="831">
        <v>48</v>
      </c>
      <c r="K924" s="831">
        <v>1001136</v>
      </c>
      <c r="L924" s="831">
        <v>1</v>
      </c>
      <c r="M924" s="831">
        <v>20857</v>
      </c>
      <c r="N924" s="831">
        <v>19</v>
      </c>
      <c r="O924" s="831">
        <v>396587</v>
      </c>
      <c r="P924" s="827">
        <v>0.39613698838119898</v>
      </c>
      <c r="Q924" s="832">
        <v>20873</v>
      </c>
    </row>
    <row r="925" spans="1:17" ht="14.45" customHeight="1" x14ac:dyDescent="0.2">
      <c r="A925" s="821" t="s">
        <v>586</v>
      </c>
      <c r="B925" s="822" t="s">
        <v>5931</v>
      </c>
      <c r="C925" s="822" t="s">
        <v>5932</v>
      </c>
      <c r="D925" s="822" t="s">
        <v>6012</v>
      </c>
      <c r="E925" s="822" t="s">
        <v>6013</v>
      </c>
      <c r="F925" s="831">
        <v>2</v>
      </c>
      <c r="G925" s="831">
        <v>172</v>
      </c>
      <c r="H925" s="831"/>
      <c r="I925" s="831">
        <v>86</v>
      </c>
      <c r="J925" s="831"/>
      <c r="K925" s="831"/>
      <c r="L925" s="831"/>
      <c r="M925" s="831"/>
      <c r="N925" s="831">
        <v>4</v>
      </c>
      <c r="O925" s="831">
        <v>352</v>
      </c>
      <c r="P925" s="827"/>
      <c r="Q925" s="832">
        <v>88</v>
      </c>
    </row>
    <row r="926" spans="1:17" ht="14.45" customHeight="1" x14ac:dyDescent="0.2">
      <c r="A926" s="821" t="s">
        <v>586</v>
      </c>
      <c r="B926" s="822" t="s">
        <v>5931</v>
      </c>
      <c r="C926" s="822" t="s">
        <v>5932</v>
      </c>
      <c r="D926" s="822" t="s">
        <v>7373</v>
      </c>
      <c r="E926" s="822" t="s">
        <v>7374</v>
      </c>
      <c r="F926" s="831"/>
      <c r="G926" s="831"/>
      <c r="H926" s="831"/>
      <c r="I926" s="831"/>
      <c r="J926" s="831"/>
      <c r="K926" s="831"/>
      <c r="L926" s="831"/>
      <c r="M926" s="831"/>
      <c r="N926" s="831">
        <v>2</v>
      </c>
      <c r="O926" s="831">
        <v>68</v>
      </c>
      <c r="P926" s="827"/>
      <c r="Q926" s="832">
        <v>34</v>
      </c>
    </row>
    <row r="927" spans="1:17" ht="14.45" customHeight="1" x14ac:dyDescent="0.2">
      <c r="A927" s="821" t="s">
        <v>586</v>
      </c>
      <c r="B927" s="822" t="s">
        <v>5931</v>
      </c>
      <c r="C927" s="822" t="s">
        <v>5932</v>
      </c>
      <c r="D927" s="822" t="s">
        <v>6160</v>
      </c>
      <c r="E927" s="822" t="s">
        <v>6161</v>
      </c>
      <c r="F927" s="831">
        <v>109</v>
      </c>
      <c r="G927" s="831">
        <v>452241</v>
      </c>
      <c r="H927" s="831">
        <v>0.89504996348479726</v>
      </c>
      <c r="I927" s="831">
        <v>4149</v>
      </c>
      <c r="J927" s="831">
        <v>121</v>
      </c>
      <c r="K927" s="831">
        <v>505269</v>
      </c>
      <c r="L927" s="831">
        <v>1</v>
      </c>
      <c r="M927" s="831">
        <v>4175.7768595041325</v>
      </c>
      <c r="N927" s="831">
        <v>89</v>
      </c>
      <c r="O927" s="831">
        <v>373800</v>
      </c>
      <c r="P927" s="827">
        <v>0.73980394601687416</v>
      </c>
      <c r="Q927" s="832">
        <v>4200</v>
      </c>
    </row>
    <row r="928" spans="1:17" ht="14.45" customHeight="1" x14ac:dyDescent="0.2">
      <c r="A928" s="821" t="s">
        <v>586</v>
      </c>
      <c r="B928" s="822" t="s">
        <v>5931</v>
      </c>
      <c r="C928" s="822" t="s">
        <v>5932</v>
      </c>
      <c r="D928" s="822" t="s">
        <v>6207</v>
      </c>
      <c r="E928" s="822" t="s">
        <v>6208</v>
      </c>
      <c r="F928" s="831">
        <v>1</v>
      </c>
      <c r="G928" s="831">
        <v>534</v>
      </c>
      <c r="H928" s="831">
        <v>0.49536178107606677</v>
      </c>
      <c r="I928" s="831">
        <v>534</v>
      </c>
      <c r="J928" s="831">
        <v>2</v>
      </c>
      <c r="K928" s="831">
        <v>1078</v>
      </c>
      <c r="L928" s="831">
        <v>1</v>
      </c>
      <c r="M928" s="831">
        <v>539</v>
      </c>
      <c r="N928" s="831"/>
      <c r="O928" s="831"/>
      <c r="P928" s="827"/>
      <c r="Q928" s="832"/>
    </row>
    <row r="929" spans="1:17" ht="14.45" customHeight="1" x14ac:dyDescent="0.2">
      <c r="A929" s="821" t="s">
        <v>586</v>
      </c>
      <c r="B929" s="822" t="s">
        <v>5931</v>
      </c>
      <c r="C929" s="822" t="s">
        <v>5932</v>
      </c>
      <c r="D929" s="822" t="s">
        <v>7375</v>
      </c>
      <c r="E929" s="822" t="s">
        <v>7376</v>
      </c>
      <c r="F929" s="831">
        <v>5284</v>
      </c>
      <c r="G929" s="831">
        <v>5781873</v>
      </c>
      <c r="H929" s="831">
        <v>0.9081411252778514</v>
      </c>
      <c r="I929" s="831">
        <v>1094.2227479182438</v>
      </c>
      <c r="J929" s="831">
        <v>5671</v>
      </c>
      <c r="K929" s="831">
        <v>6366712</v>
      </c>
      <c r="L929" s="831">
        <v>1</v>
      </c>
      <c r="M929" s="831">
        <v>1122.6788926115323</v>
      </c>
      <c r="N929" s="831">
        <v>4923</v>
      </c>
      <c r="O929" s="831">
        <v>5478097</v>
      </c>
      <c r="P929" s="827">
        <v>0.86042795716218989</v>
      </c>
      <c r="Q929" s="832">
        <v>1112.7558399349989</v>
      </c>
    </row>
    <row r="930" spans="1:17" ht="14.45" customHeight="1" x14ac:dyDescent="0.2">
      <c r="A930" s="821" t="s">
        <v>586</v>
      </c>
      <c r="B930" s="822" t="s">
        <v>5931</v>
      </c>
      <c r="C930" s="822" t="s">
        <v>5932</v>
      </c>
      <c r="D930" s="822" t="s">
        <v>7377</v>
      </c>
      <c r="E930" s="822" t="s">
        <v>7378</v>
      </c>
      <c r="F930" s="831"/>
      <c r="G930" s="831"/>
      <c r="H930" s="831"/>
      <c r="I930" s="831"/>
      <c r="J930" s="831">
        <v>1</v>
      </c>
      <c r="K930" s="831">
        <v>3719</v>
      </c>
      <c r="L930" s="831">
        <v>1</v>
      </c>
      <c r="M930" s="831">
        <v>3719</v>
      </c>
      <c r="N930" s="831">
        <v>3</v>
      </c>
      <c r="O930" s="831">
        <v>11214</v>
      </c>
      <c r="P930" s="827">
        <v>3.0153267007260016</v>
      </c>
      <c r="Q930" s="832">
        <v>3738</v>
      </c>
    </row>
    <row r="931" spans="1:17" ht="14.45" customHeight="1" x14ac:dyDescent="0.2">
      <c r="A931" s="821" t="s">
        <v>586</v>
      </c>
      <c r="B931" s="822" t="s">
        <v>5931</v>
      </c>
      <c r="C931" s="822" t="s">
        <v>5932</v>
      </c>
      <c r="D931" s="822" t="s">
        <v>7379</v>
      </c>
      <c r="E931" s="822" t="s">
        <v>7380</v>
      </c>
      <c r="F931" s="831">
        <v>3</v>
      </c>
      <c r="G931" s="831">
        <v>3981</v>
      </c>
      <c r="H931" s="831"/>
      <c r="I931" s="831">
        <v>1327</v>
      </c>
      <c r="J931" s="831"/>
      <c r="K931" s="831"/>
      <c r="L931" s="831"/>
      <c r="M931" s="831"/>
      <c r="N931" s="831"/>
      <c r="O931" s="831"/>
      <c r="P931" s="827"/>
      <c r="Q931" s="832"/>
    </row>
    <row r="932" spans="1:17" ht="14.45" customHeight="1" x14ac:dyDescent="0.2">
      <c r="A932" s="821" t="s">
        <v>586</v>
      </c>
      <c r="B932" s="822" t="s">
        <v>5931</v>
      </c>
      <c r="C932" s="822" t="s">
        <v>5932</v>
      </c>
      <c r="D932" s="822" t="s">
        <v>6020</v>
      </c>
      <c r="E932" s="822" t="s">
        <v>6021</v>
      </c>
      <c r="F932" s="831">
        <v>2</v>
      </c>
      <c r="G932" s="831">
        <v>992</v>
      </c>
      <c r="H932" s="831">
        <v>0.6626586506346025</v>
      </c>
      <c r="I932" s="831">
        <v>496</v>
      </c>
      <c r="J932" s="831">
        <v>3</v>
      </c>
      <c r="K932" s="831">
        <v>1497</v>
      </c>
      <c r="L932" s="831">
        <v>1</v>
      </c>
      <c r="M932" s="831">
        <v>499</v>
      </c>
      <c r="N932" s="831">
        <v>2</v>
      </c>
      <c r="O932" s="831">
        <v>1002</v>
      </c>
      <c r="P932" s="827">
        <v>0.66933867735470942</v>
      </c>
      <c r="Q932" s="832">
        <v>501</v>
      </c>
    </row>
    <row r="933" spans="1:17" ht="14.45" customHeight="1" x14ac:dyDescent="0.2">
      <c r="A933" s="821" t="s">
        <v>586</v>
      </c>
      <c r="B933" s="822" t="s">
        <v>5931</v>
      </c>
      <c r="C933" s="822" t="s">
        <v>5932</v>
      </c>
      <c r="D933" s="822" t="s">
        <v>6022</v>
      </c>
      <c r="E933" s="822" t="s">
        <v>6023</v>
      </c>
      <c r="F933" s="831">
        <v>3</v>
      </c>
      <c r="G933" s="831">
        <v>2067</v>
      </c>
      <c r="H933" s="831">
        <v>0.7445965417867435</v>
      </c>
      <c r="I933" s="831">
        <v>689</v>
      </c>
      <c r="J933" s="831">
        <v>4</v>
      </c>
      <c r="K933" s="831">
        <v>2776</v>
      </c>
      <c r="L933" s="831">
        <v>1</v>
      </c>
      <c r="M933" s="831">
        <v>694</v>
      </c>
      <c r="N933" s="831">
        <v>6</v>
      </c>
      <c r="O933" s="831">
        <v>4182</v>
      </c>
      <c r="P933" s="827">
        <v>1.5064841498559078</v>
      </c>
      <c r="Q933" s="832">
        <v>697</v>
      </c>
    </row>
    <row r="934" spans="1:17" ht="14.45" customHeight="1" x14ac:dyDescent="0.2">
      <c r="A934" s="821" t="s">
        <v>586</v>
      </c>
      <c r="B934" s="822" t="s">
        <v>5931</v>
      </c>
      <c r="C934" s="822" t="s">
        <v>5932</v>
      </c>
      <c r="D934" s="822" t="s">
        <v>7381</v>
      </c>
      <c r="E934" s="822" t="s">
        <v>7382</v>
      </c>
      <c r="F934" s="831">
        <v>55</v>
      </c>
      <c r="G934" s="831">
        <v>0</v>
      </c>
      <c r="H934" s="831"/>
      <c r="I934" s="831">
        <v>0</v>
      </c>
      <c r="J934" s="831">
        <v>19</v>
      </c>
      <c r="K934" s="831">
        <v>0</v>
      </c>
      <c r="L934" s="831"/>
      <c r="M934" s="831">
        <v>0</v>
      </c>
      <c r="N934" s="831">
        <v>3</v>
      </c>
      <c r="O934" s="831">
        <v>0</v>
      </c>
      <c r="P934" s="827"/>
      <c r="Q934" s="832">
        <v>0</v>
      </c>
    </row>
    <row r="935" spans="1:17" ht="14.45" customHeight="1" x14ac:dyDescent="0.2">
      <c r="A935" s="821" t="s">
        <v>586</v>
      </c>
      <c r="B935" s="822" t="s">
        <v>5931</v>
      </c>
      <c r="C935" s="822" t="s">
        <v>5932</v>
      </c>
      <c r="D935" s="822" t="s">
        <v>7383</v>
      </c>
      <c r="E935" s="822" t="s">
        <v>7384</v>
      </c>
      <c r="F935" s="831">
        <v>38</v>
      </c>
      <c r="G935" s="831">
        <v>112404</v>
      </c>
      <c r="H935" s="831">
        <v>0.83821029082774046</v>
      </c>
      <c r="I935" s="831">
        <v>2958</v>
      </c>
      <c r="J935" s="831">
        <v>45</v>
      </c>
      <c r="K935" s="831">
        <v>134100</v>
      </c>
      <c r="L935" s="831">
        <v>1</v>
      </c>
      <c r="M935" s="831">
        <v>2980</v>
      </c>
      <c r="N935" s="831">
        <v>36</v>
      </c>
      <c r="O935" s="831">
        <v>107964</v>
      </c>
      <c r="P935" s="827">
        <v>0.80510067114093964</v>
      </c>
      <c r="Q935" s="832">
        <v>2999</v>
      </c>
    </row>
    <row r="936" spans="1:17" ht="14.45" customHeight="1" x14ac:dyDescent="0.2">
      <c r="A936" s="821" t="s">
        <v>586</v>
      </c>
      <c r="B936" s="822" t="s">
        <v>5931</v>
      </c>
      <c r="C936" s="822" t="s">
        <v>5932</v>
      </c>
      <c r="D936" s="822" t="s">
        <v>7385</v>
      </c>
      <c r="E936" s="822" t="s">
        <v>7386</v>
      </c>
      <c r="F936" s="831">
        <v>2</v>
      </c>
      <c r="G936" s="831">
        <v>5782</v>
      </c>
      <c r="H936" s="831">
        <v>1.9896765313145217</v>
      </c>
      <c r="I936" s="831">
        <v>2891</v>
      </c>
      <c r="J936" s="831">
        <v>1</v>
      </c>
      <c r="K936" s="831">
        <v>2906</v>
      </c>
      <c r="L936" s="831">
        <v>1</v>
      </c>
      <c r="M936" s="831">
        <v>2906</v>
      </c>
      <c r="N936" s="831">
        <v>2</v>
      </c>
      <c r="O936" s="831">
        <v>5840</v>
      </c>
      <c r="P936" s="827">
        <v>2.0096352374397797</v>
      </c>
      <c r="Q936" s="832">
        <v>2920</v>
      </c>
    </row>
    <row r="937" spans="1:17" ht="14.45" customHeight="1" x14ac:dyDescent="0.2">
      <c r="A937" s="821" t="s">
        <v>586</v>
      </c>
      <c r="B937" s="822" t="s">
        <v>5931</v>
      </c>
      <c r="C937" s="822" t="s">
        <v>5932</v>
      </c>
      <c r="D937" s="822" t="s">
        <v>7387</v>
      </c>
      <c r="E937" s="822" t="s">
        <v>7388</v>
      </c>
      <c r="F937" s="831"/>
      <c r="G937" s="831"/>
      <c r="H937" s="831"/>
      <c r="I937" s="831"/>
      <c r="J937" s="831"/>
      <c r="K937" s="831"/>
      <c r="L937" s="831"/>
      <c r="M937" s="831"/>
      <c r="N937" s="831">
        <v>1</v>
      </c>
      <c r="O937" s="831">
        <v>120</v>
      </c>
      <c r="P937" s="827"/>
      <c r="Q937" s="832">
        <v>120</v>
      </c>
    </row>
    <row r="938" spans="1:17" ht="14.45" customHeight="1" x14ac:dyDescent="0.2">
      <c r="A938" s="821" t="s">
        <v>586</v>
      </c>
      <c r="B938" s="822" t="s">
        <v>5931</v>
      </c>
      <c r="C938" s="822" t="s">
        <v>5932</v>
      </c>
      <c r="D938" s="822" t="s">
        <v>6213</v>
      </c>
      <c r="E938" s="822" t="s">
        <v>6214</v>
      </c>
      <c r="F938" s="831">
        <v>1</v>
      </c>
      <c r="G938" s="831">
        <v>9361</v>
      </c>
      <c r="H938" s="831">
        <v>0.49744925071739826</v>
      </c>
      <c r="I938" s="831">
        <v>9361</v>
      </c>
      <c r="J938" s="831">
        <v>2</v>
      </c>
      <c r="K938" s="831">
        <v>18818</v>
      </c>
      <c r="L938" s="831">
        <v>1</v>
      </c>
      <c r="M938" s="831">
        <v>9409</v>
      </c>
      <c r="N938" s="831"/>
      <c r="O938" s="831"/>
      <c r="P938" s="827"/>
      <c r="Q938" s="832"/>
    </row>
    <row r="939" spans="1:17" ht="14.45" customHeight="1" x14ac:dyDescent="0.2">
      <c r="A939" s="821" t="s">
        <v>586</v>
      </c>
      <c r="B939" s="822" t="s">
        <v>5931</v>
      </c>
      <c r="C939" s="822" t="s">
        <v>5932</v>
      </c>
      <c r="D939" s="822" t="s">
        <v>7389</v>
      </c>
      <c r="E939" s="822" t="s">
        <v>7390</v>
      </c>
      <c r="F939" s="831">
        <v>35</v>
      </c>
      <c r="G939" s="831">
        <v>15610</v>
      </c>
      <c r="H939" s="831">
        <v>4.35546875</v>
      </c>
      <c r="I939" s="831">
        <v>446</v>
      </c>
      <c r="J939" s="831">
        <v>8</v>
      </c>
      <c r="K939" s="831">
        <v>3584</v>
      </c>
      <c r="L939" s="831">
        <v>1</v>
      </c>
      <c r="M939" s="831">
        <v>448</v>
      </c>
      <c r="N939" s="831">
        <v>27</v>
      </c>
      <c r="O939" s="831">
        <v>12171</v>
      </c>
      <c r="P939" s="827">
        <v>3.3959263392857144</v>
      </c>
      <c r="Q939" s="832">
        <v>450.77777777777777</v>
      </c>
    </row>
    <row r="940" spans="1:17" ht="14.45" customHeight="1" x14ac:dyDescent="0.2">
      <c r="A940" s="821" t="s">
        <v>586</v>
      </c>
      <c r="B940" s="822" t="s">
        <v>5931</v>
      </c>
      <c r="C940" s="822" t="s">
        <v>5932</v>
      </c>
      <c r="D940" s="822" t="s">
        <v>7391</v>
      </c>
      <c r="E940" s="822" t="s">
        <v>7392</v>
      </c>
      <c r="F940" s="831">
        <v>1</v>
      </c>
      <c r="G940" s="831">
        <v>4142</v>
      </c>
      <c r="H940" s="831"/>
      <c r="I940" s="831">
        <v>4142</v>
      </c>
      <c r="J940" s="831"/>
      <c r="K940" s="831"/>
      <c r="L940" s="831"/>
      <c r="M940" s="831"/>
      <c r="N940" s="831"/>
      <c r="O940" s="831"/>
      <c r="P940" s="827"/>
      <c r="Q940" s="832"/>
    </row>
    <row r="941" spans="1:17" ht="14.45" customHeight="1" x14ac:dyDescent="0.2">
      <c r="A941" s="821" t="s">
        <v>586</v>
      </c>
      <c r="B941" s="822" t="s">
        <v>5931</v>
      </c>
      <c r="C941" s="822" t="s">
        <v>5932</v>
      </c>
      <c r="D941" s="822" t="s">
        <v>5933</v>
      </c>
      <c r="E941" s="822" t="s">
        <v>5934</v>
      </c>
      <c r="F941" s="831">
        <v>1910</v>
      </c>
      <c r="G941" s="831">
        <v>481320</v>
      </c>
      <c r="H941" s="831">
        <v>0.86291467664902544</v>
      </c>
      <c r="I941" s="831">
        <v>252</v>
      </c>
      <c r="J941" s="831">
        <v>2196</v>
      </c>
      <c r="K941" s="831">
        <v>557784</v>
      </c>
      <c r="L941" s="831">
        <v>1</v>
      </c>
      <c r="M941" s="831">
        <v>254</v>
      </c>
      <c r="N941" s="831">
        <v>1699</v>
      </c>
      <c r="O941" s="831">
        <v>433244</v>
      </c>
      <c r="P941" s="827">
        <v>0.77672360627052761</v>
      </c>
      <c r="Q941" s="832">
        <v>254.99941141848146</v>
      </c>
    </row>
    <row r="942" spans="1:17" ht="14.45" customHeight="1" x14ac:dyDescent="0.2">
      <c r="A942" s="821" t="s">
        <v>586</v>
      </c>
      <c r="B942" s="822" t="s">
        <v>5931</v>
      </c>
      <c r="C942" s="822" t="s">
        <v>5932</v>
      </c>
      <c r="D942" s="822" t="s">
        <v>6030</v>
      </c>
      <c r="E942" s="822" t="s">
        <v>6031</v>
      </c>
      <c r="F942" s="831">
        <v>4</v>
      </c>
      <c r="G942" s="831">
        <v>484</v>
      </c>
      <c r="H942" s="831">
        <v>0.99180327868852458</v>
      </c>
      <c r="I942" s="831">
        <v>121</v>
      </c>
      <c r="J942" s="831">
        <v>4</v>
      </c>
      <c r="K942" s="831">
        <v>488</v>
      </c>
      <c r="L942" s="831">
        <v>1</v>
      </c>
      <c r="M942" s="831">
        <v>122</v>
      </c>
      <c r="N942" s="831">
        <v>2</v>
      </c>
      <c r="O942" s="831">
        <v>246</v>
      </c>
      <c r="P942" s="827">
        <v>0.50409836065573765</v>
      </c>
      <c r="Q942" s="832">
        <v>123</v>
      </c>
    </row>
    <row r="943" spans="1:17" ht="14.45" customHeight="1" x14ac:dyDescent="0.2">
      <c r="A943" s="821" t="s">
        <v>586</v>
      </c>
      <c r="B943" s="822" t="s">
        <v>5931</v>
      </c>
      <c r="C943" s="822" t="s">
        <v>5932</v>
      </c>
      <c r="D943" s="822" t="s">
        <v>6032</v>
      </c>
      <c r="E943" s="822" t="s">
        <v>6033</v>
      </c>
      <c r="F943" s="831">
        <v>2</v>
      </c>
      <c r="G943" s="831">
        <v>1446</v>
      </c>
      <c r="H943" s="831">
        <v>0.99176954732510292</v>
      </c>
      <c r="I943" s="831">
        <v>723</v>
      </c>
      <c r="J943" s="831">
        <v>2</v>
      </c>
      <c r="K943" s="831">
        <v>1458</v>
      </c>
      <c r="L943" s="831">
        <v>1</v>
      </c>
      <c r="M943" s="831">
        <v>729</v>
      </c>
      <c r="N943" s="831">
        <v>1</v>
      </c>
      <c r="O943" s="831">
        <v>734</v>
      </c>
      <c r="P943" s="827">
        <v>0.50342935528120714</v>
      </c>
      <c r="Q943" s="832">
        <v>734</v>
      </c>
    </row>
    <row r="944" spans="1:17" ht="14.45" customHeight="1" x14ac:dyDescent="0.2">
      <c r="A944" s="821" t="s">
        <v>586</v>
      </c>
      <c r="B944" s="822" t="s">
        <v>5931</v>
      </c>
      <c r="C944" s="822" t="s">
        <v>5932</v>
      </c>
      <c r="D944" s="822" t="s">
        <v>6034</v>
      </c>
      <c r="E944" s="822" t="s">
        <v>6035</v>
      </c>
      <c r="F944" s="831">
        <v>1540</v>
      </c>
      <c r="G944" s="831">
        <v>575955</v>
      </c>
      <c r="H944" s="831">
        <v>0.9080138482930844</v>
      </c>
      <c r="I944" s="831">
        <v>373.99675324675326</v>
      </c>
      <c r="J944" s="831">
        <v>1687</v>
      </c>
      <c r="K944" s="831">
        <v>634302</v>
      </c>
      <c r="L944" s="831">
        <v>1</v>
      </c>
      <c r="M944" s="831">
        <v>375.99407231772375</v>
      </c>
      <c r="N944" s="831">
        <v>1356</v>
      </c>
      <c r="O944" s="831">
        <v>513912</v>
      </c>
      <c r="P944" s="827">
        <v>0.81020081916815645</v>
      </c>
      <c r="Q944" s="832">
        <v>378.99115044247787</v>
      </c>
    </row>
    <row r="945" spans="1:17" ht="14.45" customHeight="1" x14ac:dyDescent="0.2">
      <c r="A945" s="821" t="s">
        <v>586</v>
      </c>
      <c r="B945" s="822" t="s">
        <v>5931</v>
      </c>
      <c r="C945" s="822" t="s">
        <v>5932</v>
      </c>
      <c r="D945" s="822" t="s">
        <v>7393</v>
      </c>
      <c r="E945" s="822" t="s">
        <v>7394</v>
      </c>
      <c r="F945" s="831"/>
      <c r="G945" s="831"/>
      <c r="H945" s="831"/>
      <c r="I945" s="831"/>
      <c r="J945" s="831"/>
      <c r="K945" s="831"/>
      <c r="L945" s="831"/>
      <c r="M945" s="831"/>
      <c r="N945" s="831">
        <v>1</v>
      </c>
      <c r="O945" s="831">
        <v>4827</v>
      </c>
      <c r="P945" s="827"/>
      <c r="Q945" s="832">
        <v>4827</v>
      </c>
    </row>
    <row r="946" spans="1:17" ht="14.45" customHeight="1" x14ac:dyDescent="0.2">
      <c r="A946" s="821" t="s">
        <v>586</v>
      </c>
      <c r="B946" s="822" t="s">
        <v>5931</v>
      </c>
      <c r="C946" s="822" t="s">
        <v>5932</v>
      </c>
      <c r="D946" s="822" t="s">
        <v>6036</v>
      </c>
      <c r="E946" s="822" t="s">
        <v>6037</v>
      </c>
      <c r="F946" s="831"/>
      <c r="G946" s="831"/>
      <c r="H946" s="831"/>
      <c r="I946" s="831"/>
      <c r="J946" s="831">
        <v>2</v>
      </c>
      <c r="K946" s="831">
        <v>2138</v>
      </c>
      <c r="L946" s="831">
        <v>1</v>
      </c>
      <c r="M946" s="831">
        <v>1069</v>
      </c>
      <c r="N946" s="831"/>
      <c r="O946" s="831"/>
      <c r="P946" s="827"/>
      <c r="Q946" s="832"/>
    </row>
    <row r="947" spans="1:17" ht="14.45" customHeight="1" x14ac:dyDescent="0.2">
      <c r="A947" s="821" t="s">
        <v>586</v>
      </c>
      <c r="B947" s="822" t="s">
        <v>5931</v>
      </c>
      <c r="C947" s="822" t="s">
        <v>5932</v>
      </c>
      <c r="D947" s="822" t="s">
        <v>7395</v>
      </c>
      <c r="E947" s="822" t="s">
        <v>7396</v>
      </c>
      <c r="F947" s="831">
        <v>153</v>
      </c>
      <c r="G947" s="831">
        <v>132497</v>
      </c>
      <c r="H947" s="831">
        <v>1.5365712231383872</v>
      </c>
      <c r="I947" s="831">
        <v>865.99346405228755</v>
      </c>
      <c r="J947" s="831">
        <v>99</v>
      </c>
      <c r="K947" s="831">
        <v>86229</v>
      </c>
      <c r="L947" s="831">
        <v>1</v>
      </c>
      <c r="M947" s="831">
        <v>871</v>
      </c>
      <c r="N947" s="831">
        <v>73</v>
      </c>
      <c r="O947" s="831">
        <v>61466</v>
      </c>
      <c r="P947" s="827">
        <v>0.71282283222581733</v>
      </c>
      <c r="Q947" s="832">
        <v>842</v>
      </c>
    </row>
    <row r="948" spans="1:17" ht="14.45" customHeight="1" x14ac:dyDescent="0.2">
      <c r="A948" s="821" t="s">
        <v>586</v>
      </c>
      <c r="B948" s="822" t="s">
        <v>5931</v>
      </c>
      <c r="C948" s="822" t="s">
        <v>5932</v>
      </c>
      <c r="D948" s="822" t="s">
        <v>6038</v>
      </c>
      <c r="E948" s="822" t="s">
        <v>6039</v>
      </c>
      <c r="F948" s="831">
        <v>1098</v>
      </c>
      <c r="G948" s="831">
        <v>132856</v>
      </c>
      <c r="H948" s="831">
        <v>0.94862585772325791</v>
      </c>
      <c r="I948" s="831">
        <v>120.99817850637523</v>
      </c>
      <c r="J948" s="831">
        <v>1148</v>
      </c>
      <c r="K948" s="831">
        <v>140051</v>
      </c>
      <c r="L948" s="831">
        <v>1</v>
      </c>
      <c r="M948" s="831">
        <v>121.99564459930313</v>
      </c>
      <c r="N948" s="831">
        <v>1001</v>
      </c>
      <c r="O948" s="831">
        <v>123121</v>
      </c>
      <c r="P948" s="827">
        <v>0.87911546508057781</v>
      </c>
      <c r="Q948" s="832">
        <v>122.998001998002</v>
      </c>
    </row>
    <row r="949" spans="1:17" ht="14.45" customHeight="1" x14ac:dyDescent="0.2">
      <c r="A949" s="821" t="s">
        <v>586</v>
      </c>
      <c r="B949" s="822" t="s">
        <v>5931</v>
      </c>
      <c r="C949" s="822" t="s">
        <v>5932</v>
      </c>
      <c r="D949" s="822" t="s">
        <v>7397</v>
      </c>
      <c r="E949" s="822" t="s">
        <v>7398</v>
      </c>
      <c r="F949" s="831">
        <v>13</v>
      </c>
      <c r="G949" s="831">
        <v>58487</v>
      </c>
      <c r="H949" s="831">
        <v>0.71791378209849266</v>
      </c>
      <c r="I949" s="831">
        <v>4499</v>
      </c>
      <c r="J949" s="831">
        <v>18</v>
      </c>
      <c r="K949" s="831">
        <v>81468</v>
      </c>
      <c r="L949" s="831">
        <v>1</v>
      </c>
      <c r="M949" s="831">
        <v>4526</v>
      </c>
      <c r="N949" s="831">
        <v>12</v>
      </c>
      <c r="O949" s="831">
        <v>54600</v>
      </c>
      <c r="P949" s="827">
        <v>0.67020179702459859</v>
      </c>
      <c r="Q949" s="832">
        <v>4550</v>
      </c>
    </row>
    <row r="950" spans="1:17" ht="14.45" customHeight="1" x14ac:dyDescent="0.2">
      <c r="A950" s="821" t="s">
        <v>586</v>
      </c>
      <c r="B950" s="822" t="s">
        <v>5931</v>
      </c>
      <c r="C950" s="822" t="s">
        <v>5932</v>
      </c>
      <c r="D950" s="822" t="s">
        <v>7399</v>
      </c>
      <c r="E950" s="822" t="s">
        <v>7400</v>
      </c>
      <c r="F950" s="831">
        <v>15</v>
      </c>
      <c r="G950" s="831">
        <v>57675</v>
      </c>
      <c r="H950" s="831">
        <v>0.87620017015070495</v>
      </c>
      <c r="I950" s="831">
        <v>3845</v>
      </c>
      <c r="J950" s="831">
        <v>17</v>
      </c>
      <c r="K950" s="831">
        <v>65824</v>
      </c>
      <c r="L950" s="831">
        <v>1</v>
      </c>
      <c r="M950" s="831">
        <v>3872</v>
      </c>
      <c r="N950" s="831">
        <v>14</v>
      </c>
      <c r="O950" s="831">
        <v>54544</v>
      </c>
      <c r="P950" s="827">
        <v>0.82863393291200782</v>
      </c>
      <c r="Q950" s="832">
        <v>3896</v>
      </c>
    </row>
    <row r="951" spans="1:17" ht="14.45" customHeight="1" x14ac:dyDescent="0.2">
      <c r="A951" s="821" t="s">
        <v>586</v>
      </c>
      <c r="B951" s="822" t="s">
        <v>5931</v>
      </c>
      <c r="C951" s="822" t="s">
        <v>5932</v>
      </c>
      <c r="D951" s="822" t="s">
        <v>6215</v>
      </c>
      <c r="E951" s="822" t="s">
        <v>6216</v>
      </c>
      <c r="F951" s="831">
        <v>1</v>
      </c>
      <c r="G951" s="831">
        <v>3619</v>
      </c>
      <c r="H951" s="831"/>
      <c r="I951" s="831">
        <v>3619</v>
      </c>
      <c r="J951" s="831"/>
      <c r="K951" s="831"/>
      <c r="L951" s="831"/>
      <c r="M951" s="831"/>
      <c r="N951" s="831"/>
      <c r="O951" s="831"/>
      <c r="P951" s="827"/>
      <c r="Q951" s="832"/>
    </row>
    <row r="952" spans="1:17" ht="14.45" customHeight="1" x14ac:dyDescent="0.2">
      <c r="A952" s="821" t="s">
        <v>586</v>
      </c>
      <c r="B952" s="822" t="s">
        <v>5931</v>
      </c>
      <c r="C952" s="822" t="s">
        <v>5932</v>
      </c>
      <c r="D952" s="822" t="s">
        <v>7401</v>
      </c>
      <c r="E952" s="822" t="s">
        <v>7402</v>
      </c>
      <c r="F952" s="831"/>
      <c r="G952" s="831"/>
      <c r="H952" s="831"/>
      <c r="I952" s="831"/>
      <c r="J952" s="831"/>
      <c r="K952" s="831"/>
      <c r="L952" s="831"/>
      <c r="M952" s="831"/>
      <c r="N952" s="831">
        <v>1</v>
      </c>
      <c r="O952" s="831">
        <v>379</v>
      </c>
      <c r="P952" s="827"/>
      <c r="Q952" s="832">
        <v>379</v>
      </c>
    </row>
    <row r="953" spans="1:17" ht="14.45" customHeight="1" x14ac:dyDescent="0.2">
      <c r="A953" s="821" t="s">
        <v>586</v>
      </c>
      <c r="B953" s="822" t="s">
        <v>5931</v>
      </c>
      <c r="C953" s="822" t="s">
        <v>5932</v>
      </c>
      <c r="D953" s="822" t="s">
        <v>7403</v>
      </c>
      <c r="E953" s="822" t="s">
        <v>7404</v>
      </c>
      <c r="F953" s="831">
        <v>3</v>
      </c>
      <c r="G953" s="831">
        <v>2661</v>
      </c>
      <c r="H953" s="831">
        <v>0.74579596412556048</v>
      </c>
      <c r="I953" s="831">
        <v>887</v>
      </c>
      <c r="J953" s="831">
        <v>4</v>
      </c>
      <c r="K953" s="831">
        <v>3568</v>
      </c>
      <c r="L953" s="831">
        <v>1</v>
      </c>
      <c r="M953" s="831">
        <v>892</v>
      </c>
      <c r="N953" s="831">
        <v>3</v>
      </c>
      <c r="O953" s="831">
        <v>2691</v>
      </c>
      <c r="P953" s="827">
        <v>0.75420403587443952</v>
      </c>
      <c r="Q953" s="832">
        <v>897</v>
      </c>
    </row>
    <row r="954" spans="1:17" ht="14.45" customHeight="1" x14ac:dyDescent="0.2">
      <c r="A954" s="821" t="s">
        <v>586</v>
      </c>
      <c r="B954" s="822" t="s">
        <v>5931</v>
      </c>
      <c r="C954" s="822" t="s">
        <v>5932</v>
      </c>
      <c r="D954" s="822" t="s">
        <v>7405</v>
      </c>
      <c r="E954" s="822" t="s">
        <v>7406</v>
      </c>
      <c r="F954" s="831">
        <v>1</v>
      </c>
      <c r="G954" s="831">
        <v>359</v>
      </c>
      <c r="H954" s="831"/>
      <c r="I954" s="831">
        <v>359</v>
      </c>
      <c r="J954" s="831"/>
      <c r="K954" s="831"/>
      <c r="L954" s="831"/>
      <c r="M954" s="831"/>
      <c r="N954" s="831"/>
      <c r="O954" s="831"/>
      <c r="P954" s="827"/>
      <c r="Q954" s="832"/>
    </row>
    <row r="955" spans="1:17" ht="14.45" customHeight="1" x14ac:dyDescent="0.2">
      <c r="A955" s="821" t="s">
        <v>586</v>
      </c>
      <c r="B955" s="822" t="s">
        <v>5931</v>
      </c>
      <c r="C955" s="822" t="s">
        <v>5932</v>
      </c>
      <c r="D955" s="822" t="s">
        <v>7407</v>
      </c>
      <c r="E955" s="822" t="s">
        <v>7408</v>
      </c>
      <c r="F955" s="831"/>
      <c r="G955" s="831"/>
      <c r="H955" s="831"/>
      <c r="I955" s="831"/>
      <c r="J955" s="831"/>
      <c r="K955" s="831"/>
      <c r="L955" s="831"/>
      <c r="M955" s="831"/>
      <c r="N955" s="831">
        <v>1</v>
      </c>
      <c r="O955" s="831">
        <v>3803</v>
      </c>
      <c r="P955" s="827"/>
      <c r="Q955" s="832">
        <v>3803</v>
      </c>
    </row>
    <row r="956" spans="1:17" ht="14.45" customHeight="1" x14ac:dyDescent="0.2">
      <c r="A956" s="821" t="s">
        <v>586</v>
      </c>
      <c r="B956" s="822" t="s">
        <v>5931</v>
      </c>
      <c r="C956" s="822" t="s">
        <v>5932</v>
      </c>
      <c r="D956" s="822" t="s">
        <v>6044</v>
      </c>
      <c r="E956" s="822" t="s">
        <v>6045</v>
      </c>
      <c r="F956" s="831">
        <v>5</v>
      </c>
      <c r="G956" s="831">
        <v>1875</v>
      </c>
      <c r="H956" s="831">
        <v>1.6622340425531914</v>
      </c>
      <c r="I956" s="831">
        <v>375</v>
      </c>
      <c r="J956" s="831">
        <v>3</v>
      </c>
      <c r="K956" s="831">
        <v>1128</v>
      </c>
      <c r="L956" s="831">
        <v>1</v>
      </c>
      <c r="M956" s="831">
        <v>376</v>
      </c>
      <c r="N956" s="831">
        <v>2</v>
      </c>
      <c r="O956" s="831">
        <v>754</v>
      </c>
      <c r="P956" s="827">
        <v>0.66843971631205679</v>
      </c>
      <c r="Q956" s="832">
        <v>377</v>
      </c>
    </row>
    <row r="957" spans="1:17" ht="14.45" customHeight="1" x14ac:dyDescent="0.2">
      <c r="A957" s="821" t="s">
        <v>586</v>
      </c>
      <c r="B957" s="822" t="s">
        <v>5931</v>
      </c>
      <c r="C957" s="822" t="s">
        <v>5932</v>
      </c>
      <c r="D957" s="822" t="s">
        <v>6046</v>
      </c>
      <c r="E957" s="822" t="s">
        <v>6047</v>
      </c>
      <c r="F957" s="831">
        <v>5</v>
      </c>
      <c r="G957" s="831">
        <v>4921</v>
      </c>
      <c r="H957" s="831">
        <v>2.4853535353535352</v>
      </c>
      <c r="I957" s="831">
        <v>984.2</v>
      </c>
      <c r="J957" s="831">
        <v>2</v>
      </c>
      <c r="K957" s="831">
        <v>1980</v>
      </c>
      <c r="L957" s="831">
        <v>1</v>
      </c>
      <c r="M957" s="831">
        <v>990</v>
      </c>
      <c r="N957" s="831">
        <v>1</v>
      </c>
      <c r="O957" s="831">
        <v>993</v>
      </c>
      <c r="P957" s="827">
        <v>0.50151515151515147</v>
      </c>
      <c r="Q957" s="832">
        <v>993</v>
      </c>
    </row>
    <row r="958" spans="1:17" ht="14.45" customHeight="1" x14ac:dyDescent="0.2">
      <c r="A958" s="821" t="s">
        <v>586</v>
      </c>
      <c r="B958" s="822" t="s">
        <v>5931</v>
      </c>
      <c r="C958" s="822" t="s">
        <v>5932</v>
      </c>
      <c r="D958" s="822" t="s">
        <v>7409</v>
      </c>
      <c r="E958" s="822" t="s">
        <v>7410</v>
      </c>
      <c r="F958" s="831">
        <v>49</v>
      </c>
      <c r="G958" s="831">
        <v>91385</v>
      </c>
      <c r="H958" s="831">
        <v>1.1881143065161994</v>
      </c>
      <c r="I958" s="831">
        <v>1865</v>
      </c>
      <c r="J958" s="831">
        <v>41</v>
      </c>
      <c r="K958" s="831">
        <v>76916</v>
      </c>
      <c r="L958" s="831">
        <v>1</v>
      </c>
      <c r="M958" s="831">
        <v>1876</v>
      </c>
      <c r="N958" s="831">
        <v>33</v>
      </c>
      <c r="O958" s="831">
        <v>62238</v>
      </c>
      <c r="P958" s="827">
        <v>0.80916844349680173</v>
      </c>
      <c r="Q958" s="832">
        <v>1886</v>
      </c>
    </row>
    <row r="959" spans="1:17" ht="14.45" customHeight="1" x14ac:dyDescent="0.2">
      <c r="A959" s="821" t="s">
        <v>586</v>
      </c>
      <c r="B959" s="822" t="s">
        <v>5931</v>
      </c>
      <c r="C959" s="822" t="s">
        <v>5932</v>
      </c>
      <c r="D959" s="822" t="s">
        <v>7411</v>
      </c>
      <c r="E959" s="822" t="s">
        <v>7412</v>
      </c>
      <c r="F959" s="831">
        <v>6</v>
      </c>
      <c r="G959" s="831">
        <v>702</v>
      </c>
      <c r="H959" s="831">
        <v>1.4747899159663866</v>
      </c>
      <c r="I959" s="831">
        <v>117</v>
      </c>
      <c r="J959" s="831">
        <v>4</v>
      </c>
      <c r="K959" s="831">
        <v>476</v>
      </c>
      <c r="L959" s="831">
        <v>1</v>
      </c>
      <c r="M959" s="831">
        <v>119</v>
      </c>
      <c r="N959" s="831">
        <v>4</v>
      </c>
      <c r="O959" s="831">
        <v>484</v>
      </c>
      <c r="P959" s="827">
        <v>1.0168067226890756</v>
      </c>
      <c r="Q959" s="832">
        <v>121</v>
      </c>
    </row>
    <row r="960" spans="1:17" ht="14.45" customHeight="1" x14ac:dyDescent="0.2">
      <c r="A960" s="821" t="s">
        <v>586</v>
      </c>
      <c r="B960" s="822" t="s">
        <v>5931</v>
      </c>
      <c r="C960" s="822" t="s">
        <v>5932</v>
      </c>
      <c r="D960" s="822" t="s">
        <v>6048</v>
      </c>
      <c r="E960" s="822" t="s">
        <v>6049</v>
      </c>
      <c r="F960" s="831">
        <v>3</v>
      </c>
      <c r="G960" s="831">
        <v>1173</v>
      </c>
      <c r="H960" s="831">
        <v>2.9847328244274811</v>
      </c>
      <c r="I960" s="831">
        <v>391</v>
      </c>
      <c r="J960" s="831">
        <v>1</v>
      </c>
      <c r="K960" s="831">
        <v>393</v>
      </c>
      <c r="L960" s="831">
        <v>1</v>
      </c>
      <c r="M960" s="831">
        <v>393</v>
      </c>
      <c r="N960" s="831">
        <v>1</v>
      </c>
      <c r="O960" s="831">
        <v>396</v>
      </c>
      <c r="P960" s="827">
        <v>1.0076335877862594</v>
      </c>
      <c r="Q960" s="832">
        <v>396</v>
      </c>
    </row>
    <row r="961" spans="1:17" ht="14.45" customHeight="1" x14ac:dyDescent="0.2">
      <c r="A961" s="821" t="s">
        <v>586</v>
      </c>
      <c r="B961" s="822" t="s">
        <v>5931</v>
      </c>
      <c r="C961" s="822" t="s">
        <v>5932</v>
      </c>
      <c r="D961" s="822" t="s">
        <v>6050</v>
      </c>
      <c r="E961" s="822" t="s">
        <v>6051</v>
      </c>
      <c r="F961" s="831">
        <v>84</v>
      </c>
      <c r="G961" s="831">
        <v>29652</v>
      </c>
      <c r="H961" s="831">
        <v>0.8031419284940412</v>
      </c>
      <c r="I961" s="831">
        <v>353</v>
      </c>
      <c r="J961" s="831">
        <v>104</v>
      </c>
      <c r="K961" s="831">
        <v>36920</v>
      </c>
      <c r="L961" s="831">
        <v>1</v>
      </c>
      <c r="M961" s="831">
        <v>355</v>
      </c>
      <c r="N961" s="831">
        <v>86</v>
      </c>
      <c r="O961" s="831">
        <v>30615</v>
      </c>
      <c r="P961" s="827">
        <v>0.82922535211267601</v>
      </c>
      <c r="Q961" s="832">
        <v>355.98837209302326</v>
      </c>
    </row>
    <row r="962" spans="1:17" ht="14.45" customHeight="1" x14ac:dyDescent="0.2">
      <c r="A962" s="821" t="s">
        <v>586</v>
      </c>
      <c r="B962" s="822" t="s">
        <v>5931</v>
      </c>
      <c r="C962" s="822" t="s">
        <v>5932</v>
      </c>
      <c r="D962" s="822" t="s">
        <v>6219</v>
      </c>
      <c r="E962" s="822" t="s">
        <v>6220</v>
      </c>
      <c r="F962" s="831">
        <v>1</v>
      </c>
      <c r="G962" s="831">
        <v>2740</v>
      </c>
      <c r="H962" s="831"/>
      <c r="I962" s="831">
        <v>2740</v>
      </c>
      <c r="J962" s="831"/>
      <c r="K962" s="831"/>
      <c r="L962" s="831"/>
      <c r="M962" s="831"/>
      <c r="N962" s="831"/>
      <c r="O962" s="831"/>
      <c r="P962" s="827"/>
      <c r="Q962" s="832"/>
    </row>
    <row r="963" spans="1:17" ht="14.45" customHeight="1" x14ac:dyDescent="0.2">
      <c r="A963" s="821" t="s">
        <v>586</v>
      </c>
      <c r="B963" s="822" t="s">
        <v>5931</v>
      </c>
      <c r="C963" s="822" t="s">
        <v>5932</v>
      </c>
      <c r="D963" s="822" t="s">
        <v>6052</v>
      </c>
      <c r="E963" s="822" t="s">
        <v>6053</v>
      </c>
      <c r="F963" s="831">
        <v>3</v>
      </c>
      <c r="G963" s="831">
        <v>1503</v>
      </c>
      <c r="H963" s="831">
        <v>1.4851778656126482</v>
      </c>
      <c r="I963" s="831">
        <v>501</v>
      </c>
      <c r="J963" s="831">
        <v>2</v>
      </c>
      <c r="K963" s="831">
        <v>1012</v>
      </c>
      <c r="L963" s="831">
        <v>1</v>
      </c>
      <c r="M963" s="831">
        <v>506</v>
      </c>
      <c r="N963" s="831">
        <v>1</v>
      </c>
      <c r="O963" s="831">
        <v>509</v>
      </c>
      <c r="P963" s="827">
        <v>0.50296442687747034</v>
      </c>
      <c r="Q963" s="832">
        <v>509</v>
      </c>
    </row>
    <row r="964" spans="1:17" ht="14.45" customHeight="1" x14ac:dyDescent="0.2">
      <c r="A964" s="821" t="s">
        <v>586</v>
      </c>
      <c r="B964" s="822" t="s">
        <v>5931</v>
      </c>
      <c r="C964" s="822" t="s">
        <v>5932</v>
      </c>
      <c r="D964" s="822" t="s">
        <v>7413</v>
      </c>
      <c r="E964" s="822" t="s">
        <v>7414</v>
      </c>
      <c r="F964" s="831">
        <v>2</v>
      </c>
      <c r="G964" s="831">
        <v>1012</v>
      </c>
      <c r="H964" s="831"/>
      <c r="I964" s="831">
        <v>506</v>
      </c>
      <c r="J964" s="831"/>
      <c r="K964" s="831"/>
      <c r="L964" s="831"/>
      <c r="M964" s="831"/>
      <c r="N964" s="831">
        <v>3</v>
      </c>
      <c r="O964" s="831">
        <v>1533</v>
      </c>
      <c r="P964" s="827"/>
      <c r="Q964" s="832">
        <v>511</v>
      </c>
    </row>
    <row r="965" spans="1:17" ht="14.45" customHeight="1" x14ac:dyDescent="0.2">
      <c r="A965" s="821" t="s">
        <v>586</v>
      </c>
      <c r="B965" s="822" t="s">
        <v>5931</v>
      </c>
      <c r="C965" s="822" t="s">
        <v>5932</v>
      </c>
      <c r="D965" s="822" t="s">
        <v>6162</v>
      </c>
      <c r="E965" s="822" t="s">
        <v>6163</v>
      </c>
      <c r="F965" s="831">
        <v>83</v>
      </c>
      <c r="G965" s="831">
        <v>220365</v>
      </c>
      <c r="H965" s="831">
        <v>0.84186538711328784</v>
      </c>
      <c r="I965" s="831">
        <v>2655</v>
      </c>
      <c r="J965" s="831">
        <v>98</v>
      </c>
      <c r="K965" s="831">
        <v>261758</v>
      </c>
      <c r="L965" s="831">
        <v>1</v>
      </c>
      <c r="M965" s="831">
        <v>2671</v>
      </c>
      <c r="N965" s="831">
        <v>70</v>
      </c>
      <c r="O965" s="831">
        <v>187950</v>
      </c>
      <c r="P965" s="827">
        <v>0.71802963042199286</v>
      </c>
      <c r="Q965" s="832">
        <v>2685</v>
      </c>
    </row>
    <row r="966" spans="1:17" ht="14.45" customHeight="1" x14ac:dyDescent="0.2">
      <c r="A966" s="821" t="s">
        <v>586</v>
      </c>
      <c r="B966" s="822" t="s">
        <v>5931</v>
      </c>
      <c r="C966" s="822" t="s">
        <v>5932</v>
      </c>
      <c r="D966" s="822" t="s">
        <v>7415</v>
      </c>
      <c r="E966" s="822" t="s">
        <v>7416</v>
      </c>
      <c r="F966" s="831">
        <v>8</v>
      </c>
      <c r="G966" s="831">
        <v>38368</v>
      </c>
      <c r="H966" s="831">
        <v>1.1364592281034329</v>
      </c>
      <c r="I966" s="831">
        <v>4796</v>
      </c>
      <c r="J966" s="831">
        <v>7</v>
      </c>
      <c r="K966" s="831">
        <v>33761</v>
      </c>
      <c r="L966" s="831">
        <v>1</v>
      </c>
      <c r="M966" s="831">
        <v>4823</v>
      </c>
      <c r="N966" s="831">
        <v>16</v>
      </c>
      <c r="O966" s="831">
        <v>77552</v>
      </c>
      <c r="P966" s="827">
        <v>2.2970883563875479</v>
      </c>
      <c r="Q966" s="832">
        <v>4847</v>
      </c>
    </row>
    <row r="967" spans="1:17" ht="14.45" customHeight="1" x14ac:dyDescent="0.2">
      <c r="A967" s="821" t="s">
        <v>586</v>
      </c>
      <c r="B967" s="822" t="s">
        <v>5931</v>
      </c>
      <c r="C967" s="822" t="s">
        <v>5932</v>
      </c>
      <c r="D967" s="822" t="s">
        <v>7417</v>
      </c>
      <c r="E967" s="822" t="s">
        <v>7418</v>
      </c>
      <c r="F967" s="831">
        <v>2</v>
      </c>
      <c r="G967" s="831">
        <v>8218</v>
      </c>
      <c r="H967" s="831">
        <v>0.39786976519002665</v>
      </c>
      <c r="I967" s="831">
        <v>4109</v>
      </c>
      <c r="J967" s="831">
        <v>5</v>
      </c>
      <c r="K967" s="831">
        <v>20655</v>
      </c>
      <c r="L967" s="831">
        <v>1</v>
      </c>
      <c r="M967" s="831">
        <v>4131</v>
      </c>
      <c r="N967" s="831">
        <v>4</v>
      </c>
      <c r="O967" s="831">
        <v>16600</v>
      </c>
      <c r="P967" s="827">
        <v>0.80367949648995396</v>
      </c>
      <c r="Q967" s="832">
        <v>4150</v>
      </c>
    </row>
    <row r="968" spans="1:17" ht="14.45" customHeight="1" x14ac:dyDescent="0.2">
      <c r="A968" s="821" t="s">
        <v>586</v>
      </c>
      <c r="B968" s="822" t="s">
        <v>5931</v>
      </c>
      <c r="C968" s="822" t="s">
        <v>5932</v>
      </c>
      <c r="D968" s="822" t="s">
        <v>7419</v>
      </c>
      <c r="E968" s="822" t="s">
        <v>7420</v>
      </c>
      <c r="F968" s="831">
        <v>104</v>
      </c>
      <c r="G968" s="831">
        <v>595504</v>
      </c>
      <c r="H968" s="831">
        <v>0.85958105268020046</v>
      </c>
      <c r="I968" s="831">
        <v>5726</v>
      </c>
      <c r="J968" s="831">
        <v>120</v>
      </c>
      <c r="K968" s="831">
        <v>692784</v>
      </c>
      <c r="L968" s="831">
        <v>1</v>
      </c>
      <c r="M968" s="831">
        <v>5773.2</v>
      </c>
      <c r="N968" s="831">
        <v>126</v>
      </c>
      <c r="O968" s="831">
        <v>732899</v>
      </c>
      <c r="P968" s="827">
        <v>1.0579040509018685</v>
      </c>
      <c r="Q968" s="832">
        <v>5816.6587301587306</v>
      </c>
    </row>
    <row r="969" spans="1:17" ht="14.45" customHeight="1" x14ac:dyDescent="0.2">
      <c r="A969" s="821" t="s">
        <v>586</v>
      </c>
      <c r="B969" s="822" t="s">
        <v>5931</v>
      </c>
      <c r="C969" s="822" t="s">
        <v>5932</v>
      </c>
      <c r="D969" s="822" t="s">
        <v>7421</v>
      </c>
      <c r="E969" s="822" t="s">
        <v>7422</v>
      </c>
      <c r="F969" s="831"/>
      <c r="G969" s="831"/>
      <c r="H969" s="831"/>
      <c r="I969" s="831"/>
      <c r="J969" s="831"/>
      <c r="K969" s="831"/>
      <c r="L969" s="831"/>
      <c r="M969" s="831"/>
      <c r="N969" s="831">
        <v>1</v>
      </c>
      <c r="O969" s="831">
        <v>323</v>
      </c>
      <c r="P969" s="827"/>
      <c r="Q969" s="832">
        <v>323</v>
      </c>
    </row>
    <row r="970" spans="1:17" ht="14.45" customHeight="1" x14ac:dyDescent="0.2">
      <c r="A970" s="821" t="s">
        <v>586</v>
      </c>
      <c r="B970" s="822" t="s">
        <v>5931</v>
      </c>
      <c r="C970" s="822" t="s">
        <v>5932</v>
      </c>
      <c r="D970" s="822" t="s">
        <v>7423</v>
      </c>
      <c r="E970" s="822" t="s">
        <v>7424</v>
      </c>
      <c r="F970" s="831"/>
      <c r="G970" s="831"/>
      <c r="H970" s="831"/>
      <c r="I970" s="831"/>
      <c r="J970" s="831">
        <v>7</v>
      </c>
      <c r="K970" s="831">
        <v>11802</v>
      </c>
      <c r="L970" s="831">
        <v>1</v>
      </c>
      <c r="M970" s="831">
        <v>1686</v>
      </c>
      <c r="N970" s="831">
        <v>4</v>
      </c>
      <c r="O970" s="831">
        <v>6788</v>
      </c>
      <c r="P970" s="827">
        <v>0.5751567530926962</v>
      </c>
      <c r="Q970" s="832">
        <v>1697</v>
      </c>
    </row>
    <row r="971" spans="1:17" ht="14.45" customHeight="1" x14ac:dyDescent="0.2">
      <c r="A971" s="821" t="s">
        <v>586</v>
      </c>
      <c r="B971" s="822" t="s">
        <v>5931</v>
      </c>
      <c r="C971" s="822" t="s">
        <v>5932</v>
      </c>
      <c r="D971" s="822" t="s">
        <v>7425</v>
      </c>
      <c r="E971" s="822" t="s">
        <v>7426</v>
      </c>
      <c r="F971" s="831">
        <v>4</v>
      </c>
      <c r="G971" s="831">
        <v>10221</v>
      </c>
      <c r="H971" s="831">
        <v>0.30604545318441778</v>
      </c>
      <c r="I971" s="831">
        <v>2555.25</v>
      </c>
      <c r="J971" s="831">
        <v>13</v>
      </c>
      <c r="K971" s="831">
        <v>33397</v>
      </c>
      <c r="L971" s="831">
        <v>1</v>
      </c>
      <c r="M971" s="831">
        <v>2569</v>
      </c>
      <c r="N971" s="831">
        <v>6</v>
      </c>
      <c r="O971" s="831">
        <v>15480</v>
      </c>
      <c r="P971" s="827">
        <v>0.46351468694792947</v>
      </c>
      <c r="Q971" s="832">
        <v>2580</v>
      </c>
    </row>
    <row r="972" spans="1:17" ht="14.45" customHeight="1" x14ac:dyDescent="0.2">
      <c r="A972" s="821" t="s">
        <v>586</v>
      </c>
      <c r="B972" s="822" t="s">
        <v>5931</v>
      </c>
      <c r="C972" s="822" t="s">
        <v>5932</v>
      </c>
      <c r="D972" s="822" t="s">
        <v>6164</v>
      </c>
      <c r="E972" s="822" t="s">
        <v>6165</v>
      </c>
      <c r="F972" s="831">
        <v>56</v>
      </c>
      <c r="G972" s="831">
        <v>143024</v>
      </c>
      <c r="H972" s="831">
        <v>0.91694394758268738</v>
      </c>
      <c r="I972" s="831">
        <v>2554</v>
      </c>
      <c r="J972" s="831">
        <v>53</v>
      </c>
      <c r="K972" s="831">
        <v>155979</v>
      </c>
      <c r="L972" s="831">
        <v>1</v>
      </c>
      <c r="M972" s="831">
        <v>2943</v>
      </c>
      <c r="N972" s="831">
        <v>50</v>
      </c>
      <c r="O972" s="831">
        <v>147850</v>
      </c>
      <c r="P972" s="827">
        <v>0.94788401002699085</v>
      </c>
      <c r="Q972" s="832">
        <v>2957</v>
      </c>
    </row>
    <row r="973" spans="1:17" ht="14.45" customHeight="1" x14ac:dyDescent="0.2">
      <c r="A973" s="821" t="s">
        <v>586</v>
      </c>
      <c r="B973" s="822" t="s">
        <v>5931</v>
      </c>
      <c r="C973" s="822" t="s">
        <v>5932</v>
      </c>
      <c r="D973" s="822" t="s">
        <v>6225</v>
      </c>
      <c r="E973" s="822" t="s">
        <v>6226</v>
      </c>
      <c r="F973" s="831">
        <v>1</v>
      </c>
      <c r="G973" s="831">
        <v>0</v>
      </c>
      <c r="H973" s="831"/>
      <c r="I973" s="831">
        <v>0</v>
      </c>
      <c r="J973" s="831">
        <v>2</v>
      </c>
      <c r="K973" s="831">
        <v>0</v>
      </c>
      <c r="L973" s="831"/>
      <c r="M973" s="831">
        <v>0</v>
      </c>
      <c r="N973" s="831"/>
      <c r="O973" s="831"/>
      <c r="P973" s="827"/>
      <c r="Q973" s="832"/>
    </row>
    <row r="974" spans="1:17" ht="14.45" customHeight="1" x14ac:dyDescent="0.2">
      <c r="A974" s="821" t="s">
        <v>586</v>
      </c>
      <c r="B974" s="822" t="s">
        <v>5931</v>
      </c>
      <c r="C974" s="822" t="s">
        <v>5932</v>
      </c>
      <c r="D974" s="822" t="s">
        <v>7427</v>
      </c>
      <c r="E974" s="822" t="s">
        <v>7428</v>
      </c>
      <c r="F974" s="831">
        <v>9</v>
      </c>
      <c r="G974" s="831">
        <v>41220</v>
      </c>
      <c r="H974" s="831">
        <v>2.2368135446060342</v>
      </c>
      <c r="I974" s="831">
        <v>4580</v>
      </c>
      <c r="J974" s="831">
        <v>4</v>
      </c>
      <c r="K974" s="831">
        <v>18428</v>
      </c>
      <c r="L974" s="831">
        <v>1</v>
      </c>
      <c r="M974" s="831">
        <v>4607</v>
      </c>
      <c r="N974" s="831">
        <v>4</v>
      </c>
      <c r="O974" s="831">
        <v>18524</v>
      </c>
      <c r="P974" s="827">
        <v>1.0052094638593445</v>
      </c>
      <c r="Q974" s="832">
        <v>4631</v>
      </c>
    </row>
    <row r="975" spans="1:17" ht="14.45" customHeight="1" x14ac:dyDescent="0.2">
      <c r="A975" s="821" t="s">
        <v>586</v>
      </c>
      <c r="B975" s="822" t="s">
        <v>5931</v>
      </c>
      <c r="C975" s="822" t="s">
        <v>5932</v>
      </c>
      <c r="D975" s="822" t="s">
        <v>7429</v>
      </c>
      <c r="E975" s="822" t="s">
        <v>7430</v>
      </c>
      <c r="F975" s="831">
        <v>1</v>
      </c>
      <c r="G975" s="831">
        <v>0</v>
      </c>
      <c r="H975" s="831"/>
      <c r="I975" s="831">
        <v>0</v>
      </c>
      <c r="J975" s="831"/>
      <c r="K975" s="831"/>
      <c r="L975" s="831"/>
      <c r="M975" s="831"/>
      <c r="N975" s="831"/>
      <c r="O975" s="831"/>
      <c r="P975" s="827"/>
      <c r="Q975" s="832"/>
    </row>
    <row r="976" spans="1:17" ht="14.45" customHeight="1" x14ac:dyDescent="0.2">
      <c r="A976" s="821" t="s">
        <v>586</v>
      </c>
      <c r="B976" s="822" t="s">
        <v>5931</v>
      </c>
      <c r="C976" s="822" t="s">
        <v>5932</v>
      </c>
      <c r="D976" s="822" t="s">
        <v>6062</v>
      </c>
      <c r="E976" s="822" t="s">
        <v>6063</v>
      </c>
      <c r="F976" s="831">
        <v>2</v>
      </c>
      <c r="G976" s="831">
        <v>622</v>
      </c>
      <c r="H976" s="831">
        <v>1.9935897435897436</v>
      </c>
      <c r="I976" s="831">
        <v>311</v>
      </c>
      <c r="J976" s="831">
        <v>1</v>
      </c>
      <c r="K976" s="831">
        <v>312</v>
      </c>
      <c r="L976" s="831">
        <v>1</v>
      </c>
      <c r="M976" s="831">
        <v>312</v>
      </c>
      <c r="N976" s="831">
        <v>3</v>
      </c>
      <c r="O976" s="831">
        <v>939</v>
      </c>
      <c r="P976" s="827">
        <v>3.0096153846153846</v>
      </c>
      <c r="Q976" s="832">
        <v>313</v>
      </c>
    </row>
    <row r="977" spans="1:17" ht="14.45" customHeight="1" x14ac:dyDescent="0.2">
      <c r="A977" s="821" t="s">
        <v>586</v>
      </c>
      <c r="B977" s="822" t="s">
        <v>5931</v>
      </c>
      <c r="C977" s="822" t="s">
        <v>5932</v>
      </c>
      <c r="D977" s="822" t="s">
        <v>7431</v>
      </c>
      <c r="E977" s="822" t="s">
        <v>7432</v>
      </c>
      <c r="F977" s="831">
        <v>12</v>
      </c>
      <c r="G977" s="831">
        <v>44628</v>
      </c>
      <c r="H977" s="831">
        <v>1.1932620320855616</v>
      </c>
      <c r="I977" s="831">
        <v>3719</v>
      </c>
      <c r="J977" s="831">
        <v>10</v>
      </c>
      <c r="K977" s="831">
        <v>37400</v>
      </c>
      <c r="L977" s="831">
        <v>1</v>
      </c>
      <c r="M977" s="831">
        <v>3740</v>
      </c>
      <c r="N977" s="831">
        <v>5</v>
      </c>
      <c r="O977" s="831">
        <v>18790</v>
      </c>
      <c r="P977" s="827">
        <v>0.5024064171122995</v>
      </c>
      <c r="Q977" s="832">
        <v>3758</v>
      </c>
    </row>
    <row r="978" spans="1:17" ht="14.45" customHeight="1" x14ac:dyDescent="0.2">
      <c r="A978" s="821" t="s">
        <v>586</v>
      </c>
      <c r="B978" s="822" t="s">
        <v>5931</v>
      </c>
      <c r="C978" s="822" t="s">
        <v>5932</v>
      </c>
      <c r="D978" s="822" t="s">
        <v>7433</v>
      </c>
      <c r="E978" s="822" t="s">
        <v>7434</v>
      </c>
      <c r="F978" s="831"/>
      <c r="G978" s="831"/>
      <c r="H978" s="831"/>
      <c r="I978" s="831"/>
      <c r="J978" s="831"/>
      <c r="K978" s="831"/>
      <c r="L978" s="831"/>
      <c r="M978" s="831"/>
      <c r="N978" s="831">
        <v>2</v>
      </c>
      <c r="O978" s="831">
        <v>3506</v>
      </c>
      <c r="P978" s="827"/>
      <c r="Q978" s="832">
        <v>1753</v>
      </c>
    </row>
    <row r="979" spans="1:17" ht="14.45" customHeight="1" x14ac:dyDescent="0.2">
      <c r="A979" s="821" t="s">
        <v>586</v>
      </c>
      <c r="B979" s="822" t="s">
        <v>5931</v>
      </c>
      <c r="C979" s="822" t="s">
        <v>5932</v>
      </c>
      <c r="D979" s="822" t="s">
        <v>6166</v>
      </c>
      <c r="E979" s="822" t="s">
        <v>6167</v>
      </c>
      <c r="F979" s="831">
        <v>16</v>
      </c>
      <c r="G979" s="831">
        <v>49898</v>
      </c>
      <c r="H979" s="831">
        <v>0.50799177407203799</v>
      </c>
      <c r="I979" s="831">
        <v>3118.625</v>
      </c>
      <c r="J979" s="831">
        <v>27</v>
      </c>
      <c r="K979" s="831">
        <v>98226</v>
      </c>
      <c r="L979" s="831">
        <v>1</v>
      </c>
      <c r="M979" s="831">
        <v>3638</v>
      </c>
      <c r="N979" s="831">
        <v>28</v>
      </c>
      <c r="O979" s="831">
        <v>102396</v>
      </c>
      <c r="P979" s="827">
        <v>1.0424531183189787</v>
      </c>
      <c r="Q979" s="832">
        <v>3657</v>
      </c>
    </row>
    <row r="980" spans="1:17" ht="14.45" customHeight="1" x14ac:dyDescent="0.2">
      <c r="A980" s="821" t="s">
        <v>586</v>
      </c>
      <c r="B980" s="822" t="s">
        <v>5931</v>
      </c>
      <c r="C980" s="822" t="s">
        <v>5932</v>
      </c>
      <c r="D980" s="822" t="s">
        <v>7435</v>
      </c>
      <c r="E980" s="822" t="s">
        <v>7436</v>
      </c>
      <c r="F980" s="831"/>
      <c r="G980" s="831"/>
      <c r="H980" s="831"/>
      <c r="I980" s="831"/>
      <c r="J980" s="831">
        <v>1</v>
      </c>
      <c r="K980" s="831">
        <v>2273</v>
      </c>
      <c r="L980" s="831">
        <v>1</v>
      </c>
      <c r="M980" s="831">
        <v>2273</v>
      </c>
      <c r="N980" s="831">
        <v>2</v>
      </c>
      <c r="O980" s="831">
        <v>4568</v>
      </c>
      <c r="P980" s="827">
        <v>2.0096788385393753</v>
      </c>
      <c r="Q980" s="832">
        <v>2284</v>
      </c>
    </row>
    <row r="981" spans="1:17" ht="14.45" customHeight="1" x14ac:dyDescent="0.2">
      <c r="A981" s="821" t="s">
        <v>586</v>
      </c>
      <c r="B981" s="822" t="s">
        <v>5931</v>
      </c>
      <c r="C981" s="822" t="s">
        <v>5932</v>
      </c>
      <c r="D981" s="822" t="s">
        <v>7437</v>
      </c>
      <c r="E981" s="822" t="s">
        <v>7438</v>
      </c>
      <c r="F981" s="831">
        <v>90</v>
      </c>
      <c r="G981" s="831">
        <v>264510</v>
      </c>
      <c r="H981" s="831">
        <v>0.84991324465008677</v>
      </c>
      <c r="I981" s="831">
        <v>2939</v>
      </c>
      <c r="J981" s="831">
        <v>90</v>
      </c>
      <c r="K981" s="831">
        <v>311220</v>
      </c>
      <c r="L981" s="831">
        <v>1</v>
      </c>
      <c r="M981" s="831">
        <v>3458</v>
      </c>
      <c r="N981" s="831">
        <v>84</v>
      </c>
      <c r="O981" s="831">
        <v>292068</v>
      </c>
      <c r="P981" s="827">
        <v>0.93846153846153846</v>
      </c>
      <c r="Q981" s="832">
        <v>3477</v>
      </c>
    </row>
    <row r="982" spans="1:17" ht="14.45" customHeight="1" x14ac:dyDescent="0.2">
      <c r="A982" s="821" t="s">
        <v>586</v>
      </c>
      <c r="B982" s="822" t="s">
        <v>5931</v>
      </c>
      <c r="C982" s="822" t="s">
        <v>5932</v>
      </c>
      <c r="D982" s="822" t="s">
        <v>7439</v>
      </c>
      <c r="E982" s="822" t="s">
        <v>7440</v>
      </c>
      <c r="F982" s="831">
        <v>10</v>
      </c>
      <c r="G982" s="831">
        <v>39480</v>
      </c>
      <c r="H982" s="831">
        <v>0.66297229219143572</v>
      </c>
      <c r="I982" s="831">
        <v>3948</v>
      </c>
      <c r="J982" s="831">
        <v>15</v>
      </c>
      <c r="K982" s="831">
        <v>59550</v>
      </c>
      <c r="L982" s="831">
        <v>1</v>
      </c>
      <c r="M982" s="831">
        <v>3970</v>
      </c>
      <c r="N982" s="831">
        <v>8</v>
      </c>
      <c r="O982" s="831">
        <v>31912</v>
      </c>
      <c r="P982" s="827">
        <v>0.53588581024349291</v>
      </c>
      <c r="Q982" s="832">
        <v>3989</v>
      </c>
    </row>
    <row r="983" spans="1:17" ht="14.45" customHeight="1" x14ac:dyDescent="0.2">
      <c r="A983" s="821" t="s">
        <v>586</v>
      </c>
      <c r="B983" s="822" t="s">
        <v>5931</v>
      </c>
      <c r="C983" s="822" t="s">
        <v>5932</v>
      </c>
      <c r="D983" s="822" t="s">
        <v>7441</v>
      </c>
      <c r="E983" s="822" t="s">
        <v>7442</v>
      </c>
      <c r="F983" s="831">
        <v>27</v>
      </c>
      <c r="G983" s="831">
        <v>27135</v>
      </c>
      <c r="H983" s="831">
        <v>0.97734476300244921</v>
      </c>
      <c r="I983" s="831">
        <v>1005</v>
      </c>
      <c r="J983" s="831">
        <v>22</v>
      </c>
      <c r="K983" s="831">
        <v>27764</v>
      </c>
      <c r="L983" s="831">
        <v>1</v>
      </c>
      <c r="M983" s="831">
        <v>1262</v>
      </c>
      <c r="N983" s="831">
        <v>15</v>
      </c>
      <c r="O983" s="831">
        <v>19035</v>
      </c>
      <c r="P983" s="827">
        <v>0.68560005762858378</v>
      </c>
      <c r="Q983" s="832">
        <v>1269</v>
      </c>
    </row>
    <row r="984" spans="1:17" ht="14.45" customHeight="1" x14ac:dyDescent="0.2">
      <c r="A984" s="821" t="s">
        <v>586</v>
      </c>
      <c r="B984" s="822" t="s">
        <v>5931</v>
      </c>
      <c r="C984" s="822" t="s">
        <v>5932</v>
      </c>
      <c r="D984" s="822" t="s">
        <v>6064</v>
      </c>
      <c r="E984" s="822" t="s">
        <v>6065</v>
      </c>
      <c r="F984" s="831">
        <v>4</v>
      </c>
      <c r="G984" s="831">
        <v>484</v>
      </c>
      <c r="H984" s="831">
        <v>3.9672131147540983</v>
      </c>
      <c r="I984" s="831">
        <v>121</v>
      </c>
      <c r="J984" s="831">
        <v>1</v>
      </c>
      <c r="K984" s="831">
        <v>122</v>
      </c>
      <c r="L984" s="831">
        <v>1</v>
      </c>
      <c r="M984" s="831">
        <v>122</v>
      </c>
      <c r="N984" s="831">
        <v>2</v>
      </c>
      <c r="O984" s="831">
        <v>246</v>
      </c>
      <c r="P984" s="827">
        <v>2.0163934426229506</v>
      </c>
      <c r="Q984" s="832">
        <v>123</v>
      </c>
    </row>
    <row r="985" spans="1:17" ht="14.45" customHeight="1" x14ac:dyDescent="0.2">
      <c r="A985" s="821" t="s">
        <v>586</v>
      </c>
      <c r="B985" s="822" t="s">
        <v>5931</v>
      </c>
      <c r="C985" s="822" t="s">
        <v>5932</v>
      </c>
      <c r="D985" s="822" t="s">
        <v>6229</v>
      </c>
      <c r="E985" s="822" t="s">
        <v>6230</v>
      </c>
      <c r="F985" s="831"/>
      <c r="G985" s="831"/>
      <c r="H985" s="831"/>
      <c r="I985" s="831"/>
      <c r="J985" s="831">
        <v>1</v>
      </c>
      <c r="K985" s="831">
        <v>0</v>
      </c>
      <c r="L985" s="831"/>
      <c r="M985" s="831">
        <v>0</v>
      </c>
      <c r="N985" s="831"/>
      <c r="O985" s="831"/>
      <c r="P985" s="827"/>
      <c r="Q985" s="832"/>
    </row>
    <row r="986" spans="1:17" ht="14.45" customHeight="1" x14ac:dyDescent="0.2">
      <c r="A986" s="821" t="s">
        <v>586</v>
      </c>
      <c r="B986" s="822" t="s">
        <v>5931</v>
      </c>
      <c r="C986" s="822" t="s">
        <v>5932</v>
      </c>
      <c r="D986" s="822" t="s">
        <v>7443</v>
      </c>
      <c r="E986" s="822" t="s">
        <v>7444</v>
      </c>
      <c r="F986" s="831"/>
      <c r="G986" s="831"/>
      <c r="H986" s="831"/>
      <c r="I986" s="831"/>
      <c r="J986" s="831">
        <v>8</v>
      </c>
      <c r="K986" s="831">
        <v>14816</v>
      </c>
      <c r="L986" s="831">
        <v>1</v>
      </c>
      <c r="M986" s="831">
        <v>1852</v>
      </c>
      <c r="N986" s="831"/>
      <c r="O986" s="831"/>
      <c r="P986" s="827"/>
      <c r="Q986" s="832"/>
    </row>
    <row r="987" spans="1:17" ht="14.45" customHeight="1" x14ac:dyDescent="0.2">
      <c r="A987" s="821" t="s">
        <v>586</v>
      </c>
      <c r="B987" s="822" t="s">
        <v>5931</v>
      </c>
      <c r="C987" s="822" t="s">
        <v>5932</v>
      </c>
      <c r="D987" s="822" t="s">
        <v>6066</v>
      </c>
      <c r="E987" s="822" t="s">
        <v>6067</v>
      </c>
      <c r="F987" s="831"/>
      <c r="G987" s="831"/>
      <c r="H987" s="831"/>
      <c r="I987" s="831"/>
      <c r="J987" s="831">
        <v>1</v>
      </c>
      <c r="K987" s="831">
        <v>752</v>
      </c>
      <c r="L987" s="831">
        <v>1</v>
      </c>
      <c r="M987" s="831">
        <v>752</v>
      </c>
      <c r="N987" s="831"/>
      <c r="O987" s="831"/>
      <c r="P987" s="827"/>
      <c r="Q987" s="832"/>
    </row>
    <row r="988" spans="1:17" ht="14.45" customHeight="1" x14ac:dyDescent="0.2">
      <c r="A988" s="821" t="s">
        <v>586</v>
      </c>
      <c r="B988" s="822" t="s">
        <v>5931</v>
      </c>
      <c r="C988" s="822" t="s">
        <v>5932</v>
      </c>
      <c r="D988" s="822" t="s">
        <v>6068</v>
      </c>
      <c r="E988" s="822" t="s">
        <v>6069</v>
      </c>
      <c r="F988" s="831">
        <v>1</v>
      </c>
      <c r="G988" s="831">
        <v>949</v>
      </c>
      <c r="H988" s="831">
        <v>0.99475890985324944</v>
      </c>
      <c r="I988" s="831">
        <v>949</v>
      </c>
      <c r="J988" s="831">
        <v>1</v>
      </c>
      <c r="K988" s="831">
        <v>954</v>
      </c>
      <c r="L988" s="831">
        <v>1</v>
      </c>
      <c r="M988" s="831">
        <v>954</v>
      </c>
      <c r="N988" s="831"/>
      <c r="O988" s="831"/>
      <c r="P988" s="827"/>
      <c r="Q988" s="832"/>
    </row>
    <row r="989" spans="1:17" ht="14.45" customHeight="1" x14ac:dyDescent="0.2">
      <c r="A989" s="821" t="s">
        <v>586</v>
      </c>
      <c r="B989" s="822" t="s">
        <v>5931</v>
      </c>
      <c r="C989" s="822" t="s">
        <v>5932</v>
      </c>
      <c r="D989" s="822" t="s">
        <v>7445</v>
      </c>
      <c r="E989" s="822" t="s">
        <v>7446</v>
      </c>
      <c r="F989" s="831">
        <v>38</v>
      </c>
      <c r="G989" s="831">
        <v>231127</v>
      </c>
      <c r="H989" s="831">
        <v>0.92187144765969331</v>
      </c>
      <c r="I989" s="831">
        <v>6082.2894736842109</v>
      </c>
      <c r="J989" s="831">
        <v>41</v>
      </c>
      <c r="K989" s="831">
        <v>250715</v>
      </c>
      <c r="L989" s="831">
        <v>1</v>
      </c>
      <c r="M989" s="831">
        <v>6115</v>
      </c>
      <c r="N989" s="831">
        <v>28</v>
      </c>
      <c r="O989" s="831">
        <v>172032</v>
      </c>
      <c r="P989" s="827">
        <v>0.68616556647986759</v>
      </c>
      <c r="Q989" s="832">
        <v>6144</v>
      </c>
    </row>
    <row r="990" spans="1:17" ht="14.45" customHeight="1" x14ac:dyDescent="0.2">
      <c r="A990" s="821" t="s">
        <v>586</v>
      </c>
      <c r="B990" s="822" t="s">
        <v>5931</v>
      </c>
      <c r="C990" s="822" t="s">
        <v>5932</v>
      </c>
      <c r="D990" s="822" t="s">
        <v>2277</v>
      </c>
      <c r="E990" s="822" t="s">
        <v>7447</v>
      </c>
      <c r="F990" s="831"/>
      <c r="G990" s="831"/>
      <c r="H990" s="831"/>
      <c r="I990" s="831"/>
      <c r="J990" s="831">
        <v>4</v>
      </c>
      <c r="K990" s="831">
        <v>6560</v>
      </c>
      <c r="L990" s="831">
        <v>1</v>
      </c>
      <c r="M990" s="831">
        <v>1640</v>
      </c>
      <c r="N990" s="831">
        <v>1</v>
      </c>
      <c r="O990" s="831">
        <v>1643</v>
      </c>
      <c r="P990" s="827">
        <v>0.2504573170731707</v>
      </c>
      <c r="Q990" s="832">
        <v>1643</v>
      </c>
    </row>
    <row r="991" spans="1:17" ht="14.45" customHeight="1" x14ac:dyDescent="0.2">
      <c r="A991" s="821" t="s">
        <v>586</v>
      </c>
      <c r="B991" s="822" t="s">
        <v>5931</v>
      </c>
      <c r="C991" s="822" t="s">
        <v>5932</v>
      </c>
      <c r="D991" s="822" t="s">
        <v>6231</v>
      </c>
      <c r="E991" s="822" t="s">
        <v>6232</v>
      </c>
      <c r="F991" s="831"/>
      <c r="G991" s="831"/>
      <c r="H991" s="831"/>
      <c r="I991" s="831"/>
      <c r="J991" s="831">
        <v>2</v>
      </c>
      <c r="K991" s="831">
        <v>0</v>
      </c>
      <c r="L991" s="831"/>
      <c r="M991" s="831">
        <v>0</v>
      </c>
      <c r="N991" s="831"/>
      <c r="O991" s="831"/>
      <c r="P991" s="827"/>
      <c r="Q991" s="832"/>
    </row>
    <row r="992" spans="1:17" ht="14.45" customHeight="1" x14ac:dyDescent="0.2">
      <c r="A992" s="821" t="s">
        <v>586</v>
      </c>
      <c r="B992" s="822" t="s">
        <v>5931</v>
      </c>
      <c r="C992" s="822" t="s">
        <v>5932</v>
      </c>
      <c r="D992" s="822" t="s">
        <v>6147</v>
      </c>
      <c r="E992" s="822" t="s">
        <v>6148</v>
      </c>
      <c r="F992" s="831">
        <v>13</v>
      </c>
      <c r="G992" s="831">
        <v>108277</v>
      </c>
      <c r="H992" s="831">
        <v>1.2913178294573644</v>
      </c>
      <c r="I992" s="831">
        <v>8329</v>
      </c>
      <c r="J992" s="831">
        <v>10</v>
      </c>
      <c r="K992" s="831">
        <v>83850</v>
      </c>
      <c r="L992" s="831">
        <v>1</v>
      </c>
      <c r="M992" s="831">
        <v>8385</v>
      </c>
      <c r="N992" s="831">
        <v>11</v>
      </c>
      <c r="O992" s="831">
        <v>92796</v>
      </c>
      <c r="P992" s="827">
        <v>1.1066905187835421</v>
      </c>
      <c r="Q992" s="832">
        <v>8436</v>
      </c>
    </row>
    <row r="993" spans="1:17" ht="14.45" customHeight="1" x14ac:dyDescent="0.2">
      <c r="A993" s="821" t="s">
        <v>586</v>
      </c>
      <c r="B993" s="822" t="s">
        <v>5931</v>
      </c>
      <c r="C993" s="822" t="s">
        <v>5932</v>
      </c>
      <c r="D993" s="822" t="s">
        <v>7448</v>
      </c>
      <c r="E993" s="822" t="s">
        <v>7449</v>
      </c>
      <c r="F993" s="831">
        <v>15</v>
      </c>
      <c r="G993" s="831">
        <v>0</v>
      </c>
      <c r="H993" s="831"/>
      <c r="I993" s="831">
        <v>0</v>
      </c>
      <c r="J993" s="831">
        <v>18</v>
      </c>
      <c r="K993" s="831">
        <v>0</v>
      </c>
      <c r="L993" s="831"/>
      <c r="M993" s="831">
        <v>0</v>
      </c>
      <c r="N993" s="831">
        <v>18</v>
      </c>
      <c r="O993" s="831">
        <v>0</v>
      </c>
      <c r="P993" s="827"/>
      <c r="Q993" s="832">
        <v>0</v>
      </c>
    </row>
    <row r="994" spans="1:17" ht="14.45" customHeight="1" x14ac:dyDescent="0.2">
      <c r="A994" s="821" t="s">
        <v>586</v>
      </c>
      <c r="B994" s="822" t="s">
        <v>5931</v>
      </c>
      <c r="C994" s="822" t="s">
        <v>5932</v>
      </c>
      <c r="D994" s="822" t="s">
        <v>7450</v>
      </c>
      <c r="E994" s="822" t="s">
        <v>7451</v>
      </c>
      <c r="F994" s="831"/>
      <c r="G994" s="831"/>
      <c r="H994" s="831"/>
      <c r="I994" s="831"/>
      <c r="J994" s="831"/>
      <c r="K994" s="831"/>
      <c r="L994" s="831"/>
      <c r="M994" s="831"/>
      <c r="N994" s="831">
        <v>1</v>
      </c>
      <c r="O994" s="831">
        <v>719</v>
      </c>
      <c r="P994" s="827"/>
      <c r="Q994" s="832">
        <v>719</v>
      </c>
    </row>
    <row r="995" spans="1:17" ht="14.45" customHeight="1" x14ac:dyDescent="0.2">
      <c r="A995" s="821" t="s">
        <v>586</v>
      </c>
      <c r="B995" s="822" t="s">
        <v>5931</v>
      </c>
      <c r="C995" s="822" t="s">
        <v>5932</v>
      </c>
      <c r="D995" s="822" t="s">
        <v>6072</v>
      </c>
      <c r="E995" s="822" t="s">
        <v>6073</v>
      </c>
      <c r="F995" s="831">
        <v>11</v>
      </c>
      <c r="G995" s="831">
        <v>9834</v>
      </c>
      <c r="H995" s="831">
        <v>1.2924168747535814</v>
      </c>
      <c r="I995" s="831">
        <v>894</v>
      </c>
      <c r="J995" s="831">
        <v>7</v>
      </c>
      <c r="K995" s="831">
        <v>7609</v>
      </c>
      <c r="L995" s="831">
        <v>1</v>
      </c>
      <c r="M995" s="831">
        <v>1087</v>
      </c>
      <c r="N995" s="831">
        <v>11</v>
      </c>
      <c r="O995" s="831">
        <v>12012</v>
      </c>
      <c r="P995" s="827">
        <v>1.578656853725851</v>
      </c>
      <c r="Q995" s="832">
        <v>1092</v>
      </c>
    </row>
    <row r="996" spans="1:17" ht="14.45" customHeight="1" x14ac:dyDescent="0.2">
      <c r="A996" s="821" t="s">
        <v>586</v>
      </c>
      <c r="B996" s="822" t="s">
        <v>5931</v>
      </c>
      <c r="C996" s="822" t="s">
        <v>5932</v>
      </c>
      <c r="D996" s="822" t="s">
        <v>7452</v>
      </c>
      <c r="E996" s="822" t="s">
        <v>7453</v>
      </c>
      <c r="F996" s="831">
        <v>9</v>
      </c>
      <c r="G996" s="831">
        <v>12756</v>
      </c>
      <c r="H996" s="831">
        <v>0.81664532650448141</v>
      </c>
      <c r="I996" s="831">
        <v>1417.3333333333333</v>
      </c>
      <c r="J996" s="831">
        <v>11</v>
      </c>
      <c r="K996" s="831">
        <v>15620</v>
      </c>
      <c r="L996" s="831">
        <v>1</v>
      </c>
      <c r="M996" s="831">
        <v>1420</v>
      </c>
      <c r="N996" s="831">
        <v>8</v>
      </c>
      <c r="O996" s="831">
        <v>11376</v>
      </c>
      <c r="P996" s="827">
        <v>0.72829705505761844</v>
      </c>
      <c r="Q996" s="832">
        <v>1422</v>
      </c>
    </row>
    <row r="997" spans="1:17" ht="14.45" customHeight="1" x14ac:dyDescent="0.2">
      <c r="A997" s="821" t="s">
        <v>586</v>
      </c>
      <c r="B997" s="822" t="s">
        <v>5931</v>
      </c>
      <c r="C997" s="822" t="s">
        <v>5932</v>
      </c>
      <c r="D997" s="822" t="s">
        <v>7454</v>
      </c>
      <c r="E997" s="822" t="s">
        <v>7455</v>
      </c>
      <c r="F997" s="831">
        <v>5</v>
      </c>
      <c r="G997" s="831">
        <v>11464</v>
      </c>
      <c r="H997" s="831">
        <v>0.71112213882513486</v>
      </c>
      <c r="I997" s="831">
        <v>2292.8000000000002</v>
      </c>
      <c r="J997" s="831">
        <v>7</v>
      </c>
      <c r="K997" s="831">
        <v>16121</v>
      </c>
      <c r="L997" s="831">
        <v>1</v>
      </c>
      <c r="M997" s="831">
        <v>2303</v>
      </c>
      <c r="N997" s="831">
        <v>1</v>
      </c>
      <c r="O997" s="831">
        <v>2313</v>
      </c>
      <c r="P997" s="827">
        <v>0.14347745177098195</v>
      </c>
      <c r="Q997" s="832">
        <v>2313</v>
      </c>
    </row>
    <row r="998" spans="1:17" ht="14.45" customHeight="1" x14ac:dyDescent="0.2">
      <c r="A998" s="821" t="s">
        <v>586</v>
      </c>
      <c r="B998" s="822" t="s">
        <v>5931</v>
      </c>
      <c r="C998" s="822" t="s">
        <v>5932</v>
      </c>
      <c r="D998" s="822" t="s">
        <v>7456</v>
      </c>
      <c r="E998" s="822" t="s">
        <v>7457</v>
      </c>
      <c r="F998" s="831"/>
      <c r="G998" s="831"/>
      <c r="H998" s="831"/>
      <c r="I998" s="831"/>
      <c r="J998" s="831"/>
      <c r="K998" s="831"/>
      <c r="L998" s="831"/>
      <c r="M998" s="831"/>
      <c r="N998" s="831">
        <v>1</v>
      </c>
      <c r="O998" s="831">
        <v>1728</v>
      </c>
      <c r="P998" s="827"/>
      <c r="Q998" s="832">
        <v>1728</v>
      </c>
    </row>
    <row r="999" spans="1:17" ht="14.45" customHeight="1" x14ac:dyDescent="0.2">
      <c r="A999" s="821" t="s">
        <v>586</v>
      </c>
      <c r="B999" s="822" t="s">
        <v>5931</v>
      </c>
      <c r="C999" s="822" t="s">
        <v>5932</v>
      </c>
      <c r="D999" s="822" t="s">
        <v>7458</v>
      </c>
      <c r="E999" s="822" t="s">
        <v>7459</v>
      </c>
      <c r="F999" s="831"/>
      <c r="G999" s="831"/>
      <c r="H999" s="831"/>
      <c r="I999" s="831"/>
      <c r="J999" s="831">
        <v>2</v>
      </c>
      <c r="K999" s="831">
        <v>5192</v>
      </c>
      <c r="L999" s="831">
        <v>1</v>
      </c>
      <c r="M999" s="831">
        <v>2596</v>
      </c>
      <c r="N999" s="831">
        <v>3</v>
      </c>
      <c r="O999" s="831">
        <v>7851</v>
      </c>
      <c r="P999" s="827">
        <v>1.5121340523882896</v>
      </c>
      <c r="Q999" s="832">
        <v>2617</v>
      </c>
    </row>
    <row r="1000" spans="1:17" ht="14.45" customHeight="1" x14ac:dyDescent="0.2">
      <c r="A1000" s="821" t="s">
        <v>586</v>
      </c>
      <c r="B1000" s="822" t="s">
        <v>5931</v>
      </c>
      <c r="C1000" s="822" t="s">
        <v>5932</v>
      </c>
      <c r="D1000" s="822" t="s">
        <v>6078</v>
      </c>
      <c r="E1000" s="822" t="s">
        <v>6079</v>
      </c>
      <c r="F1000" s="831">
        <v>11</v>
      </c>
      <c r="G1000" s="831">
        <v>5500</v>
      </c>
      <c r="H1000" s="831">
        <v>0.72895957587806492</v>
      </c>
      <c r="I1000" s="831">
        <v>500</v>
      </c>
      <c r="J1000" s="831">
        <v>15</v>
      </c>
      <c r="K1000" s="831">
        <v>7545</v>
      </c>
      <c r="L1000" s="831">
        <v>1</v>
      </c>
      <c r="M1000" s="831">
        <v>503</v>
      </c>
      <c r="N1000" s="831">
        <v>13</v>
      </c>
      <c r="O1000" s="831">
        <v>6565</v>
      </c>
      <c r="P1000" s="827">
        <v>0.87011265738899934</v>
      </c>
      <c r="Q1000" s="832">
        <v>505</v>
      </c>
    </row>
    <row r="1001" spans="1:17" ht="14.45" customHeight="1" x14ac:dyDescent="0.2">
      <c r="A1001" s="821" t="s">
        <v>586</v>
      </c>
      <c r="B1001" s="822" t="s">
        <v>5931</v>
      </c>
      <c r="C1001" s="822" t="s">
        <v>5932</v>
      </c>
      <c r="D1001" s="822" t="s">
        <v>6080</v>
      </c>
      <c r="E1001" s="822" t="s">
        <v>6081</v>
      </c>
      <c r="F1001" s="831">
        <v>80</v>
      </c>
      <c r="G1001" s="831">
        <v>26560</v>
      </c>
      <c r="H1001" s="831">
        <v>1.0946257830530828</v>
      </c>
      <c r="I1001" s="831">
        <v>332</v>
      </c>
      <c r="J1001" s="831">
        <v>72</v>
      </c>
      <c r="K1001" s="831">
        <v>24264</v>
      </c>
      <c r="L1001" s="831">
        <v>1</v>
      </c>
      <c r="M1001" s="831">
        <v>337</v>
      </c>
      <c r="N1001" s="831">
        <v>63</v>
      </c>
      <c r="O1001" s="831">
        <v>21420</v>
      </c>
      <c r="P1001" s="827">
        <v>0.8827893175074184</v>
      </c>
      <c r="Q1001" s="832">
        <v>340</v>
      </c>
    </row>
    <row r="1002" spans="1:17" ht="14.45" customHeight="1" x14ac:dyDescent="0.2">
      <c r="A1002" s="821" t="s">
        <v>586</v>
      </c>
      <c r="B1002" s="822" t="s">
        <v>5931</v>
      </c>
      <c r="C1002" s="822" t="s">
        <v>5932</v>
      </c>
      <c r="D1002" s="822" t="s">
        <v>6082</v>
      </c>
      <c r="E1002" s="822" t="s">
        <v>6083</v>
      </c>
      <c r="F1002" s="831">
        <v>5</v>
      </c>
      <c r="G1002" s="831">
        <v>5185</v>
      </c>
      <c r="H1002" s="831">
        <v>0.99234449760765553</v>
      </c>
      <c r="I1002" s="831">
        <v>1037</v>
      </c>
      <c r="J1002" s="831">
        <v>5</v>
      </c>
      <c r="K1002" s="831">
        <v>5225</v>
      </c>
      <c r="L1002" s="831">
        <v>1</v>
      </c>
      <c r="M1002" s="831">
        <v>1045</v>
      </c>
      <c r="N1002" s="831">
        <v>3</v>
      </c>
      <c r="O1002" s="831">
        <v>3156</v>
      </c>
      <c r="P1002" s="827">
        <v>0.6040191387559809</v>
      </c>
      <c r="Q1002" s="832">
        <v>1052</v>
      </c>
    </row>
    <row r="1003" spans="1:17" ht="14.45" customHeight="1" x14ac:dyDescent="0.2">
      <c r="A1003" s="821" t="s">
        <v>586</v>
      </c>
      <c r="B1003" s="822" t="s">
        <v>5931</v>
      </c>
      <c r="C1003" s="822" t="s">
        <v>5932</v>
      </c>
      <c r="D1003" s="822" t="s">
        <v>6084</v>
      </c>
      <c r="E1003" s="822" t="s">
        <v>6085</v>
      </c>
      <c r="F1003" s="831"/>
      <c r="G1003" s="831"/>
      <c r="H1003" s="831"/>
      <c r="I1003" s="831"/>
      <c r="J1003" s="831">
        <v>1</v>
      </c>
      <c r="K1003" s="831">
        <v>122</v>
      </c>
      <c r="L1003" s="831">
        <v>1</v>
      </c>
      <c r="M1003" s="831">
        <v>122</v>
      </c>
      <c r="N1003" s="831">
        <v>1</v>
      </c>
      <c r="O1003" s="831">
        <v>123</v>
      </c>
      <c r="P1003" s="827">
        <v>1.0081967213114753</v>
      </c>
      <c r="Q1003" s="832">
        <v>123</v>
      </c>
    </row>
    <row r="1004" spans="1:17" ht="14.45" customHeight="1" x14ac:dyDescent="0.2">
      <c r="A1004" s="821" t="s">
        <v>586</v>
      </c>
      <c r="B1004" s="822" t="s">
        <v>5931</v>
      </c>
      <c r="C1004" s="822" t="s">
        <v>5932</v>
      </c>
      <c r="D1004" s="822" t="s">
        <v>7460</v>
      </c>
      <c r="E1004" s="822" t="s">
        <v>7461</v>
      </c>
      <c r="F1004" s="831"/>
      <c r="G1004" s="831"/>
      <c r="H1004" s="831"/>
      <c r="I1004" s="831"/>
      <c r="J1004" s="831"/>
      <c r="K1004" s="831"/>
      <c r="L1004" s="831"/>
      <c r="M1004" s="831"/>
      <c r="N1004" s="831">
        <v>1</v>
      </c>
      <c r="O1004" s="831">
        <v>849</v>
      </c>
      <c r="P1004" s="827"/>
      <c r="Q1004" s="832">
        <v>849</v>
      </c>
    </row>
    <row r="1005" spans="1:17" ht="14.45" customHeight="1" x14ac:dyDescent="0.2">
      <c r="A1005" s="821" t="s">
        <v>586</v>
      </c>
      <c r="B1005" s="822" t="s">
        <v>5931</v>
      </c>
      <c r="C1005" s="822" t="s">
        <v>5932</v>
      </c>
      <c r="D1005" s="822" t="s">
        <v>6233</v>
      </c>
      <c r="E1005" s="822" t="s">
        <v>6234</v>
      </c>
      <c r="F1005" s="831">
        <v>1</v>
      </c>
      <c r="G1005" s="831">
        <v>5755</v>
      </c>
      <c r="H1005" s="831"/>
      <c r="I1005" s="831">
        <v>5755</v>
      </c>
      <c r="J1005" s="831"/>
      <c r="K1005" s="831"/>
      <c r="L1005" s="831"/>
      <c r="M1005" s="831"/>
      <c r="N1005" s="831"/>
      <c r="O1005" s="831"/>
      <c r="P1005" s="827"/>
      <c r="Q1005" s="832"/>
    </row>
    <row r="1006" spans="1:17" ht="14.45" customHeight="1" x14ac:dyDescent="0.2">
      <c r="A1006" s="821" t="s">
        <v>586</v>
      </c>
      <c r="B1006" s="822" t="s">
        <v>5931</v>
      </c>
      <c r="C1006" s="822" t="s">
        <v>5932</v>
      </c>
      <c r="D1006" s="822" t="s">
        <v>7462</v>
      </c>
      <c r="E1006" s="822" t="s">
        <v>7463</v>
      </c>
      <c r="F1006" s="831">
        <v>3</v>
      </c>
      <c r="G1006" s="831">
        <v>5235</v>
      </c>
      <c r="H1006" s="831">
        <v>1.4889078498293515</v>
      </c>
      <c r="I1006" s="831">
        <v>1745</v>
      </c>
      <c r="J1006" s="831">
        <v>2</v>
      </c>
      <c r="K1006" s="831">
        <v>3516</v>
      </c>
      <c r="L1006" s="831">
        <v>1</v>
      </c>
      <c r="M1006" s="831">
        <v>1758</v>
      </c>
      <c r="N1006" s="831">
        <v>5</v>
      </c>
      <c r="O1006" s="831">
        <v>8845</v>
      </c>
      <c r="P1006" s="827">
        <v>2.5156427758816839</v>
      </c>
      <c r="Q1006" s="832">
        <v>1769</v>
      </c>
    </row>
    <row r="1007" spans="1:17" ht="14.45" customHeight="1" x14ac:dyDescent="0.2">
      <c r="A1007" s="821" t="s">
        <v>586</v>
      </c>
      <c r="B1007" s="822" t="s">
        <v>5931</v>
      </c>
      <c r="C1007" s="822" t="s">
        <v>5932</v>
      </c>
      <c r="D1007" s="822" t="s">
        <v>6237</v>
      </c>
      <c r="E1007" s="822" t="s">
        <v>6238</v>
      </c>
      <c r="F1007" s="831">
        <v>1</v>
      </c>
      <c r="G1007" s="831">
        <v>4741</v>
      </c>
      <c r="H1007" s="831">
        <v>0.89944981976854488</v>
      </c>
      <c r="I1007" s="831">
        <v>4741</v>
      </c>
      <c r="J1007" s="831">
        <v>1</v>
      </c>
      <c r="K1007" s="831">
        <v>5271</v>
      </c>
      <c r="L1007" s="831">
        <v>1</v>
      </c>
      <c r="M1007" s="831">
        <v>5271</v>
      </c>
      <c r="N1007" s="831"/>
      <c r="O1007" s="831"/>
      <c r="P1007" s="827"/>
      <c r="Q1007" s="832"/>
    </row>
    <row r="1008" spans="1:17" ht="14.45" customHeight="1" x14ac:dyDescent="0.2">
      <c r="A1008" s="821" t="s">
        <v>586</v>
      </c>
      <c r="B1008" s="822" t="s">
        <v>5931</v>
      </c>
      <c r="C1008" s="822" t="s">
        <v>5932</v>
      </c>
      <c r="D1008" s="822" t="s">
        <v>6239</v>
      </c>
      <c r="E1008" s="822" t="s">
        <v>6240</v>
      </c>
      <c r="F1008" s="831">
        <v>1</v>
      </c>
      <c r="G1008" s="831">
        <v>4672</v>
      </c>
      <c r="H1008" s="831"/>
      <c r="I1008" s="831">
        <v>4672</v>
      </c>
      <c r="J1008" s="831"/>
      <c r="K1008" s="831"/>
      <c r="L1008" s="831"/>
      <c r="M1008" s="831"/>
      <c r="N1008" s="831"/>
      <c r="O1008" s="831"/>
      <c r="P1008" s="827"/>
      <c r="Q1008" s="832"/>
    </row>
    <row r="1009" spans="1:17" ht="14.45" customHeight="1" x14ac:dyDescent="0.2">
      <c r="A1009" s="821" t="s">
        <v>586</v>
      </c>
      <c r="B1009" s="822" t="s">
        <v>5931</v>
      </c>
      <c r="C1009" s="822" t="s">
        <v>5932</v>
      </c>
      <c r="D1009" s="822" t="s">
        <v>7464</v>
      </c>
      <c r="E1009" s="822" t="s">
        <v>7465</v>
      </c>
      <c r="F1009" s="831">
        <v>2</v>
      </c>
      <c r="G1009" s="831">
        <v>704</v>
      </c>
      <c r="H1009" s="831"/>
      <c r="I1009" s="831">
        <v>352</v>
      </c>
      <c r="J1009" s="831"/>
      <c r="K1009" s="831"/>
      <c r="L1009" s="831"/>
      <c r="M1009" s="831"/>
      <c r="N1009" s="831"/>
      <c r="O1009" s="831"/>
      <c r="P1009" s="827"/>
      <c r="Q1009" s="832"/>
    </row>
    <row r="1010" spans="1:17" ht="14.45" customHeight="1" x14ac:dyDescent="0.2">
      <c r="A1010" s="821" t="s">
        <v>586</v>
      </c>
      <c r="B1010" s="822" t="s">
        <v>5931</v>
      </c>
      <c r="C1010" s="822" t="s">
        <v>5932</v>
      </c>
      <c r="D1010" s="822" t="s">
        <v>6086</v>
      </c>
      <c r="E1010" s="822" t="s">
        <v>6087</v>
      </c>
      <c r="F1010" s="831"/>
      <c r="G1010" s="831"/>
      <c r="H1010" s="831"/>
      <c r="I1010" s="831"/>
      <c r="J1010" s="831"/>
      <c r="K1010" s="831"/>
      <c r="L1010" s="831"/>
      <c r="M1010" s="831"/>
      <c r="N1010" s="831">
        <v>1</v>
      </c>
      <c r="O1010" s="831">
        <v>1433</v>
      </c>
      <c r="P1010" s="827"/>
      <c r="Q1010" s="832">
        <v>1433</v>
      </c>
    </row>
    <row r="1011" spans="1:17" ht="14.45" customHeight="1" x14ac:dyDescent="0.2">
      <c r="A1011" s="821" t="s">
        <v>586</v>
      </c>
      <c r="B1011" s="822" t="s">
        <v>5931</v>
      </c>
      <c r="C1011" s="822" t="s">
        <v>5932</v>
      </c>
      <c r="D1011" s="822" t="s">
        <v>7466</v>
      </c>
      <c r="E1011" s="822" t="s">
        <v>7467</v>
      </c>
      <c r="F1011" s="831">
        <v>3</v>
      </c>
      <c r="G1011" s="831">
        <v>4647</v>
      </c>
      <c r="H1011" s="831">
        <v>0.74710610932475885</v>
      </c>
      <c r="I1011" s="831">
        <v>1549</v>
      </c>
      <c r="J1011" s="831">
        <v>4</v>
      </c>
      <c r="K1011" s="831">
        <v>6220</v>
      </c>
      <c r="L1011" s="831">
        <v>1</v>
      </c>
      <c r="M1011" s="831">
        <v>1555</v>
      </c>
      <c r="N1011" s="831">
        <v>3</v>
      </c>
      <c r="O1011" s="831">
        <v>4680</v>
      </c>
      <c r="P1011" s="827">
        <v>0.752411575562701</v>
      </c>
      <c r="Q1011" s="832">
        <v>1560</v>
      </c>
    </row>
    <row r="1012" spans="1:17" ht="14.45" customHeight="1" x14ac:dyDescent="0.2">
      <c r="A1012" s="821" t="s">
        <v>586</v>
      </c>
      <c r="B1012" s="822" t="s">
        <v>5931</v>
      </c>
      <c r="C1012" s="822" t="s">
        <v>5932</v>
      </c>
      <c r="D1012" s="822" t="s">
        <v>7468</v>
      </c>
      <c r="E1012" s="822" t="s">
        <v>7469</v>
      </c>
      <c r="F1012" s="831">
        <v>1</v>
      </c>
      <c r="G1012" s="831">
        <v>831</v>
      </c>
      <c r="H1012" s="831"/>
      <c r="I1012" s="831">
        <v>831</v>
      </c>
      <c r="J1012" s="831"/>
      <c r="K1012" s="831"/>
      <c r="L1012" s="831"/>
      <c r="M1012" s="831"/>
      <c r="N1012" s="831"/>
      <c r="O1012" s="831"/>
      <c r="P1012" s="827"/>
      <c r="Q1012" s="832"/>
    </row>
    <row r="1013" spans="1:17" ht="14.45" customHeight="1" x14ac:dyDescent="0.2">
      <c r="A1013" s="821" t="s">
        <v>586</v>
      </c>
      <c r="B1013" s="822" t="s">
        <v>5931</v>
      </c>
      <c r="C1013" s="822" t="s">
        <v>5932</v>
      </c>
      <c r="D1013" s="822" t="s">
        <v>7470</v>
      </c>
      <c r="E1013" s="822" t="s">
        <v>7471</v>
      </c>
      <c r="F1013" s="831">
        <v>2</v>
      </c>
      <c r="G1013" s="831">
        <v>4134</v>
      </c>
      <c r="H1013" s="831">
        <v>0.99327246516098033</v>
      </c>
      <c r="I1013" s="831">
        <v>2067</v>
      </c>
      <c r="J1013" s="831">
        <v>2</v>
      </c>
      <c r="K1013" s="831">
        <v>4162</v>
      </c>
      <c r="L1013" s="831">
        <v>1</v>
      </c>
      <c r="M1013" s="831">
        <v>2081</v>
      </c>
      <c r="N1013" s="831">
        <v>2</v>
      </c>
      <c r="O1013" s="831">
        <v>4188</v>
      </c>
      <c r="P1013" s="827">
        <v>1.0062469966362326</v>
      </c>
      <c r="Q1013" s="832">
        <v>2094</v>
      </c>
    </row>
    <row r="1014" spans="1:17" ht="14.45" customHeight="1" x14ac:dyDescent="0.2">
      <c r="A1014" s="821" t="s">
        <v>586</v>
      </c>
      <c r="B1014" s="822" t="s">
        <v>5931</v>
      </c>
      <c r="C1014" s="822" t="s">
        <v>5932</v>
      </c>
      <c r="D1014" s="822" t="s">
        <v>7472</v>
      </c>
      <c r="E1014" s="822" t="s">
        <v>7473</v>
      </c>
      <c r="F1014" s="831">
        <v>5</v>
      </c>
      <c r="G1014" s="831">
        <v>20425</v>
      </c>
      <c r="H1014" s="831">
        <v>1.2433041149257364</v>
      </c>
      <c r="I1014" s="831">
        <v>4085</v>
      </c>
      <c r="J1014" s="831">
        <v>4</v>
      </c>
      <c r="K1014" s="831">
        <v>16428</v>
      </c>
      <c r="L1014" s="831">
        <v>1</v>
      </c>
      <c r="M1014" s="831">
        <v>4107</v>
      </c>
      <c r="N1014" s="831">
        <v>2</v>
      </c>
      <c r="O1014" s="831">
        <v>8252</v>
      </c>
      <c r="P1014" s="827">
        <v>0.50231312393474559</v>
      </c>
      <c r="Q1014" s="832">
        <v>4126</v>
      </c>
    </row>
    <row r="1015" spans="1:17" ht="14.45" customHeight="1" x14ac:dyDescent="0.2">
      <c r="A1015" s="821" t="s">
        <v>586</v>
      </c>
      <c r="B1015" s="822" t="s">
        <v>5931</v>
      </c>
      <c r="C1015" s="822" t="s">
        <v>5932</v>
      </c>
      <c r="D1015" s="822" t="s">
        <v>6168</v>
      </c>
      <c r="E1015" s="822" t="s">
        <v>6169</v>
      </c>
      <c r="F1015" s="831">
        <v>103</v>
      </c>
      <c r="G1015" s="831">
        <v>142518</v>
      </c>
      <c r="H1015" s="831">
        <v>0.75428299240519725</v>
      </c>
      <c r="I1015" s="831">
        <v>1383.6699029126214</v>
      </c>
      <c r="J1015" s="831">
        <v>115</v>
      </c>
      <c r="K1015" s="831">
        <v>188945</v>
      </c>
      <c r="L1015" s="831">
        <v>1</v>
      </c>
      <c r="M1015" s="831">
        <v>1643</v>
      </c>
      <c r="N1015" s="831">
        <v>83</v>
      </c>
      <c r="O1015" s="831">
        <v>137199</v>
      </c>
      <c r="P1015" s="827">
        <v>0.72613194315806184</v>
      </c>
      <c r="Q1015" s="832">
        <v>1653</v>
      </c>
    </row>
    <row r="1016" spans="1:17" ht="14.45" customHeight="1" x14ac:dyDescent="0.2">
      <c r="A1016" s="821" t="s">
        <v>586</v>
      </c>
      <c r="B1016" s="822" t="s">
        <v>5931</v>
      </c>
      <c r="C1016" s="822" t="s">
        <v>5932</v>
      </c>
      <c r="D1016" s="822" t="s">
        <v>7474</v>
      </c>
      <c r="E1016" s="822" t="s">
        <v>7475</v>
      </c>
      <c r="F1016" s="831">
        <v>24</v>
      </c>
      <c r="G1016" s="831">
        <v>35904</v>
      </c>
      <c r="H1016" s="831">
        <v>0.7007299270072993</v>
      </c>
      <c r="I1016" s="831">
        <v>1496</v>
      </c>
      <c r="J1016" s="831">
        <v>34</v>
      </c>
      <c r="K1016" s="831">
        <v>51238</v>
      </c>
      <c r="L1016" s="831">
        <v>1</v>
      </c>
      <c r="M1016" s="831">
        <v>1507</v>
      </c>
      <c r="N1016" s="831">
        <v>30</v>
      </c>
      <c r="O1016" s="831">
        <v>45510</v>
      </c>
      <c r="P1016" s="827">
        <v>0.88820797064678558</v>
      </c>
      <c r="Q1016" s="832">
        <v>1517</v>
      </c>
    </row>
    <row r="1017" spans="1:17" ht="14.45" customHeight="1" x14ac:dyDescent="0.2">
      <c r="A1017" s="821" t="s">
        <v>586</v>
      </c>
      <c r="B1017" s="822" t="s">
        <v>5931</v>
      </c>
      <c r="C1017" s="822" t="s">
        <v>5932</v>
      </c>
      <c r="D1017" s="822" t="s">
        <v>7476</v>
      </c>
      <c r="E1017" s="822" t="s">
        <v>7477</v>
      </c>
      <c r="F1017" s="831"/>
      <c r="G1017" s="831"/>
      <c r="H1017" s="831"/>
      <c r="I1017" s="831"/>
      <c r="J1017" s="831"/>
      <c r="K1017" s="831"/>
      <c r="L1017" s="831"/>
      <c r="M1017" s="831"/>
      <c r="N1017" s="831">
        <v>1</v>
      </c>
      <c r="O1017" s="831">
        <v>2424</v>
      </c>
      <c r="P1017" s="827"/>
      <c r="Q1017" s="832">
        <v>2424</v>
      </c>
    </row>
    <row r="1018" spans="1:17" ht="14.45" customHeight="1" x14ac:dyDescent="0.2">
      <c r="A1018" s="821" t="s">
        <v>586</v>
      </c>
      <c r="B1018" s="822" t="s">
        <v>5931</v>
      </c>
      <c r="C1018" s="822" t="s">
        <v>5932</v>
      </c>
      <c r="D1018" s="822" t="s">
        <v>6088</v>
      </c>
      <c r="E1018" s="822" t="s">
        <v>6089</v>
      </c>
      <c r="F1018" s="831">
        <v>7</v>
      </c>
      <c r="G1018" s="831">
        <v>7798</v>
      </c>
      <c r="H1018" s="831">
        <v>0.8649068322981367</v>
      </c>
      <c r="I1018" s="831">
        <v>1114</v>
      </c>
      <c r="J1018" s="831">
        <v>8</v>
      </c>
      <c r="K1018" s="831">
        <v>9016</v>
      </c>
      <c r="L1018" s="831">
        <v>1</v>
      </c>
      <c r="M1018" s="831">
        <v>1127</v>
      </c>
      <c r="N1018" s="831">
        <v>5</v>
      </c>
      <c r="O1018" s="831">
        <v>5690</v>
      </c>
      <c r="P1018" s="827">
        <v>0.63110026619343385</v>
      </c>
      <c r="Q1018" s="832">
        <v>1138</v>
      </c>
    </row>
    <row r="1019" spans="1:17" ht="14.45" customHeight="1" x14ac:dyDescent="0.2">
      <c r="A1019" s="821" t="s">
        <v>586</v>
      </c>
      <c r="B1019" s="822" t="s">
        <v>5931</v>
      </c>
      <c r="C1019" s="822" t="s">
        <v>5932</v>
      </c>
      <c r="D1019" s="822" t="s">
        <v>7478</v>
      </c>
      <c r="E1019" s="822" t="s">
        <v>7479</v>
      </c>
      <c r="F1019" s="831"/>
      <c r="G1019" s="831"/>
      <c r="H1019" s="831"/>
      <c r="I1019" s="831"/>
      <c r="J1019" s="831">
        <v>2</v>
      </c>
      <c r="K1019" s="831">
        <v>1306</v>
      </c>
      <c r="L1019" s="831">
        <v>1</v>
      </c>
      <c r="M1019" s="831">
        <v>653</v>
      </c>
      <c r="N1019" s="831"/>
      <c r="O1019" s="831"/>
      <c r="P1019" s="827"/>
      <c r="Q1019" s="832"/>
    </row>
    <row r="1020" spans="1:17" ht="14.45" customHeight="1" x14ac:dyDescent="0.2">
      <c r="A1020" s="821" t="s">
        <v>586</v>
      </c>
      <c r="B1020" s="822" t="s">
        <v>5931</v>
      </c>
      <c r="C1020" s="822" t="s">
        <v>5932</v>
      </c>
      <c r="D1020" s="822" t="s">
        <v>7480</v>
      </c>
      <c r="E1020" s="822" t="s">
        <v>7481</v>
      </c>
      <c r="F1020" s="831">
        <v>14</v>
      </c>
      <c r="G1020" s="831">
        <v>17371</v>
      </c>
      <c r="H1020" s="831">
        <v>0.68298340803648661</v>
      </c>
      <c r="I1020" s="831">
        <v>1240.7857142857142</v>
      </c>
      <c r="J1020" s="831">
        <v>18</v>
      </c>
      <c r="K1020" s="831">
        <v>25434</v>
      </c>
      <c r="L1020" s="831">
        <v>1</v>
      </c>
      <c r="M1020" s="831">
        <v>1413</v>
      </c>
      <c r="N1020" s="831">
        <v>11</v>
      </c>
      <c r="O1020" s="831">
        <v>15609</v>
      </c>
      <c r="P1020" s="827">
        <v>0.61370606275064876</v>
      </c>
      <c r="Q1020" s="832">
        <v>1419</v>
      </c>
    </row>
    <row r="1021" spans="1:17" ht="14.45" customHeight="1" x14ac:dyDescent="0.2">
      <c r="A1021" s="821" t="s">
        <v>586</v>
      </c>
      <c r="B1021" s="822" t="s">
        <v>5931</v>
      </c>
      <c r="C1021" s="822" t="s">
        <v>5932</v>
      </c>
      <c r="D1021" s="822" t="s">
        <v>6092</v>
      </c>
      <c r="E1021" s="822" t="s">
        <v>6093</v>
      </c>
      <c r="F1021" s="831"/>
      <c r="G1021" s="831"/>
      <c r="H1021" s="831"/>
      <c r="I1021" s="831"/>
      <c r="J1021" s="831">
        <v>2</v>
      </c>
      <c r="K1021" s="831">
        <v>2762</v>
      </c>
      <c r="L1021" s="831">
        <v>1</v>
      </c>
      <c r="M1021" s="831">
        <v>1381</v>
      </c>
      <c r="N1021" s="831">
        <v>3</v>
      </c>
      <c r="O1021" s="831">
        <v>4164</v>
      </c>
      <c r="P1021" s="827">
        <v>1.5076031860970311</v>
      </c>
      <c r="Q1021" s="832">
        <v>1388</v>
      </c>
    </row>
    <row r="1022" spans="1:17" ht="14.45" customHeight="1" x14ac:dyDescent="0.2">
      <c r="A1022" s="821" t="s">
        <v>586</v>
      </c>
      <c r="B1022" s="822" t="s">
        <v>5931</v>
      </c>
      <c r="C1022" s="822" t="s">
        <v>5932</v>
      </c>
      <c r="D1022" s="822" t="s">
        <v>7482</v>
      </c>
      <c r="E1022" s="822" t="s">
        <v>7483</v>
      </c>
      <c r="F1022" s="831">
        <v>3</v>
      </c>
      <c r="G1022" s="831">
        <v>7871</v>
      </c>
      <c r="H1022" s="831">
        <v>2.9859635811836114</v>
      </c>
      <c r="I1022" s="831">
        <v>2623.6666666666665</v>
      </c>
      <c r="J1022" s="831">
        <v>1</v>
      </c>
      <c r="K1022" s="831">
        <v>2636</v>
      </c>
      <c r="L1022" s="831">
        <v>1</v>
      </c>
      <c r="M1022" s="831">
        <v>2636</v>
      </c>
      <c r="N1022" s="831">
        <v>1</v>
      </c>
      <c r="O1022" s="831">
        <v>2647</v>
      </c>
      <c r="P1022" s="827">
        <v>1.0041729893778453</v>
      </c>
      <c r="Q1022" s="832">
        <v>2647</v>
      </c>
    </row>
    <row r="1023" spans="1:17" ht="14.45" customHeight="1" x14ac:dyDescent="0.2">
      <c r="A1023" s="821" t="s">
        <v>586</v>
      </c>
      <c r="B1023" s="822" t="s">
        <v>5931</v>
      </c>
      <c r="C1023" s="822" t="s">
        <v>5932</v>
      </c>
      <c r="D1023" s="822" t="s">
        <v>7484</v>
      </c>
      <c r="E1023" s="822" t="s">
        <v>7485</v>
      </c>
      <c r="F1023" s="831">
        <v>5</v>
      </c>
      <c r="G1023" s="831">
        <v>7893</v>
      </c>
      <c r="H1023" s="831">
        <v>0.49829545454545454</v>
      </c>
      <c r="I1023" s="831">
        <v>1578.6</v>
      </c>
      <c r="J1023" s="831">
        <v>10</v>
      </c>
      <c r="K1023" s="831">
        <v>15840</v>
      </c>
      <c r="L1023" s="831">
        <v>1</v>
      </c>
      <c r="M1023" s="831">
        <v>1584</v>
      </c>
      <c r="N1023" s="831">
        <v>2</v>
      </c>
      <c r="O1023" s="831">
        <v>3174</v>
      </c>
      <c r="P1023" s="827">
        <v>0.20037878787878788</v>
      </c>
      <c r="Q1023" s="832">
        <v>1587</v>
      </c>
    </row>
    <row r="1024" spans="1:17" ht="14.45" customHeight="1" x14ac:dyDescent="0.2">
      <c r="A1024" s="821" t="s">
        <v>586</v>
      </c>
      <c r="B1024" s="822" t="s">
        <v>5931</v>
      </c>
      <c r="C1024" s="822" t="s">
        <v>5932</v>
      </c>
      <c r="D1024" s="822" t="s">
        <v>7486</v>
      </c>
      <c r="E1024" s="822" t="s">
        <v>7487</v>
      </c>
      <c r="F1024" s="831">
        <v>31</v>
      </c>
      <c r="G1024" s="831">
        <v>161851</v>
      </c>
      <c r="H1024" s="831">
        <v>1.2324462212069294</v>
      </c>
      <c r="I1024" s="831">
        <v>5221</v>
      </c>
      <c r="J1024" s="831">
        <v>25</v>
      </c>
      <c r="K1024" s="831">
        <v>131325</v>
      </c>
      <c r="L1024" s="831">
        <v>1</v>
      </c>
      <c r="M1024" s="831">
        <v>5253</v>
      </c>
      <c r="N1024" s="831">
        <v>18</v>
      </c>
      <c r="O1024" s="831">
        <v>95047</v>
      </c>
      <c r="P1024" s="827">
        <v>0.72375404530744336</v>
      </c>
      <c r="Q1024" s="832">
        <v>5280.3888888888887</v>
      </c>
    </row>
    <row r="1025" spans="1:17" ht="14.45" customHeight="1" x14ac:dyDescent="0.2">
      <c r="A1025" s="821" t="s">
        <v>586</v>
      </c>
      <c r="B1025" s="822" t="s">
        <v>5931</v>
      </c>
      <c r="C1025" s="822" t="s">
        <v>5932</v>
      </c>
      <c r="D1025" s="822" t="s">
        <v>7488</v>
      </c>
      <c r="E1025" s="822" t="s">
        <v>7489</v>
      </c>
      <c r="F1025" s="831">
        <v>1</v>
      </c>
      <c r="G1025" s="831">
        <v>1554</v>
      </c>
      <c r="H1025" s="831"/>
      <c r="I1025" s="831">
        <v>1554</v>
      </c>
      <c r="J1025" s="831"/>
      <c r="K1025" s="831"/>
      <c r="L1025" s="831"/>
      <c r="M1025" s="831"/>
      <c r="N1025" s="831">
        <v>2</v>
      </c>
      <c r="O1025" s="831">
        <v>3170</v>
      </c>
      <c r="P1025" s="827"/>
      <c r="Q1025" s="832">
        <v>1585</v>
      </c>
    </row>
    <row r="1026" spans="1:17" ht="14.45" customHeight="1" x14ac:dyDescent="0.2">
      <c r="A1026" s="821" t="s">
        <v>586</v>
      </c>
      <c r="B1026" s="822" t="s">
        <v>5931</v>
      </c>
      <c r="C1026" s="822" t="s">
        <v>5932</v>
      </c>
      <c r="D1026" s="822" t="s">
        <v>7490</v>
      </c>
      <c r="E1026" s="822" t="s">
        <v>7491</v>
      </c>
      <c r="F1026" s="831">
        <v>1</v>
      </c>
      <c r="G1026" s="831">
        <v>2858</v>
      </c>
      <c r="H1026" s="831">
        <v>0.33113196616846252</v>
      </c>
      <c r="I1026" s="831">
        <v>2858</v>
      </c>
      <c r="J1026" s="831">
        <v>3</v>
      </c>
      <c r="K1026" s="831">
        <v>8631</v>
      </c>
      <c r="L1026" s="831">
        <v>1</v>
      </c>
      <c r="M1026" s="831">
        <v>2877</v>
      </c>
      <c r="N1026" s="831">
        <v>5</v>
      </c>
      <c r="O1026" s="831">
        <v>14465</v>
      </c>
      <c r="P1026" s="827">
        <v>1.67593558104507</v>
      </c>
      <c r="Q1026" s="832">
        <v>2893</v>
      </c>
    </row>
    <row r="1027" spans="1:17" ht="14.45" customHeight="1" x14ac:dyDescent="0.2">
      <c r="A1027" s="821" t="s">
        <v>586</v>
      </c>
      <c r="B1027" s="822" t="s">
        <v>5931</v>
      </c>
      <c r="C1027" s="822" t="s">
        <v>5932</v>
      </c>
      <c r="D1027" s="822" t="s">
        <v>7492</v>
      </c>
      <c r="E1027" s="822" t="s">
        <v>7493</v>
      </c>
      <c r="F1027" s="831">
        <v>7</v>
      </c>
      <c r="G1027" s="831">
        <v>16749</v>
      </c>
      <c r="H1027" s="831">
        <v>6.9555647840531565</v>
      </c>
      <c r="I1027" s="831">
        <v>2392.7142857142858</v>
      </c>
      <c r="J1027" s="831">
        <v>1</v>
      </c>
      <c r="K1027" s="831">
        <v>2408</v>
      </c>
      <c r="L1027" s="831">
        <v>1</v>
      </c>
      <c r="M1027" s="831">
        <v>2408</v>
      </c>
      <c r="N1027" s="831">
        <v>2</v>
      </c>
      <c r="O1027" s="831">
        <v>4844</v>
      </c>
      <c r="P1027" s="827">
        <v>2.0116279069767442</v>
      </c>
      <c r="Q1027" s="832">
        <v>2422</v>
      </c>
    </row>
    <row r="1028" spans="1:17" ht="14.45" customHeight="1" x14ac:dyDescent="0.2">
      <c r="A1028" s="821" t="s">
        <v>586</v>
      </c>
      <c r="B1028" s="822" t="s">
        <v>5931</v>
      </c>
      <c r="C1028" s="822" t="s">
        <v>5932</v>
      </c>
      <c r="D1028" s="822" t="s">
        <v>6094</v>
      </c>
      <c r="E1028" s="822" t="s">
        <v>6095</v>
      </c>
      <c r="F1028" s="831">
        <v>2</v>
      </c>
      <c r="G1028" s="831">
        <v>1688</v>
      </c>
      <c r="H1028" s="831">
        <v>0.99411071849234389</v>
      </c>
      <c r="I1028" s="831">
        <v>844</v>
      </c>
      <c r="J1028" s="831">
        <v>2</v>
      </c>
      <c r="K1028" s="831">
        <v>1698</v>
      </c>
      <c r="L1028" s="831">
        <v>1</v>
      </c>
      <c r="M1028" s="831">
        <v>849</v>
      </c>
      <c r="N1028" s="831"/>
      <c r="O1028" s="831"/>
      <c r="P1028" s="827"/>
      <c r="Q1028" s="832"/>
    </row>
    <row r="1029" spans="1:17" ht="14.45" customHeight="1" x14ac:dyDescent="0.2">
      <c r="A1029" s="821" t="s">
        <v>586</v>
      </c>
      <c r="B1029" s="822" t="s">
        <v>5931</v>
      </c>
      <c r="C1029" s="822" t="s">
        <v>5932</v>
      </c>
      <c r="D1029" s="822" t="s">
        <v>7494</v>
      </c>
      <c r="E1029" s="822" t="s">
        <v>7495</v>
      </c>
      <c r="F1029" s="831">
        <v>2</v>
      </c>
      <c r="G1029" s="831">
        <v>4488</v>
      </c>
      <c r="H1029" s="831">
        <v>0.49778172138420584</v>
      </c>
      <c r="I1029" s="831">
        <v>2244</v>
      </c>
      <c r="J1029" s="831">
        <v>4</v>
      </c>
      <c r="K1029" s="831">
        <v>9016</v>
      </c>
      <c r="L1029" s="831">
        <v>1</v>
      </c>
      <c r="M1029" s="831">
        <v>2254</v>
      </c>
      <c r="N1029" s="831">
        <v>5</v>
      </c>
      <c r="O1029" s="831">
        <v>11320</v>
      </c>
      <c r="P1029" s="827">
        <v>1.2555456965394853</v>
      </c>
      <c r="Q1029" s="832">
        <v>2264</v>
      </c>
    </row>
    <row r="1030" spans="1:17" ht="14.45" customHeight="1" x14ac:dyDescent="0.2">
      <c r="A1030" s="821" t="s">
        <v>586</v>
      </c>
      <c r="B1030" s="822" t="s">
        <v>5931</v>
      </c>
      <c r="C1030" s="822" t="s">
        <v>5932</v>
      </c>
      <c r="D1030" s="822" t="s">
        <v>6096</v>
      </c>
      <c r="E1030" s="822" t="s">
        <v>6097</v>
      </c>
      <c r="F1030" s="831"/>
      <c r="G1030" s="831"/>
      <c r="H1030" s="831"/>
      <c r="I1030" s="831"/>
      <c r="J1030" s="831"/>
      <c r="K1030" s="831"/>
      <c r="L1030" s="831"/>
      <c r="M1030" s="831"/>
      <c r="N1030" s="831">
        <v>614</v>
      </c>
      <c r="O1030" s="831">
        <v>0</v>
      </c>
      <c r="P1030" s="827"/>
      <c r="Q1030" s="832">
        <v>0</v>
      </c>
    </row>
    <row r="1031" spans="1:17" ht="14.45" customHeight="1" x14ac:dyDescent="0.2">
      <c r="A1031" s="821" t="s">
        <v>586</v>
      </c>
      <c r="B1031" s="822" t="s">
        <v>5931</v>
      </c>
      <c r="C1031" s="822" t="s">
        <v>5932</v>
      </c>
      <c r="D1031" s="822" t="s">
        <v>6247</v>
      </c>
      <c r="E1031" s="822" t="s">
        <v>6248</v>
      </c>
      <c r="F1031" s="831">
        <v>1</v>
      </c>
      <c r="G1031" s="831">
        <v>0</v>
      </c>
      <c r="H1031" s="831"/>
      <c r="I1031" s="831">
        <v>0</v>
      </c>
      <c r="J1031" s="831"/>
      <c r="K1031" s="831"/>
      <c r="L1031" s="831"/>
      <c r="M1031" s="831"/>
      <c r="N1031" s="831"/>
      <c r="O1031" s="831"/>
      <c r="P1031" s="827"/>
      <c r="Q1031" s="832"/>
    </row>
    <row r="1032" spans="1:17" ht="14.45" customHeight="1" x14ac:dyDescent="0.2">
      <c r="A1032" s="821" t="s">
        <v>586</v>
      </c>
      <c r="B1032" s="822" t="s">
        <v>5931</v>
      </c>
      <c r="C1032" s="822" t="s">
        <v>5932</v>
      </c>
      <c r="D1032" s="822" t="s">
        <v>6100</v>
      </c>
      <c r="E1032" s="822" t="s">
        <v>6101</v>
      </c>
      <c r="F1032" s="831">
        <v>1</v>
      </c>
      <c r="G1032" s="831">
        <v>81</v>
      </c>
      <c r="H1032" s="831">
        <v>1</v>
      </c>
      <c r="I1032" s="831">
        <v>81</v>
      </c>
      <c r="J1032" s="831">
        <v>1</v>
      </c>
      <c r="K1032" s="831">
        <v>81</v>
      </c>
      <c r="L1032" s="831">
        <v>1</v>
      </c>
      <c r="M1032" s="831">
        <v>81</v>
      </c>
      <c r="N1032" s="831"/>
      <c r="O1032" s="831"/>
      <c r="P1032" s="827"/>
      <c r="Q1032" s="832"/>
    </row>
    <row r="1033" spans="1:17" ht="14.45" customHeight="1" x14ac:dyDescent="0.2">
      <c r="A1033" s="821" t="s">
        <v>586</v>
      </c>
      <c r="B1033" s="822" t="s">
        <v>5931</v>
      </c>
      <c r="C1033" s="822" t="s">
        <v>5932</v>
      </c>
      <c r="D1033" s="822" t="s">
        <v>7496</v>
      </c>
      <c r="E1033" s="822" t="s">
        <v>7497</v>
      </c>
      <c r="F1033" s="831"/>
      <c r="G1033" s="831"/>
      <c r="H1033" s="831"/>
      <c r="I1033" s="831"/>
      <c r="J1033" s="831">
        <v>2</v>
      </c>
      <c r="K1033" s="831">
        <v>7280</v>
      </c>
      <c r="L1033" s="831">
        <v>1</v>
      </c>
      <c r="M1033" s="831">
        <v>3640</v>
      </c>
      <c r="N1033" s="831"/>
      <c r="O1033" s="831"/>
      <c r="P1033" s="827"/>
      <c r="Q1033" s="832"/>
    </row>
    <row r="1034" spans="1:17" ht="14.45" customHeight="1" x14ac:dyDescent="0.2">
      <c r="A1034" s="821" t="s">
        <v>586</v>
      </c>
      <c r="B1034" s="822" t="s">
        <v>5931</v>
      </c>
      <c r="C1034" s="822" t="s">
        <v>5932</v>
      </c>
      <c r="D1034" s="822" t="s">
        <v>7498</v>
      </c>
      <c r="E1034" s="822" t="s">
        <v>7499</v>
      </c>
      <c r="F1034" s="831">
        <v>1</v>
      </c>
      <c r="G1034" s="831">
        <v>3316</v>
      </c>
      <c r="H1034" s="831"/>
      <c r="I1034" s="831">
        <v>3316</v>
      </c>
      <c r="J1034" s="831"/>
      <c r="K1034" s="831"/>
      <c r="L1034" s="831"/>
      <c r="M1034" s="831"/>
      <c r="N1034" s="831"/>
      <c r="O1034" s="831"/>
      <c r="P1034" s="827"/>
      <c r="Q1034" s="832"/>
    </row>
    <row r="1035" spans="1:17" ht="14.45" customHeight="1" x14ac:dyDescent="0.2">
      <c r="A1035" s="821" t="s">
        <v>586</v>
      </c>
      <c r="B1035" s="822" t="s">
        <v>5931</v>
      </c>
      <c r="C1035" s="822" t="s">
        <v>5932</v>
      </c>
      <c r="D1035" s="822" t="s">
        <v>7500</v>
      </c>
      <c r="E1035" s="822" t="s">
        <v>7501</v>
      </c>
      <c r="F1035" s="831">
        <v>1</v>
      </c>
      <c r="G1035" s="831">
        <v>478</v>
      </c>
      <c r="H1035" s="831">
        <v>0.98964803312629401</v>
      </c>
      <c r="I1035" s="831">
        <v>478</v>
      </c>
      <c r="J1035" s="831">
        <v>1</v>
      </c>
      <c r="K1035" s="831">
        <v>483</v>
      </c>
      <c r="L1035" s="831">
        <v>1</v>
      </c>
      <c r="M1035" s="831">
        <v>483</v>
      </c>
      <c r="N1035" s="831">
        <v>1</v>
      </c>
      <c r="O1035" s="831">
        <v>486</v>
      </c>
      <c r="P1035" s="827">
        <v>1.0062111801242235</v>
      </c>
      <c r="Q1035" s="832">
        <v>486</v>
      </c>
    </row>
    <row r="1036" spans="1:17" ht="14.45" customHeight="1" x14ac:dyDescent="0.2">
      <c r="A1036" s="821" t="s">
        <v>586</v>
      </c>
      <c r="B1036" s="822" t="s">
        <v>5931</v>
      </c>
      <c r="C1036" s="822" t="s">
        <v>5932</v>
      </c>
      <c r="D1036" s="822" t="s">
        <v>7502</v>
      </c>
      <c r="E1036" s="822" t="s">
        <v>7253</v>
      </c>
      <c r="F1036" s="831">
        <v>1</v>
      </c>
      <c r="G1036" s="831">
        <v>595</v>
      </c>
      <c r="H1036" s="831">
        <v>0.33055555555555555</v>
      </c>
      <c r="I1036" s="831">
        <v>595</v>
      </c>
      <c r="J1036" s="831">
        <v>3</v>
      </c>
      <c r="K1036" s="831">
        <v>1800</v>
      </c>
      <c r="L1036" s="831">
        <v>1</v>
      </c>
      <c r="M1036" s="831">
        <v>600</v>
      </c>
      <c r="N1036" s="831">
        <v>7</v>
      </c>
      <c r="O1036" s="831">
        <v>4235</v>
      </c>
      <c r="P1036" s="827">
        <v>2.3527777777777779</v>
      </c>
      <c r="Q1036" s="832">
        <v>605</v>
      </c>
    </row>
    <row r="1037" spans="1:17" ht="14.45" customHeight="1" x14ac:dyDescent="0.2">
      <c r="A1037" s="821" t="s">
        <v>586</v>
      </c>
      <c r="B1037" s="822" t="s">
        <v>5931</v>
      </c>
      <c r="C1037" s="822" t="s">
        <v>5932</v>
      </c>
      <c r="D1037" s="822" t="s">
        <v>7503</v>
      </c>
      <c r="E1037" s="822" t="s">
        <v>7504</v>
      </c>
      <c r="F1037" s="831"/>
      <c r="G1037" s="831"/>
      <c r="H1037" s="831"/>
      <c r="I1037" s="831"/>
      <c r="J1037" s="831"/>
      <c r="K1037" s="831"/>
      <c r="L1037" s="831"/>
      <c r="M1037" s="831"/>
      <c r="N1037" s="831">
        <v>1</v>
      </c>
      <c r="O1037" s="831">
        <v>803</v>
      </c>
      <c r="P1037" s="827"/>
      <c r="Q1037" s="832">
        <v>803</v>
      </c>
    </row>
    <row r="1038" spans="1:17" ht="14.45" customHeight="1" x14ac:dyDescent="0.2">
      <c r="A1038" s="821" t="s">
        <v>586</v>
      </c>
      <c r="B1038" s="822" t="s">
        <v>5931</v>
      </c>
      <c r="C1038" s="822" t="s">
        <v>5932</v>
      </c>
      <c r="D1038" s="822" t="s">
        <v>7505</v>
      </c>
      <c r="E1038" s="822" t="s">
        <v>7506</v>
      </c>
      <c r="F1038" s="831"/>
      <c r="G1038" s="831"/>
      <c r="H1038" s="831"/>
      <c r="I1038" s="831"/>
      <c r="J1038" s="831"/>
      <c r="K1038" s="831"/>
      <c r="L1038" s="831"/>
      <c r="M1038" s="831"/>
      <c r="N1038" s="831">
        <v>1</v>
      </c>
      <c r="O1038" s="831">
        <v>1287</v>
      </c>
      <c r="P1038" s="827"/>
      <c r="Q1038" s="832">
        <v>1287</v>
      </c>
    </row>
    <row r="1039" spans="1:17" ht="14.45" customHeight="1" x14ac:dyDescent="0.2">
      <c r="A1039" s="821" t="s">
        <v>586</v>
      </c>
      <c r="B1039" s="822" t="s">
        <v>5931</v>
      </c>
      <c r="C1039" s="822" t="s">
        <v>5932</v>
      </c>
      <c r="D1039" s="822" t="s">
        <v>7507</v>
      </c>
      <c r="E1039" s="822" t="s">
        <v>7508</v>
      </c>
      <c r="F1039" s="831">
        <v>3</v>
      </c>
      <c r="G1039" s="831">
        <v>8019</v>
      </c>
      <c r="H1039" s="831">
        <v>0.42633845499494921</v>
      </c>
      <c r="I1039" s="831">
        <v>2673</v>
      </c>
      <c r="J1039" s="831">
        <v>7</v>
      </c>
      <c r="K1039" s="831">
        <v>18809</v>
      </c>
      <c r="L1039" s="831">
        <v>1</v>
      </c>
      <c r="M1039" s="831">
        <v>2687</v>
      </c>
      <c r="N1039" s="831">
        <v>10</v>
      </c>
      <c r="O1039" s="831">
        <v>26990</v>
      </c>
      <c r="P1039" s="827">
        <v>1.4349513530756552</v>
      </c>
      <c r="Q1039" s="832">
        <v>2699</v>
      </c>
    </row>
    <row r="1040" spans="1:17" ht="14.45" customHeight="1" x14ac:dyDescent="0.2">
      <c r="A1040" s="821" t="s">
        <v>586</v>
      </c>
      <c r="B1040" s="822" t="s">
        <v>5931</v>
      </c>
      <c r="C1040" s="822" t="s">
        <v>5932</v>
      </c>
      <c r="D1040" s="822" t="s">
        <v>7509</v>
      </c>
      <c r="E1040" s="822" t="s">
        <v>7510</v>
      </c>
      <c r="F1040" s="831">
        <v>16</v>
      </c>
      <c r="G1040" s="831">
        <v>38064</v>
      </c>
      <c r="H1040" s="831">
        <v>0.88074413438844923</v>
      </c>
      <c r="I1040" s="831">
        <v>2379</v>
      </c>
      <c r="J1040" s="831">
        <v>18</v>
      </c>
      <c r="K1040" s="831">
        <v>43218</v>
      </c>
      <c r="L1040" s="831">
        <v>1</v>
      </c>
      <c r="M1040" s="831">
        <v>2401</v>
      </c>
      <c r="N1040" s="831">
        <v>15</v>
      </c>
      <c r="O1040" s="831">
        <v>36300</v>
      </c>
      <c r="P1040" s="827">
        <v>0.83992780785783705</v>
      </c>
      <c r="Q1040" s="832">
        <v>2420</v>
      </c>
    </row>
    <row r="1041" spans="1:17" ht="14.45" customHeight="1" x14ac:dyDescent="0.2">
      <c r="A1041" s="821" t="s">
        <v>586</v>
      </c>
      <c r="B1041" s="822" t="s">
        <v>5931</v>
      </c>
      <c r="C1041" s="822" t="s">
        <v>5932</v>
      </c>
      <c r="D1041" s="822" t="s">
        <v>7511</v>
      </c>
      <c r="E1041" s="822" t="s">
        <v>7512</v>
      </c>
      <c r="F1041" s="831">
        <v>1</v>
      </c>
      <c r="G1041" s="831">
        <v>1303</v>
      </c>
      <c r="H1041" s="831">
        <v>0.16683738796414851</v>
      </c>
      <c r="I1041" s="831">
        <v>1303</v>
      </c>
      <c r="J1041" s="831">
        <v>5</v>
      </c>
      <c r="K1041" s="831">
        <v>7810</v>
      </c>
      <c r="L1041" s="831">
        <v>1</v>
      </c>
      <c r="M1041" s="831">
        <v>1562</v>
      </c>
      <c r="N1041" s="831">
        <v>6</v>
      </c>
      <c r="O1041" s="831">
        <v>9432</v>
      </c>
      <c r="P1041" s="827">
        <v>1.2076824583866836</v>
      </c>
      <c r="Q1041" s="832">
        <v>1572</v>
      </c>
    </row>
    <row r="1042" spans="1:17" ht="14.45" customHeight="1" x14ac:dyDescent="0.2">
      <c r="A1042" s="821" t="s">
        <v>586</v>
      </c>
      <c r="B1042" s="822" t="s">
        <v>5931</v>
      </c>
      <c r="C1042" s="822" t="s">
        <v>5932</v>
      </c>
      <c r="D1042" s="822" t="s">
        <v>7513</v>
      </c>
      <c r="E1042" s="822" t="s">
        <v>7514</v>
      </c>
      <c r="F1042" s="831">
        <v>2</v>
      </c>
      <c r="G1042" s="831">
        <v>3940</v>
      </c>
      <c r="H1042" s="831">
        <v>0.49722362443210499</v>
      </c>
      <c r="I1042" s="831">
        <v>1970</v>
      </c>
      <c r="J1042" s="831">
        <v>4</v>
      </c>
      <c r="K1042" s="831">
        <v>7924</v>
      </c>
      <c r="L1042" s="831">
        <v>1</v>
      </c>
      <c r="M1042" s="831">
        <v>1981</v>
      </c>
      <c r="N1042" s="831">
        <v>1</v>
      </c>
      <c r="O1042" s="831">
        <v>1991</v>
      </c>
      <c r="P1042" s="827">
        <v>0.25126198889449775</v>
      </c>
      <c r="Q1042" s="832">
        <v>1991</v>
      </c>
    </row>
    <row r="1043" spans="1:17" ht="14.45" customHeight="1" x14ac:dyDescent="0.2">
      <c r="A1043" s="821" t="s">
        <v>586</v>
      </c>
      <c r="B1043" s="822" t="s">
        <v>5931</v>
      </c>
      <c r="C1043" s="822" t="s">
        <v>5932</v>
      </c>
      <c r="D1043" s="822" t="s">
        <v>7515</v>
      </c>
      <c r="E1043" s="822" t="s">
        <v>7516</v>
      </c>
      <c r="F1043" s="831"/>
      <c r="G1043" s="831"/>
      <c r="H1043" s="831"/>
      <c r="I1043" s="831"/>
      <c r="J1043" s="831">
        <v>1</v>
      </c>
      <c r="K1043" s="831">
        <v>3794</v>
      </c>
      <c r="L1043" s="831">
        <v>1</v>
      </c>
      <c r="M1043" s="831">
        <v>3794</v>
      </c>
      <c r="N1043" s="831"/>
      <c r="O1043" s="831"/>
      <c r="P1043" s="827"/>
      <c r="Q1043" s="832"/>
    </row>
    <row r="1044" spans="1:17" ht="14.45" customHeight="1" x14ac:dyDescent="0.2">
      <c r="A1044" s="821" t="s">
        <v>586</v>
      </c>
      <c r="B1044" s="822" t="s">
        <v>5931</v>
      </c>
      <c r="C1044" s="822" t="s">
        <v>5932</v>
      </c>
      <c r="D1044" s="822" t="s">
        <v>7517</v>
      </c>
      <c r="E1044" s="822" t="s">
        <v>7518</v>
      </c>
      <c r="F1044" s="831">
        <v>3</v>
      </c>
      <c r="G1044" s="831">
        <v>11148</v>
      </c>
      <c r="H1044" s="831">
        <v>0.37349236129723934</v>
      </c>
      <c r="I1044" s="831">
        <v>3716</v>
      </c>
      <c r="J1044" s="831">
        <v>8</v>
      </c>
      <c r="K1044" s="831">
        <v>29848</v>
      </c>
      <c r="L1044" s="831">
        <v>1</v>
      </c>
      <c r="M1044" s="831">
        <v>3731</v>
      </c>
      <c r="N1044" s="831">
        <v>9</v>
      </c>
      <c r="O1044" s="831">
        <v>33705</v>
      </c>
      <c r="P1044" s="827">
        <v>1.1292213883677298</v>
      </c>
      <c r="Q1044" s="832">
        <v>3745</v>
      </c>
    </row>
    <row r="1045" spans="1:17" ht="14.45" customHeight="1" x14ac:dyDescent="0.2">
      <c r="A1045" s="821" t="s">
        <v>586</v>
      </c>
      <c r="B1045" s="822" t="s">
        <v>5931</v>
      </c>
      <c r="C1045" s="822" t="s">
        <v>5932</v>
      </c>
      <c r="D1045" s="822" t="s">
        <v>7519</v>
      </c>
      <c r="E1045" s="822" t="s">
        <v>7520</v>
      </c>
      <c r="F1045" s="831"/>
      <c r="G1045" s="831"/>
      <c r="H1045" s="831"/>
      <c r="I1045" s="831"/>
      <c r="J1045" s="831">
        <v>1</v>
      </c>
      <c r="K1045" s="831">
        <v>5265</v>
      </c>
      <c r="L1045" s="831">
        <v>1</v>
      </c>
      <c r="M1045" s="831">
        <v>5265</v>
      </c>
      <c r="N1045" s="831"/>
      <c r="O1045" s="831"/>
      <c r="P1045" s="827"/>
      <c r="Q1045" s="832"/>
    </row>
    <row r="1046" spans="1:17" ht="14.45" customHeight="1" x14ac:dyDescent="0.2">
      <c r="A1046" s="821" t="s">
        <v>586</v>
      </c>
      <c r="B1046" s="822" t="s">
        <v>5931</v>
      </c>
      <c r="C1046" s="822" t="s">
        <v>5932</v>
      </c>
      <c r="D1046" s="822" t="s">
        <v>7521</v>
      </c>
      <c r="E1046" s="822" t="s">
        <v>7522</v>
      </c>
      <c r="F1046" s="831">
        <v>1</v>
      </c>
      <c r="G1046" s="831">
        <v>3121</v>
      </c>
      <c r="H1046" s="831">
        <v>0.16577256068412385</v>
      </c>
      <c r="I1046" s="831">
        <v>3121</v>
      </c>
      <c r="J1046" s="831">
        <v>6</v>
      </c>
      <c r="K1046" s="831">
        <v>18827</v>
      </c>
      <c r="L1046" s="831">
        <v>1</v>
      </c>
      <c r="M1046" s="831">
        <v>3137.8333333333335</v>
      </c>
      <c r="N1046" s="831">
        <v>3</v>
      </c>
      <c r="O1046" s="831">
        <v>9471</v>
      </c>
      <c r="P1046" s="827">
        <v>0.50305412439581454</v>
      </c>
      <c r="Q1046" s="832">
        <v>3157</v>
      </c>
    </row>
    <row r="1047" spans="1:17" ht="14.45" customHeight="1" x14ac:dyDescent="0.2">
      <c r="A1047" s="821" t="s">
        <v>586</v>
      </c>
      <c r="B1047" s="822" t="s">
        <v>5931</v>
      </c>
      <c r="C1047" s="822" t="s">
        <v>5932</v>
      </c>
      <c r="D1047" s="822" t="s">
        <v>7523</v>
      </c>
      <c r="E1047" s="822" t="s">
        <v>7524</v>
      </c>
      <c r="F1047" s="831">
        <v>20</v>
      </c>
      <c r="G1047" s="831">
        <v>74420</v>
      </c>
      <c r="H1047" s="831">
        <v>0.79529788939353463</v>
      </c>
      <c r="I1047" s="831">
        <v>3721</v>
      </c>
      <c r="J1047" s="831">
        <v>25</v>
      </c>
      <c r="K1047" s="831">
        <v>93575</v>
      </c>
      <c r="L1047" s="831">
        <v>1</v>
      </c>
      <c r="M1047" s="831">
        <v>3743</v>
      </c>
      <c r="N1047" s="831">
        <v>27</v>
      </c>
      <c r="O1047" s="831">
        <v>101574</v>
      </c>
      <c r="P1047" s="827">
        <v>1.085482233502538</v>
      </c>
      <c r="Q1047" s="832">
        <v>3762</v>
      </c>
    </row>
    <row r="1048" spans="1:17" ht="14.45" customHeight="1" x14ac:dyDescent="0.2">
      <c r="A1048" s="821" t="s">
        <v>586</v>
      </c>
      <c r="B1048" s="822" t="s">
        <v>5931</v>
      </c>
      <c r="C1048" s="822" t="s">
        <v>5932</v>
      </c>
      <c r="D1048" s="822" t="s">
        <v>7525</v>
      </c>
      <c r="E1048" s="822" t="s">
        <v>7526</v>
      </c>
      <c r="F1048" s="831">
        <v>1</v>
      </c>
      <c r="G1048" s="831">
        <v>3993</v>
      </c>
      <c r="H1048" s="831"/>
      <c r="I1048" s="831">
        <v>3993</v>
      </c>
      <c r="J1048" s="831"/>
      <c r="K1048" s="831"/>
      <c r="L1048" s="831"/>
      <c r="M1048" s="831"/>
      <c r="N1048" s="831"/>
      <c r="O1048" s="831"/>
      <c r="P1048" s="827"/>
      <c r="Q1048" s="832"/>
    </row>
    <row r="1049" spans="1:17" ht="14.45" customHeight="1" x14ac:dyDescent="0.2">
      <c r="A1049" s="821" t="s">
        <v>586</v>
      </c>
      <c r="B1049" s="822" t="s">
        <v>5931</v>
      </c>
      <c r="C1049" s="822" t="s">
        <v>5932</v>
      </c>
      <c r="D1049" s="822" t="s">
        <v>7527</v>
      </c>
      <c r="E1049" s="822" t="s">
        <v>7528</v>
      </c>
      <c r="F1049" s="831">
        <v>2</v>
      </c>
      <c r="G1049" s="831">
        <v>2182</v>
      </c>
      <c r="H1049" s="831"/>
      <c r="I1049" s="831">
        <v>1091</v>
      </c>
      <c r="J1049" s="831"/>
      <c r="K1049" s="831"/>
      <c r="L1049" s="831"/>
      <c r="M1049" s="831"/>
      <c r="N1049" s="831"/>
      <c r="O1049" s="831"/>
      <c r="P1049" s="827"/>
      <c r="Q1049" s="832"/>
    </row>
    <row r="1050" spans="1:17" ht="14.45" customHeight="1" x14ac:dyDescent="0.2">
      <c r="A1050" s="821" t="s">
        <v>586</v>
      </c>
      <c r="B1050" s="822" t="s">
        <v>5931</v>
      </c>
      <c r="C1050" s="822" t="s">
        <v>5932</v>
      </c>
      <c r="D1050" s="822" t="s">
        <v>7529</v>
      </c>
      <c r="E1050" s="822" t="s">
        <v>7530</v>
      </c>
      <c r="F1050" s="831">
        <v>2</v>
      </c>
      <c r="G1050" s="831">
        <v>2300</v>
      </c>
      <c r="H1050" s="831"/>
      <c r="I1050" s="831">
        <v>1150</v>
      </c>
      <c r="J1050" s="831"/>
      <c r="K1050" s="831"/>
      <c r="L1050" s="831"/>
      <c r="M1050" s="831"/>
      <c r="N1050" s="831"/>
      <c r="O1050" s="831"/>
      <c r="P1050" s="827"/>
      <c r="Q1050" s="832"/>
    </row>
    <row r="1051" spans="1:17" ht="14.45" customHeight="1" x14ac:dyDescent="0.2">
      <c r="A1051" s="821" t="s">
        <v>586</v>
      </c>
      <c r="B1051" s="822" t="s">
        <v>5931</v>
      </c>
      <c r="C1051" s="822" t="s">
        <v>5932</v>
      </c>
      <c r="D1051" s="822" t="s">
        <v>7531</v>
      </c>
      <c r="E1051" s="822" t="s">
        <v>7322</v>
      </c>
      <c r="F1051" s="831">
        <v>12</v>
      </c>
      <c r="G1051" s="831">
        <v>8832</v>
      </c>
      <c r="H1051" s="831">
        <v>3.9676549865229109</v>
      </c>
      <c r="I1051" s="831">
        <v>736</v>
      </c>
      <c r="J1051" s="831">
        <v>3</v>
      </c>
      <c r="K1051" s="831">
        <v>2226</v>
      </c>
      <c r="L1051" s="831">
        <v>1</v>
      </c>
      <c r="M1051" s="831">
        <v>742</v>
      </c>
      <c r="N1051" s="831"/>
      <c r="O1051" s="831"/>
      <c r="P1051" s="827"/>
      <c r="Q1051" s="832"/>
    </row>
    <row r="1052" spans="1:17" ht="14.45" customHeight="1" x14ac:dyDescent="0.2">
      <c r="A1052" s="821" t="s">
        <v>586</v>
      </c>
      <c r="B1052" s="822" t="s">
        <v>5931</v>
      </c>
      <c r="C1052" s="822" t="s">
        <v>5932</v>
      </c>
      <c r="D1052" s="822" t="s">
        <v>7532</v>
      </c>
      <c r="E1052" s="822" t="s">
        <v>7533</v>
      </c>
      <c r="F1052" s="831">
        <v>11</v>
      </c>
      <c r="G1052" s="831">
        <v>32087</v>
      </c>
      <c r="H1052" s="831">
        <v>0.7373779156612662</v>
      </c>
      <c r="I1052" s="831">
        <v>2917</v>
      </c>
      <c r="J1052" s="831">
        <v>9</v>
      </c>
      <c r="K1052" s="831">
        <v>43515</v>
      </c>
      <c r="L1052" s="831">
        <v>1</v>
      </c>
      <c r="M1052" s="831">
        <v>4835</v>
      </c>
      <c r="N1052" s="831">
        <v>5</v>
      </c>
      <c r="O1052" s="831">
        <v>24220</v>
      </c>
      <c r="P1052" s="827">
        <v>0.55658968171894752</v>
      </c>
      <c r="Q1052" s="832">
        <v>4844</v>
      </c>
    </row>
    <row r="1053" spans="1:17" ht="14.45" customHeight="1" x14ac:dyDescent="0.2">
      <c r="A1053" s="821" t="s">
        <v>586</v>
      </c>
      <c r="B1053" s="822" t="s">
        <v>5931</v>
      </c>
      <c r="C1053" s="822" t="s">
        <v>5932</v>
      </c>
      <c r="D1053" s="822" t="s">
        <v>7534</v>
      </c>
      <c r="E1053" s="822" t="s">
        <v>7535</v>
      </c>
      <c r="F1053" s="831"/>
      <c r="G1053" s="831"/>
      <c r="H1053" s="831"/>
      <c r="I1053" s="831"/>
      <c r="J1053" s="831">
        <v>1</v>
      </c>
      <c r="K1053" s="831">
        <v>2481</v>
      </c>
      <c r="L1053" s="831">
        <v>1</v>
      </c>
      <c r="M1053" s="831">
        <v>2481</v>
      </c>
      <c r="N1053" s="831"/>
      <c r="O1053" s="831"/>
      <c r="P1053" s="827"/>
      <c r="Q1053" s="832"/>
    </row>
    <row r="1054" spans="1:17" ht="14.45" customHeight="1" x14ac:dyDescent="0.2">
      <c r="A1054" s="821" t="s">
        <v>586</v>
      </c>
      <c r="B1054" s="822" t="s">
        <v>5931</v>
      </c>
      <c r="C1054" s="822" t="s">
        <v>5932</v>
      </c>
      <c r="D1054" s="822" t="s">
        <v>7536</v>
      </c>
      <c r="E1054" s="822" t="s">
        <v>7537</v>
      </c>
      <c r="F1054" s="831"/>
      <c r="G1054" s="831"/>
      <c r="H1054" s="831"/>
      <c r="I1054" s="831"/>
      <c r="J1054" s="831">
        <v>1</v>
      </c>
      <c r="K1054" s="831">
        <v>1656</v>
      </c>
      <c r="L1054" s="831">
        <v>1</v>
      </c>
      <c r="M1054" s="831">
        <v>1656</v>
      </c>
      <c r="N1054" s="831">
        <v>1</v>
      </c>
      <c r="O1054" s="831">
        <v>1665</v>
      </c>
      <c r="P1054" s="827">
        <v>1.0054347826086956</v>
      </c>
      <c r="Q1054" s="832">
        <v>1665</v>
      </c>
    </row>
    <row r="1055" spans="1:17" ht="14.45" customHeight="1" x14ac:dyDescent="0.2">
      <c r="A1055" s="821" t="s">
        <v>586</v>
      </c>
      <c r="B1055" s="822" t="s">
        <v>5931</v>
      </c>
      <c r="C1055" s="822" t="s">
        <v>5932</v>
      </c>
      <c r="D1055" s="822" t="s">
        <v>7538</v>
      </c>
      <c r="E1055" s="822" t="s">
        <v>7539</v>
      </c>
      <c r="F1055" s="831"/>
      <c r="G1055" s="831"/>
      <c r="H1055" s="831"/>
      <c r="I1055" s="831"/>
      <c r="J1055" s="831">
        <v>1</v>
      </c>
      <c r="K1055" s="831">
        <v>3772</v>
      </c>
      <c r="L1055" s="831">
        <v>1</v>
      </c>
      <c r="M1055" s="831">
        <v>3772</v>
      </c>
      <c r="N1055" s="831"/>
      <c r="O1055" s="831"/>
      <c r="P1055" s="827"/>
      <c r="Q1055" s="832"/>
    </row>
    <row r="1056" spans="1:17" ht="14.45" customHeight="1" x14ac:dyDescent="0.2">
      <c r="A1056" s="821" t="s">
        <v>586</v>
      </c>
      <c r="B1056" s="822" t="s">
        <v>5931</v>
      </c>
      <c r="C1056" s="822" t="s">
        <v>5932</v>
      </c>
      <c r="D1056" s="822" t="s">
        <v>7540</v>
      </c>
      <c r="E1056" s="822" t="s">
        <v>7541</v>
      </c>
      <c r="F1056" s="831"/>
      <c r="G1056" s="831"/>
      <c r="H1056" s="831"/>
      <c r="I1056" s="831"/>
      <c r="J1056" s="831"/>
      <c r="K1056" s="831"/>
      <c r="L1056" s="831"/>
      <c r="M1056" s="831"/>
      <c r="N1056" s="831">
        <v>2</v>
      </c>
      <c r="O1056" s="831">
        <v>7484</v>
      </c>
      <c r="P1056" s="827"/>
      <c r="Q1056" s="832">
        <v>3742</v>
      </c>
    </row>
    <row r="1057" spans="1:17" ht="14.45" customHeight="1" x14ac:dyDescent="0.2">
      <c r="A1057" s="821" t="s">
        <v>586</v>
      </c>
      <c r="B1057" s="822" t="s">
        <v>5931</v>
      </c>
      <c r="C1057" s="822" t="s">
        <v>5932</v>
      </c>
      <c r="D1057" s="822" t="s">
        <v>7542</v>
      </c>
      <c r="E1057" s="822" t="s">
        <v>7543</v>
      </c>
      <c r="F1057" s="831">
        <v>6</v>
      </c>
      <c r="G1057" s="831">
        <v>21816</v>
      </c>
      <c r="H1057" s="831">
        <v>1.9879715691634774</v>
      </c>
      <c r="I1057" s="831">
        <v>3636</v>
      </c>
      <c r="J1057" s="831">
        <v>3</v>
      </c>
      <c r="K1057" s="831">
        <v>10974</v>
      </c>
      <c r="L1057" s="831">
        <v>1</v>
      </c>
      <c r="M1057" s="831">
        <v>3658</v>
      </c>
      <c r="N1057" s="831">
        <v>1</v>
      </c>
      <c r="O1057" s="831">
        <v>3677</v>
      </c>
      <c r="P1057" s="827">
        <v>0.3350646983779843</v>
      </c>
      <c r="Q1057" s="832">
        <v>3677</v>
      </c>
    </row>
    <row r="1058" spans="1:17" ht="14.45" customHeight="1" x14ac:dyDescent="0.2">
      <c r="A1058" s="821" t="s">
        <v>586</v>
      </c>
      <c r="B1058" s="822" t="s">
        <v>5931</v>
      </c>
      <c r="C1058" s="822" t="s">
        <v>5932</v>
      </c>
      <c r="D1058" s="822" t="s">
        <v>7544</v>
      </c>
      <c r="E1058" s="822" t="s">
        <v>7545</v>
      </c>
      <c r="F1058" s="831">
        <v>1</v>
      </c>
      <c r="G1058" s="831">
        <v>1870</v>
      </c>
      <c r="H1058" s="831"/>
      <c r="I1058" s="831">
        <v>1870</v>
      </c>
      <c r="J1058" s="831"/>
      <c r="K1058" s="831"/>
      <c r="L1058" s="831"/>
      <c r="M1058" s="831"/>
      <c r="N1058" s="831">
        <v>1</v>
      </c>
      <c r="O1058" s="831">
        <v>1901</v>
      </c>
      <c r="P1058" s="827"/>
      <c r="Q1058" s="832">
        <v>1901</v>
      </c>
    </row>
    <row r="1059" spans="1:17" ht="14.45" customHeight="1" x14ac:dyDescent="0.2">
      <c r="A1059" s="821" t="s">
        <v>586</v>
      </c>
      <c r="B1059" s="822" t="s">
        <v>5931</v>
      </c>
      <c r="C1059" s="822" t="s">
        <v>5932</v>
      </c>
      <c r="D1059" s="822" t="s">
        <v>7546</v>
      </c>
      <c r="E1059" s="822" t="s">
        <v>7547</v>
      </c>
      <c r="F1059" s="831">
        <v>3</v>
      </c>
      <c r="G1059" s="831">
        <v>4461</v>
      </c>
      <c r="H1059" s="831">
        <v>2.9839464882943143</v>
      </c>
      <c r="I1059" s="831">
        <v>1487</v>
      </c>
      <c r="J1059" s="831">
        <v>1</v>
      </c>
      <c r="K1059" s="831">
        <v>1495</v>
      </c>
      <c r="L1059" s="831">
        <v>1</v>
      </c>
      <c r="M1059" s="831">
        <v>1495</v>
      </c>
      <c r="N1059" s="831"/>
      <c r="O1059" s="831"/>
      <c r="P1059" s="827"/>
      <c r="Q1059" s="832"/>
    </row>
    <row r="1060" spans="1:17" ht="14.45" customHeight="1" x14ac:dyDescent="0.2">
      <c r="A1060" s="821" t="s">
        <v>586</v>
      </c>
      <c r="B1060" s="822" t="s">
        <v>5931</v>
      </c>
      <c r="C1060" s="822" t="s">
        <v>5932</v>
      </c>
      <c r="D1060" s="822" t="s">
        <v>7548</v>
      </c>
      <c r="E1060" s="822" t="s">
        <v>7549</v>
      </c>
      <c r="F1060" s="831">
        <v>12</v>
      </c>
      <c r="G1060" s="831">
        <v>50076</v>
      </c>
      <c r="H1060" s="831">
        <v>2.3845714285714288</v>
      </c>
      <c r="I1060" s="831">
        <v>4173</v>
      </c>
      <c r="J1060" s="831">
        <v>5</v>
      </c>
      <c r="K1060" s="831">
        <v>21000</v>
      </c>
      <c r="L1060" s="831">
        <v>1</v>
      </c>
      <c r="M1060" s="831">
        <v>4200</v>
      </c>
      <c r="N1060" s="831">
        <v>5</v>
      </c>
      <c r="O1060" s="831">
        <v>21120</v>
      </c>
      <c r="P1060" s="827">
        <v>1.0057142857142858</v>
      </c>
      <c r="Q1060" s="832">
        <v>4224</v>
      </c>
    </row>
    <row r="1061" spans="1:17" ht="14.45" customHeight="1" x14ac:dyDescent="0.2">
      <c r="A1061" s="821" t="s">
        <v>586</v>
      </c>
      <c r="B1061" s="822" t="s">
        <v>5931</v>
      </c>
      <c r="C1061" s="822" t="s">
        <v>5932</v>
      </c>
      <c r="D1061" s="822" t="s">
        <v>6252</v>
      </c>
      <c r="E1061" s="822" t="s">
        <v>6253</v>
      </c>
      <c r="F1061" s="831">
        <v>1</v>
      </c>
      <c r="G1061" s="831">
        <v>8604</v>
      </c>
      <c r="H1061" s="831"/>
      <c r="I1061" s="831">
        <v>8604</v>
      </c>
      <c r="J1061" s="831"/>
      <c r="K1061" s="831"/>
      <c r="L1061" s="831"/>
      <c r="M1061" s="831"/>
      <c r="N1061" s="831"/>
      <c r="O1061" s="831"/>
      <c r="P1061" s="827"/>
      <c r="Q1061" s="832"/>
    </row>
    <row r="1062" spans="1:17" ht="14.45" customHeight="1" x14ac:dyDescent="0.2">
      <c r="A1062" s="821" t="s">
        <v>586</v>
      </c>
      <c r="B1062" s="822" t="s">
        <v>5931</v>
      </c>
      <c r="C1062" s="822" t="s">
        <v>5932</v>
      </c>
      <c r="D1062" s="822" t="s">
        <v>7550</v>
      </c>
      <c r="E1062" s="822" t="s">
        <v>7551</v>
      </c>
      <c r="F1062" s="831"/>
      <c r="G1062" s="831"/>
      <c r="H1062" s="831"/>
      <c r="I1062" s="831"/>
      <c r="J1062" s="831">
        <v>1</v>
      </c>
      <c r="K1062" s="831">
        <v>1166</v>
      </c>
      <c r="L1062" s="831">
        <v>1</v>
      </c>
      <c r="M1062" s="831">
        <v>1166</v>
      </c>
      <c r="N1062" s="831"/>
      <c r="O1062" s="831"/>
      <c r="P1062" s="827"/>
      <c r="Q1062" s="832"/>
    </row>
    <row r="1063" spans="1:17" ht="14.45" customHeight="1" x14ac:dyDescent="0.2">
      <c r="A1063" s="821" t="s">
        <v>586</v>
      </c>
      <c r="B1063" s="822" t="s">
        <v>5931</v>
      </c>
      <c r="C1063" s="822" t="s">
        <v>5932</v>
      </c>
      <c r="D1063" s="822" t="s">
        <v>7552</v>
      </c>
      <c r="E1063" s="822" t="s">
        <v>7553</v>
      </c>
      <c r="F1063" s="831">
        <v>3</v>
      </c>
      <c r="G1063" s="831">
        <v>7257</v>
      </c>
      <c r="H1063" s="831">
        <v>0.59826875515251443</v>
      </c>
      <c r="I1063" s="831">
        <v>2419</v>
      </c>
      <c r="J1063" s="831">
        <v>5</v>
      </c>
      <c r="K1063" s="831">
        <v>12130</v>
      </c>
      <c r="L1063" s="831">
        <v>1</v>
      </c>
      <c r="M1063" s="831">
        <v>2426</v>
      </c>
      <c r="N1063" s="831">
        <v>1</v>
      </c>
      <c r="O1063" s="831">
        <v>2426</v>
      </c>
      <c r="P1063" s="827">
        <v>0.2</v>
      </c>
      <c r="Q1063" s="832">
        <v>2426</v>
      </c>
    </row>
    <row r="1064" spans="1:17" ht="14.45" customHeight="1" x14ac:dyDescent="0.2">
      <c r="A1064" s="821" t="s">
        <v>586</v>
      </c>
      <c r="B1064" s="822" t="s">
        <v>5931</v>
      </c>
      <c r="C1064" s="822" t="s">
        <v>5932</v>
      </c>
      <c r="D1064" s="822" t="s">
        <v>7554</v>
      </c>
      <c r="E1064" s="822" t="s">
        <v>7555</v>
      </c>
      <c r="F1064" s="831"/>
      <c r="G1064" s="831"/>
      <c r="H1064" s="831"/>
      <c r="I1064" s="831"/>
      <c r="J1064" s="831">
        <v>2</v>
      </c>
      <c r="K1064" s="831">
        <v>19764</v>
      </c>
      <c r="L1064" s="831">
        <v>1</v>
      </c>
      <c r="M1064" s="831">
        <v>9882</v>
      </c>
      <c r="N1064" s="831">
        <v>1</v>
      </c>
      <c r="O1064" s="831">
        <v>9939</v>
      </c>
      <c r="P1064" s="827">
        <v>0.50288403157255612</v>
      </c>
      <c r="Q1064" s="832">
        <v>9939</v>
      </c>
    </row>
    <row r="1065" spans="1:17" ht="14.45" customHeight="1" x14ac:dyDescent="0.2">
      <c r="A1065" s="821" t="s">
        <v>586</v>
      </c>
      <c r="B1065" s="822" t="s">
        <v>5931</v>
      </c>
      <c r="C1065" s="822" t="s">
        <v>5932</v>
      </c>
      <c r="D1065" s="822" t="s">
        <v>7556</v>
      </c>
      <c r="E1065" s="822" t="s">
        <v>7557</v>
      </c>
      <c r="F1065" s="831">
        <v>2</v>
      </c>
      <c r="G1065" s="831">
        <v>4648</v>
      </c>
      <c r="H1065" s="831">
        <v>0.99614230604372056</v>
      </c>
      <c r="I1065" s="831">
        <v>2324</v>
      </c>
      <c r="J1065" s="831">
        <v>2</v>
      </c>
      <c r="K1065" s="831">
        <v>4666</v>
      </c>
      <c r="L1065" s="831">
        <v>1</v>
      </c>
      <c r="M1065" s="831">
        <v>2333</v>
      </c>
      <c r="N1065" s="831">
        <v>1</v>
      </c>
      <c r="O1065" s="831">
        <v>2340</v>
      </c>
      <c r="P1065" s="827">
        <v>0.50150021431633085</v>
      </c>
      <c r="Q1065" s="832">
        <v>2340</v>
      </c>
    </row>
    <row r="1066" spans="1:17" ht="14.45" customHeight="1" x14ac:dyDescent="0.2">
      <c r="A1066" s="821" t="s">
        <v>586</v>
      </c>
      <c r="B1066" s="822" t="s">
        <v>5931</v>
      </c>
      <c r="C1066" s="822" t="s">
        <v>5932</v>
      </c>
      <c r="D1066" s="822" t="s">
        <v>7558</v>
      </c>
      <c r="E1066" s="822" t="s">
        <v>7559</v>
      </c>
      <c r="F1066" s="831"/>
      <c r="G1066" s="831"/>
      <c r="H1066" s="831"/>
      <c r="I1066" s="831"/>
      <c r="J1066" s="831">
        <v>2</v>
      </c>
      <c r="K1066" s="831">
        <v>7338</v>
      </c>
      <c r="L1066" s="831">
        <v>1</v>
      </c>
      <c r="M1066" s="831">
        <v>3669</v>
      </c>
      <c r="N1066" s="831">
        <v>1</v>
      </c>
      <c r="O1066" s="831">
        <v>3688</v>
      </c>
      <c r="P1066" s="827">
        <v>0.50258926137912241</v>
      </c>
      <c r="Q1066" s="832">
        <v>3688</v>
      </c>
    </row>
    <row r="1067" spans="1:17" ht="14.45" customHeight="1" x14ac:dyDescent="0.2">
      <c r="A1067" s="821" t="s">
        <v>586</v>
      </c>
      <c r="B1067" s="822" t="s">
        <v>5931</v>
      </c>
      <c r="C1067" s="822" t="s">
        <v>5932</v>
      </c>
      <c r="D1067" s="822" t="s">
        <v>7560</v>
      </c>
      <c r="E1067" s="822" t="s">
        <v>7561</v>
      </c>
      <c r="F1067" s="831">
        <v>3</v>
      </c>
      <c r="G1067" s="831">
        <v>10314</v>
      </c>
      <c r="H1067" s="831"/>
      <c r="I1067" s="831">
        <v>3438</v>
      </c>
      <c r="J1067" s="831"/>
      <c r="K1067" s="831"/>
      <c r="L1067" s="831"/>
      <c r="M1067" s="831"/>
      <c r="N1067" s="831"/>
      <c r="O1067" s="831"/>
      <c r="P1067" s="827"/>
      <c r="Q1067" s="832"/>
    </row>
    <row r="1068" spans="1:17" ht="14.45" customHeight="1" x14ac:dyDescent="0.2">
      <c r="A1068" s="821" t="s">
        <v>586</v>
      </c>
      <c r="B1068" s="822" t="s">
        <v>5931</v>
      </c>
      <c r="C1068" s="822" t="s">
        <v>5932</v>
      </c>
      <c r="D1068" s="822" t="s">
        <v>7562</v>
      </c>
      <c r="E1068" s="822" t="s">
        <v>7563</v>
      </c>
      <c r="F1068" s="831">
        <v>2</v>
      </c>
      <c r="G1068" s="831">
        <v>11868</v>
      </c>
      <c r="H1068" s="831">
        <v>1.9909411172622042</v>
      </c>
      <c r="I1068" s="831">
        <v>5934</v>
      </c>
      <c r="J1068" s="831">
        <v>1</v>
      </c>
      <c r="K1068" s="831">
        <v>5961</v>
      </c>
      <c r="L1068" s="831">
        <v>1</v>
      </c>
      <c r="M1068" s="831">
        <v>5961</v>
      </c>
      <c r="N1068" s="831">
        <v>4</v>
      </c>
      <c r="O1068" s="831">
        <v>23940</v>
      </c>
      <c r="P1068" s="827">
        <v>4.0161046804227478</v>
      </c>
      <c r="Q1068" s="832">
        <v>5985</v>
      </c>
    </row>
    <row r="1069" spans="1:17" ht="14.45" customHeight="1" x14ac:dyDescent="0.2">
      <c r="A1069" s="821" t="s">
        <v>586</v>
      </c>
      <c r="B1069" s="822" t="s">
        <v>5931</v>
      </c>
      <c r="C1069" s="822" t="s">
        <v>5932</v>
      </c>
      <c r="D1069" s="822" t="s">
        <v>6102</v>
      </c>
      <c r="E1069" s="822" t="s">
        <v>6103</v>
      </c>
      <c r="F1069" s="831"/>
      <c r="G1069" s="831"/>
      <c r="H1069" s="831"/>
      <c r="I1069" s="831"/>
      <c r="J1069" s="831">
        <v>2</v>
      </c>
      <c r="K1069" s="831">
        <v>1060</v>
      </c>
      <c r="L1069" s="831">
        <v>1</v>
      </c>
      <c r="M1069" s="831">
        <v>530</v>
      </c>
      <c r="N1069" s="831"/>
      <c r="O1069" s="831"/>
      <c r="P1069" s="827"/>
      <c r="Q1069" s="832"/>
    </row>
    <row r="1070" spans="1:17" ht="14.45" customHeight="1" x14ac:dyDescent="0.2">
      <c r="A1070" s="821" t="s">
        <v>586</v>
      </c>
      <c r="B1070" s="822" t="s">
        <v>5931</v>
      </c>
      <c r="C1070" s="822" t="s">
        <v>5932</v>
      </c>
      <c r="D1070" s="822" t="s">
        <v>7564</v>
      </c>
      <c r="E1070" s="822" t="s">
        <v>7565</v>
      </c>
      <c r="F1070" s="831">
        <v>1</v>
      </c>
      <c r="G1070" s="831">
        <v>2465</v>
      </c>
      <c r="H1070" s="831"/>
      <c r="I1070" s="831">
        <v>2465</v>
      </c>
      <c r="J1070" s="831"/>
      <c r="K1070" s="831"/>
      <c r="L1070" s="831"/>
      <c r="M1070" s="831"/>
      <c r="N1070" s="831"/>
      <c r="O1070" s="831"/>
      <c r="P1070" s="827"/>
      <c r="Q1070" s="832"/>
    </row>
    <row r="1071" spans="1:17" ht="14.45" customHeight="1" x14ac:dyDescent="0.2">
      <c r="A1071" s="821" t="s">
        <v>586</v>
      </c>
      <c r="B1071" s="822" t="s">
        <v>5931</v>
      </c>
      <c r="C1071" s="822" t="s">
        <v>5932</v>
      </c>
      <c r="D1071" s="822" t="s">
        <v>6254</v>
      </c>
      <c r="E1071" s="822" t="s">
        <v>6255</v>
      </c>
      <c r="F1071" s="831"/>
      <c r="G1071" s="831"/>
      <c r="H1071" s="831"/>
      <c r="I1071" s="831"/>
      <c r="J1071" s="831">
        <v>1</v>
      </c>
      <c r="K1071" s="831">
        <v>0</v>
      </c>
      <c r="L1071" s="831"/>
      <c r="M1071" s="831">
        <v>0</v>
      </c>
      <c r="N1071" s="831"/>
      <c r="O1071" s="831"/>
      <c r="P1071" s="827"/>
      <c r="Q1071" s="832"/>
    </row>
    <row r="1072" spans="1:17" ht="14.45" customHeight="1" x14ac:dyDescent="0.2">
      <c r="A1072" s="821" t="s">
        <v>586</v>
      </c>
      <c r="B1072" s="822" t="s">
        <v>5931</v>
      </c>
      <c r="C1072" s="822" t="s">
        <v>5932</v>
      </c>
      <c r="D1072" s="822" t="s">
        <v>7566</v>
      </c>
      <c r="E1072" s="822" t="s">
        <v>7567</v>
      </c>
      <c r="F1072" s="831">
        <v>1</v>
      </c>
      <c r="G1072" s="831">
        <v>0</v>
      </c>
      <c r="H1072" s="831"/>
      <c r="I1072" s="831">
        <v>0</v>
      </c>
      <c r="J1072" s="831"/>
      <c r="K1072" s="831"/>
      <c r="L1072" s="831"/>
      <c r="M1072" s="831"/>
      <c r="N1072" s="831"/>
      <c r="O1072" s="831"/>
      <c r="P1072" s="827"/>
      <c r="Q1072" s="832"/>
    </row>
    <row r="1073" spans="1:17" ht="14.45" customHeight="1" x14ac:dyDescent="0.2">
      <c r="A1073" s="821" t="s">
        <v>586</v>
      </c>
      <c r="B1073" s="822" t="s">
        <v>5931</v>
      </c>
      <c r="C1073" s="822" t="s">
        <v>5932</v>
      </c>
      <c r="D1073" s="822" t="s">
        <v>7568</v>
      </c>
      <c r="E1073" s="822" t="s">
        <v>7569</v>
      </c>
      <c r="F1073" s="831"/>
      <c r="G1073" s="831"/>
      <c r="H1073" s="831"/>
      <c r="I1073" s="831"/>
      <c r="J1073" s="831">
        <v>2</v>
      </c>
      <c r="K1073" s="831">
        <v>8012</v>
      </c>
      <c r="L1073" s="831">
        <v>1</v>
      </c>
      <c r="M1073" s="831">
        <v>4006</v>
      </c>
      <c r="N1073" s="831">
        <v>1</v>
      </c>
      <c r="O1073" s="831">
        <v>4030</v>
      </c>
      <c r="P1073" s="827">
        <v>0.50299550673989013</v>
      </c>
      <c r="Q1073" s="832">
        <v>4030</v>
      </c>
    </row>
    <row r="1074" spans="1:17" ht="14.45" customHeight="1" x14ac:dyDescent="0.2">
      <c r="A1074" s="821" t="s">
        <v>586</v>
      </c>
      <c r="B1074" s="822" t="s">
        <v>5931</v>
      </c>
      <c r="C1074" s="822" t="s">
        <v>5932</v>
      </c>
      <c r="D1074" s="822" t="s">
        <v>7570</v>
      </c>
      <c r="E1074" s="822" t="s">
        <v>7571</v>
      </c>
      <c r="F1074" s="831">
        <v>1</v>
      </c>
      <c r="G1074" s="831">
        <v>2724</v>
      </c>
      <c r="H1074" s="831">
        <v>0.99488677867056241</v>
      </c>
      <c r="I1074" s="831">
        <v>2724</v>
      </c>
      <c r="J1074" s="831">
        <v>1</v>
      </c>
      <c r="K1074" s="831">
        <v>2738</v>
      </c>
      <c r="L1074" s="831">
        <v>1</v>
      </c>
      <c r="M1074" s="831">
        <v>2738</v>
      </c>
      <c r="N1074" s="831">
        <v>1</v>
      </c>
      <c r="O1074" s="831">
        <v>2751</v>
      </c>
      <c r="P1074" s="827">
        <v>1.0047479912344777</v>
      </c>
      <c r="Q1074" s="832">
        <v>2751</v>
      </c>
    </row>
    <row r="1075" spans="1:17" ht="14.45" customHeight="1" x14ac:dyDescent="0.2">
      <c r="A1075" s="821" t="s">
        <v>586</v>
      </c>
      <c r="B1075" s="822" t="s">
        <v>5931</v>
      </c>
      <c r="C1075" s="822" t="s">
        <v>5932</v>
      </c>
      <c r="D1075" s="822" t="s">
        <v>7572</v>
      </c>
      <c r="E1075" s="822" t="s">
        <v>7573</v>
      </c>
      <c r="F1075" s="831">
        <v>4</v>
      </c>
      <c r="G1075" s="831">
        <v>15467</v>
      </c>
      <c r="H1075" s="831">
        <v>0.49803580628541988</v>
      </c>
      <c r="I1075" s="831">
        <v>3866.75</v>
      </c>
      <c r="J1075" s="831">
        <v>8</v>
      </c>
      <c r="K1075" s="831">
        <v>31056</v>
      </c>
      <c r="L1075" s="831">
        <v>1</v>
      </c>
      <c r="M1075" s="831">
        <v>3882</v>
      </c>
      <c r="N1075" s="831">
        <v>13</v>
      </c>
      <c r="O1075" s="831">
        <v>50648</v>
      </c>
      <c r="P1075" s="827">
        <v>1.6308603812467799</v>
      </c>
      <c r="Q1075" s="832">
        <v>3896</v>
      </c>
    </row>
    <row r="1076" spans="1:17" ht="14.45" customHeight="1" x14ac:dyDescent="0.2">
      <c r="A1076" s="821" t="s">
        <v>586</v>
      </c>
      <c r="B1076" s="822" t="s">
        <v>5931</v>
      </c>
      <c r="C1076" s="822" t="s">
        <v>5932</v>
      </c>
      <c r="D1076" s="822" t="s">
        <v>7574</v>
      </c>
      <c r="E1076" s="822" t="s">
        <v>7575</v>
      </c>
      <c r="F1076" s="831">
        <v>1</v>
      </c>
      <c r="G1076" s="831">
        <v>3037</v>
      </c>
      <c r="H1076" s="831"/>
      <c r="I1076" s="831">
        <v>3037</v>
      </c>
      <c r="J1076" s="831"/>
      <c r="K1076" s="831"/>
      <c r="L1076" s="831"/>
      <c r="M1076" s="831"/>
      <c r="N1076" s="831"/>
      <c r="O1076" s="831"/>
      <c r="P1076" s="827"/>
      <c r="Q1076" s="832"/>
    </row>
    <row r="1077" spans="1:17" ht="14.45" customHeight="1" x14ac:dyDescent="0.2">
      <c r="A1077" s="821" t="s">
        <v>586</v>
      </c>
      <c r="B1077" s="822" t="s">
        <v>5931</v>
      </c>
      <c r="C1077" s="822" t="s">
        <v>5932</v>
      </c>
      <c r="D1077" s="822" t="s">
        <v>7576</v>
      </c>
      <c r="E1077" s="822" t="s">
        <v>7577</v>
      </c>
      <c r="F1077" s="831"/>
      <c r="G1077" s="831"/>
      <c r="H1077" s="831"/>
      <c r="I1077" s="831"/>
      <c r="J1077" s="831"/>
      <c r="K1077" s="831"/>
      <c r="L1077" s="831"/>
      <c r="M1077" s="831"/>
      <c r="N1077" s="831">
        <v>1</v>
      </c>
      <c r="O1077" s="831">
        <v>620</v>
      </c>
      <c r="P1077" s="827"/>
      <c r="Q1077" s="832">
        <v>620</v>
      </c>
    </row>
    <row r="1078" spans="1:17" ht="14.45" customHeight="1" x14ac:dyDescent="0.2">
      <c r="A1078" s="821" t="s">
        <v>586</v>
      </c>
      <c r="B1078" s="822" t="s">
        <v>5931</v>
      </c>
      <c r="C1078" s="822" t="s">
        <v>5932</v>
      </c>
      <c r="D1078" s="822" t="s">
        <v>7578</v>
      </c>
      <c r="E1078" s="822" t="s">
        <v>7579</v>
      </c>
      <c r="F1078" s="831">
        <v>1</v>
      </c>
      <c r="G1078" s="831">
        <v>467</v>
      </c>
      <c r="H1078" s="831"/>
      <c r="I1078" s="831">
        <v>467</v>
      </c>
      <c r="J1078" s="831"/>
      <c r="K1078" s="831"/>
      <c r="L1078" s="831"/>
      <c r="M1078" s="831"/>
      <c r="N1078" s="831"/>
      <c r="O1078" s="831"/>
      <c r="P1078" s="827"/>
      <c r="Q1078" s="832"/>
    </row>
    <row r="1079" spans="1:17" ht="14.45" customHeight="1" x14ac:dyDescent="0.2">
      <c r="A1079" s="821" t="s">
        <v>586</v>
      </c>
      <c r="B1079" s="822" t="s">
        <v>5931</v>
      </c>
      <c r="C1079" s="822" t="s">
        <v>5932</v>
      </c>
      <c r="D1079" s="822" t="s">
        <v>7580</v>
      </c>
      <c r="E1079" s="822" t="s">
        <v>7581</v>
      </c>
      <c r="F1079" s="831">
        <v>0</v>
      </c>
      <c r="G1079" s="831">
        <v>0</v>
      </c>
      <c r="H1079" s="831"/>
      <c r="I1079" s="831"/>
      <c r="J1079" s="831"/>
      <c r="K1079" s="831"/>
      <c r="L1079" s="831"/>
      <c r="M1079" s="831"/>
      <c r="N1079" s="831">
        <v>1</v>
      </c>
      <c r="O1079" s="831">
        <v>2789</v>
      </c>
      <c r="P1079" s="827"/>
      <c r="Q1079" s="832">
        <v>2789</v>
      </c>
    </row>
    <row r="1080" spans="1:17" ht="14.45" customHeight="1" x14ac:dyDescent="0.2">
      <c r="A1080" s="821" t="s">
        <v>586</v>
      </c>
      <c r="B1080" s="822" t="s">
        <v>5931</v>
      </c>
      <c r="C1080" s="822" t="s">
        <v>5932</v>
      </c>
      <c r="D1080" s="822" t="s">
        <v>7582</v>
      </c>
      <c r="E1080" s="822" t="s">
        <v>7583</v>
      </c>
      <c r="F1080" s="831">
        <v>1</v>
      </c>
      <c r="G1080" s="831">
        <v>0</v>
      </c>
      <c r="H1080" s="831"/>
      <c r="I1080" s="831">
        <v>0</v>
      </c>
      <c r="J1080" s="831"/>
      <c r="K1080" s="831"/>
      <c r="L1080" s="831"/>
      <c r="M1080" s="831"/>
      <c r="N1080" s="831"/>
      <c r="O1080" s="831"/>
      <c r="P1080" s="827"/>
      <c r="Q1080" s="832"/>
    </row>
    <row r="1081" spans="1:17" ht="14.45" customHeight="1" x14ac:dyDescent="0.2">
      <c r="A1081" s="821" t="s">
        <v>586</v>
      </c>
      <c r="B1081" s="822" t="s">
        <v>5931</v>
      </c>
      <c r="C1081" s="822" t="s">
        <v>5932</v>
      </c>
      <c r="D1081" s="822" t="s">
        <v>7584</v>
      </c>
      <c r="E1081" s="822" t="s">
        <v>7585</v>
      </c>
      <c r="F1081" s="831"/>
      <c r="G1081" s="831"/>
      <c r="H1081" s="831"/>
      <c r="I1081" s="831"/>
      <c r="J1081" s="831">
        <v>1</v>
      </c>
      <c r="K1081" s="831">
        <v>3295</v>
      </c>
      <c r="L1081" s="831">
        <v>1</v>
      </c>
      <c r="M1081" s="831">
        <v>3295</v>
      </c>
      <c r="N1081" s="831"/>
      <c r="O1081" s="831"/>
      <c r="P1081" s="827"/>
      <c r="Q1081" s="832"/>
    </row>
    <row r="1082" spans="1:17" ht="14.45" customHeight="1" x14ac:dyDescent="0.2">
      <c r="A1082" s="821" t="s">
        <v>586</v>
      </c>
      <c r="B1082" s="822" t="s">
        <v>5931</v>
      </c>
      <c r="C1082" s="822" t="s">
        <v>5932</v>
      </c>
      <c r="D1082" s="822" t="s">
        <v>7586</v>
      </c>
      <c r="E1082" s="822" t="s">
        <v>7587</v>
      </c>
      <c r="F1082" s="831">
        <v>3</v>
      </c>
      <c r="G1082" s="831">
        <v>12584</v>
      </c>
      <c r="H1082" s="831">
        <v>0.27102582326462926</v>
      </c>
      <c r="I1082" s="831">
        <v>4194.666666666667</v>
      </c>
      <c r="J1082" s="831">
        <v>11</v>
      </c>
      <c r="K1082" s="831">
        <v>46431</v>
      </c>
      <c r="L1082" s="831">
        <v>1</v>
      </c>
      <c r="M1082" s="831">
        <v>4221</v>
      </c>
      <c r="N1082" s="831">
        <v>5</v>
      </c>
      <c r="O1082" s="831">
        <v>21225</v>
      </c>
      <c r="P1082" s="827">
        <v>0.45712993474187502</v>
      </c>
      <c r="Q1082" s="832">
        <v>4245</v>
      </c>
    </row>
    <row r="1083" spans="1:17" ht="14.45" customHeight="1" x14ac:dyDescent="0.2">
      <c r="A1083" s="821" t="s">
        <v>586</v>
      </c>
      <c r="B1083" s="822" t="s">
        <v>5931</v>
      </c>
      <c r="C1083" s="822" t="s">
        <v>5932</v>
      </c>
      <c r="D1083" s="822" t="s">
        <v>6256</v>
      </c>
      <c r="E1083" s="822" t="s">
        <v>6257</v>
      </c>
      <c r="F1083" s="831">
        <v>1</v>
      </c>
      <c r="G1083" s="831">
        <v>0</v>
      </c>
      <c r="H1083" s="831"/>
      <c r="I1083" s="831">
        <v>0</v>
      </c>
      <c r="J1083" s="831">
        <v>2</v>
      </c>
      <c r="K1083" s="831">
        <v>0</v>
      </c>
      <c r="L1083" s="831"/>
      <c r="M1083" s="831">
        <v>0</v>
      </c>
      <c r="N1083" s="831">
        <v>1</v>
      </c>
      <c r="O1083" s="831">
        <v>0</v>
      </c>
      <c r="P1083" s="827"/>
      <c r="Q1083" s="832">
        <v>0</v>
      </c>
    </row>
    <row r="1084" spans="1:17" ht="14.45" customHeight="1" x14ac:dyDescent="0.2">
      <c r="A1084" s="821" t="s">
        <v>586</v>
      </c>
      <c r="B1084" s="822" t="s">
        <v>5931</v>
      </c>
      <c r="C1084" s="822" t="s">
        <v>5932</v>
      </c>
      <c r="D1084" s="822" t="s">
        <v>7588</v>
      </c>
      <c r="E1084" s="822" t="s">
        <v>7589</v>
      </c>
      <c r="F1084" s="831"/>
      <c r="G1084" s="831"/>
      <c r="H1084" s="831"/>
      <c r="I1084" s="831"/>
      <c r="J1084" s="831">
        <v>5</v>
      </c>
      <c r="K1084" s="831">
        <v>0</v>
      </c>
      <c r="L1084" s="831"/>
      <c r="M1084" s="831">
        <v>0</v>
      </c>
      <c r="N1084" s="831">
        <v>2</v>
      </c>
      <c r="O1084" s="831">
        <v>0</v>
      </c>
      <c r="P1084" s="827"/>
      <c r="Q1084" s="832">
        <v>0</v>
      </c>
    </row>
    <row r="1085" spans="1:17" ht="14.45" customHeight="1" x14ac:dyDescent="0.2">
      <c r="A1085" s="821" t="s">
        <v>586</v>
      </c>
      <c r="B1085" s="822" t="s">
        <v>5931</v>
      </c>
      <c r="C1085" s="822" t="s">
        <v>5932</v>
      </c>
      <c r="D1085" s="822" t="s">
        <v>7590</v>
      </c>
      <c r="E1085" s="822" t="s">
        <v>7591</v>
      </c>
      <c r="F1085" s="831"/>
      <c r="G1085" s="831"/>
      <c r="H1085" s="831"/>
      <c r="I1085" s="831"/>
      <c r="J1085" s="831">
        <v>6</v>
      </c>
      <c r="K1085" s="831">
        <v>0</v>
      </c>
      <c r="L1085" s="831"/>
      <c r="M1085" s="831">
        <v>0</v>
      </c>
      <c r="N1085" s="831">
        <v>5</v>
      </c>
      <c r="O1085" s="831">
        <v>0</v>
      </c>
      <c r="P1085" s="827"/>
      <c r="Q1085" s="832">
        <v>0</v>
      </c>
    </row>
    <row r="1086" spans="1:17" ht="14.45" customHeight="1" x14ac:dyDescent="0.2">
      <c r="A1086" s="821" t="s">
        <v>586</v>
      </c>
      <c r="B1086" s="822" t="s">
        <v>5931</v>
      </c>
      <c r="C1086" s="822" t="s">
        <v>5932</v>
      </c>
      <c r="D1086" s="822" t="s">
        <v>7592</v>
      </c>
      <c r="E1086" s="822" t="s">
        <v>7593</v>
      </c>
      <c r="F1086" s="831"/>
      <c r="G1086" s="831"/>
      <c r="H1086" s="831"/>
      <c r="I1086" s="831"/>
      <c r="J1086" s="831">
        <v>1</v>
      </c>
      <c r="K1086" s="831">
        <v>122</v>
      </c>
      <c r="L1086" s="831">
        <v>1</v>
      </c>
      <c r="M1086" s="831">
        <v>122</v>
      </c>
      <c r="N1086" s="831"/>
      <c r="O1086" s="831"/>
      <c r="P1086" s="827"/>
      <c r="Q1086" s="832"/>
    </row>
    <row r="1087" spans="1:17" ht="14.45" customHeight="1" x14ac:dyDescent="0.2">
      <c r="A1087" s="821" t="s">
        <v>586</v>
      </c>
      <c r="B1087" s="822" t="s">
        <v>5931</v>
      </c>
      <c r="C1087" s="822" t="s">
        <v>5932</v>
      </c>
      <c r="D1087" s="822" t="s">
        <v>7594</v>
      </c>
      <c r="E1087" s="822" t="s">
        <v>7595</v>
      </c>
      <c r="F1087" s="831"/>
      <c r="G1087" s="831"/>
      <c r="H1087" s="831"/>
      <c r="I1087" s="831"/>
      <c r="J1087" s="831">
        <v>2</v>
      </c>
      <c r="K1087" s="831">
        <v>0</v>
      </c>
      <c r="L1087" s="831"/>
      <c r="M1087" s="831">
        <v>0</v>
      </c>
      <c r="N1087" s="831">
        <v>3</v>
      </c>
      <c r="O1087" s="831">
        <v>0</v>
      </c>
      <c r="P1087" s="827"/>
      <c r="Q1087" s="832">
        <v>0</v>
      </c>
    </row>
    <row r="1088" spans="1:17" ht="14.45" customHeight="1" x14ac:dyDescent="0.2">
      <c r="A1088" s="821" t="s">
        <v>586</v>
      </c>
      <c r="B1088" s="822" t="s">
        <v>5931</v>
      </c>
      <c r="C1088" s="822" t="s">
        <v>5932</v>
      </c>
      <c r="D1088" s="822" t="s">
        <v>7596</v>
      </c>
      <c r="E1088" s="822" t="s">
        <v>7597</v>
      </c>
      <c r="F1088" s="831"/>
      <c r="G1088" s="831"/>
      <c r="H1088" s="831"/>
      <c r="I1088" s="831"/>
      <c r="J1088" s="831">
        <v>4</v>
      </c>
      <c r="K1088" s="831">
        <v>0</v>
      </c>
      <c r="L1088" s="831"/>
      <c r="M1088" s="831">
        <v>0</v>
      </c>
      <c r="N1088" s="831">
        <v>2</v>
      </c>
      <c r="O1088" s="831">
        <v>0</v>
      </c>
      <c r="P1088" s="827"/>
      <c r="Q1088" s="832">
        <v>0</v>
      </c>
    </row>
    <row r="1089" spans="1:17" ht="14.45" customHeight="1" x14ac:dyDescent="0.2">
      <c r="A1089" s="821" t="s">
        <v>586</v>
      </c>
      <c r="B1089" s="822" t="s">
        <v>5931</v>
      </c>
      <c r="C1089" s="822" t="s">
        <v>5932</v>
      </c>
      <c r="D1089" s="822" t="s">
        <v>7598</v>
      </c>
      <c r="E1089" s="822" t="s">
        <v>7599</v>
      </c>
      <c r="F1089" s="831"/>
      <c r="G1089" s="831"/>
      <c r="H1089" s="831"/>
      <c r="I1089" s="831"/>
      <c r="J1089" s="831">
        <v>6</v>
      </c>
      <c r="K1089" s="831">
        <v>0</v>
      </c>
      <c r="L1089" s="831"/>
      <c r="M1089" s="831">
        <v>0</v>
      </c>
      <c r="N1089" s="831">
        <v>5</v>
      </c>
      <c r="O1089" s="831">
        <v>0</v>
      </c>
      <c r="P1089" s="827"/>
      <c r="Q1089" s="832">
        <v>0</v>
      </c>
    </row>
    <row r="1090" spans="1:17" ht="14.45" customHeight="1" x14ac:dyDescent="0.2">
      <c r="A1090" s="821" t="s">
        <v>586</v>
      </c>
      <c r="B1090" s="822" t="s">
        <v>5931</v>
      </c>
      <c r="C1090" s="822" t="s">
        <v>5932</v>
      </c>
      <c r="D1090" s="822" t="s">
        <v>7600</v>
      </c>
      <c r="E1090" s="822" t="s">
        <v>7601</v>
      </c>
      <c r="F1090" s="831"/>
      <c r="G1090" s="831"/>
      <c r="H1090" s="831"/>
      <c r="I1090" s="831"/>
      <c r="J1090" s="831">
        <v>5</v>
      </c>
      <c r="K1090" s="831">
        <v>0</v>
      </c>
      <c r="L1090" s="831"/>
      <c r="M1090" s="831">
        <v>0</v>
      </c>
      <c r="N1090" s="831">
        <v>5</v>
      </c>
      <c r="O1090" s="831">
        <v>0</v>
      </c>
      <c r="P1090" s="827"/>
      <c r="Q1090" s="832">
        <v>0</v>
      </c>
    </row>
    <row r="1091" spans="1:17" ht="14.45" customHeight="1" x14ac:dyDescent="0.2">
      <c r="A1091" s="821" t="s">
        <v>586</v>
      </c>
      <c r="B1091" s="822" t="s">
        <v>5931</v>
      </c>
      <c r="C1091" s="822" t="s">
        <v>5932</v>
      </c>
      <c r="D1091" s="822" t="s">
        <v>7602</v>
      </c>
      <c r="E1091" s="822" t="s">
        <v>7603</v>
      </c>
      <c r="F1091" s="831"/>
      <c r="G1091" s="831"/>
      <c r="H1091" s="831"/>
      <c r="I1091" s="831"/>
      <c r="J1091" s="831">
        <v>1</v>
      </c>
      <c r="K1091" s="831">
        <v>583</v>
      </c>
      <c r="L1091" s="831">
        <v>1</v>
      </c>
      <c r="M1091" s="831">
        <v>583</v>
      </c>
      <c r="N1091" s="831"/>
      <c r="O1091" s="831"/>
      <c r="P1091" s="827"/>
      <c r="Q1091" s="832"/>
    </row>
    <row r="1092" spans="1:17" ht="14.45" customHeight="1" x14ac:dyDescent="0.2">
      <c r="A1092" s="821" t="s">
        <v>586</v>
      </c>
      <c r="B1092" s="822" t="s">
        <v>5931</v>
      </c>
      <c r="C1092" s="822" t="s">
        <v>5932</v>
      </c>
      <c r="D1092" s="822" t="s">
        <v>6258</v>
      </c>
      <c r="E1092" s="822" t="s">
        <v>6259</v>
      </c>
      <c r="F1092" s="831"/>
      <c r="G1092" s="831"/>
      <c r="H1092" s="831"/>
      <c r="I1092" s="831"/>
      <c r="J1092" s="831">
        <v>1</v>
      </c>
      <c r="K1092" s="831">
        <v>0</v>
      </c>
      <c r="L1092" s="831"/>
      <c r="M1092" s="831">
        <v>0</v>
      </c>
      <c r="N1092" s="831"/>
      <c r="O1092" s="831"/>
      <c r="P1092" s="827"/>
      <c r="Q1092" s="832"/>
    </row>
    <row r="1093" spans="1:17" ht="14.45" customHeight="1" x14ac:dyDescent="0.2">
      <c r="A1093" s="821" t="s">
        <v>586</v>
      </c>
      <c r="B1093" s="822" t="s">
        <v>5931</v>
      </c>
      <c r="C1093" s="822" t="s">
        <v>5932</v>
      </c>
      <c r="D1093" s="822" t="s">
        <v>7604</v>
      </c>
      <c r="E1093" s="822" t="s">
        <v>7605</v>
      </c>
      <c r="F1093" s="831"/>
      <c r="G1093" s="831"/>
      <c r="H1093" s="831"/>
      <c r="I1093" s="831"/>
      <c r="J1093" s="831">
        <v>4</v>
      </c>
      <c r="K1093" s="831">
        <v>0</v>
      </c>
      <c r="L1093" s="831"/>
      <c r="M1093" s="831">
        <v>0</v>
      </c>
      <c r="N1093" s="831">
        <v>2</v>
      </c>
      <c r="O1093" s="831">
        <v>0</v>
      </c>
      <c r="P1093" s="827"/>
      <c r="Q1093" s="832">
        <v>0</v>
      </c>
    </row>
    <row r="1094" spans="1:17" ht="14.45" customHeight="1" x14ac:dyDescent="0.2">
      <c r="A1094" s="821" t="s">
        <v>586</v>
      </c>
      <c r="B1094" s="822" t="s">
        <v>5931</v>
      </c>
      <c r="C1094" s="822" t="s">
        <v>5932</v>
      </c>
      <c r="D1094" s="822" t="s">
        <v>7606</v>
      </c>
      <c r="E1094" s="822" t="s">
        <v>7607</v>
      </c>
      <c r="F1094" s="831"/>
      <c r="G1094" s="831"/>
      <c r="H1094" s="831"/>
      <c r="I1094" s="831"/>
      <c r="J1094" s="831">
        <v>2</v>
      </c>
      <c r="K1094" s="831">
        <v>0</v>
      </c>
      <c r="L1094" s="831"/>
      <c r="M1094" s="831">
        <v>0</v>
      </c>
      <c r="N1094" s="831">
        <v>2</v>
      </c>
      <c r="O1094" s="831">
        <v>0</v>
      </c>
      <c r="P1094" s="827"/>
      <c r="Q1094" s="832">
        <v>0</v>
      </c>
    </row>
    <row r="1095" spans="1:17" ht="14.45" customHeight="1" x14ac:dyDescent="0.2">
      <c r="A1095" s="821" t="s">
        <v>586</v>
      </c>
      <c r="B1095" s="822" t="s">
        <v>5931</v>
      </c>
      <c r="C1095" s="822" t="s">
        <v>5932</v>
      </c>
      <c r="D1095" s="822" t="s">
        <v>7608</v>
      </c>
      <c r="E1095" s="822" t="s">
        <v>7609</v>
      </c>
      <c r="F1095" s="831"/>
      <c r="G1095" s="831"/>
      <c r="H1095" s="831"/>
      <c r="I1095" s="831"/>
      <c r="J1095" s="831">
        <v>1</v>
      </c>
      <c r="K1095" s="831">
        <v>0</v>
      </c>
      <c r="L1095" s="831"/>
      <c r="M1095" s="831">
        <v>0</v>
      </c>
      <c r="N1095" s="831">
        <v>5</v>
      </c>
      <c r="O1095" s="831">
        <v>0</v>
      </c>
      <c r="P1095" s="827"/>
      <c r="Q1095" s="832">
        <v>0</v>
      </c>
    </row>
    <row r="1096" spans="1:17" ht="14.45" customHeight="1" x14ac:dyDescent="0.2">
      <c r="A1096" s="821" t="s">
        <v>586</v>
      </c>
      <c r="B1096" s="822" t="s">
        <v>5931</v>
      </c>
      <c r="C1096" s="822" t="s">
        <v>5932</v>
      </c>
      <c r="D1096" s="822" t="s">
        <v>6260</v>
      </c>
      <c r="E1096" s="822" t="s">
        <v>6261</v>
      </c>
      <c r="F1096" s="831"/>
      <c r="G1096" s="831"/>
      <c r="H1096" s="831"/>
      <c r="I1096" s="831"/>
      <c r="J1096" s="831"/>
      <c r="K1096" s="831"/>
      <c r="L1096" s="831"/>
      <c r="M1096" s="831"/>
      <c r="N1096" s="831">
        <v>58</v>
      </c>
      <c r="O1096" s="831">
        <v>0</v>
      </c>
      <c r="P1096" s="827"/>
      <c r="Q1096" s="832">
        <v>0</v>
      </c>
    </row>
    <row r="1097" spans="1:17" ht="14.45" customHeight="1" x14ac:dyDescent="0.2">
      <c r="A1097" s="821" t="s">
        <v>586</v>
      </c>
      <c r="B1097" s="822" t="s">
        <v>5931</v>
      </c>
      <c r="C1097" s="822" t="s">
        <v>5932</v>
      </c>
      <c r="D1097" s="822" t="s">
        <v>7610</v>
      </c>
      <c r="E1097" s="822" t="s">
        <v>7611</v>
      </c>
      <c r="F1097" s="831"/>
      <c r="G1097" s="831"/>
      <c r="H1097" s="831"/>
      <c r="I1097" s="831"/>
      <c r="J1097" s="831"/>
      <c r="K1097" s="831"/>
      <c r="L1097" s="831"/>
      <c r="M1097" s="831"/>
      <c r="N1097" s="831">
        <v>3</v>
      </c>
      <c r="O1097" s="831">
        <v>0</v>
      </c>
      <c r="P1097" s="827"/>
      <c r="Q1097" s="832">
        <v>0</v>
      </c>
    </row>
    <row r="1098" spans="1:17" ht="14.45" customHeight="1" x14ac:dyDescent="0.2">
      <c r="A1098" s="821" t="s">
        <v>586</v>
      </c>
      <c r="B1098" s="822" t="s">
        <v>5931</v>
      </c>
      <c r="C1098" s="822" t="s">
        <v>5932</v>
      </c>
      <c r="D1098" s="822" t="s">
        <v>7612</v>
      </c>
      <c r="E1098" s="822" t="s">
        <v>7613</v>
      </c>
      <c r="F1098" s="831"/>
      <c r="G1098" s="831"/>
      <c r="H1098" s="831"/>
      <c r="I1098" s="831"/>
      <c r="J1098" s="831">
        <v>1</v>
      </c>
      <c r="K1098" s="831">
        <v>0</v>
      </c>
      <c r="L1098" s="831"/>
      <c r="M1098" s="831">
        <v>0</v>
      </c>
      <c r="N1098" s="831"/>
      <c r="O1098" s="831"/>
      <c r="P1098" s="827"/>
      <c r="Q1098" s="832"/>
    </row>
    <row r="1099" spans="1:17" ht="14.45" customHeight="1" x14ac:dyDescent="0.2">
      <c r="A1099" s="821" t="s">
        <v>586</v>
      </c>
      <c r="B1099" s="822" t="s">
        <v>5931</v>
      </c>
      <c r="C1099" s="822" t="s">
        <v>5932</v>
      </c>
      <c r="D1099" s="822" t="s">
        <v>7614</v>
      </c>
      <c r="E1099" s="822" t="s">
        <v>7615</v>
      </c>
      <c r="F1099" s="831">
        <v>1</v>
      </c>
      <c r="G1099" s="831">
        <v>0</v>
      </c>
      <c r="H1099" s="831"/>
      <c r="I1099" s="831">
        <v>0</v>
      </c>
      <c r="J1099" s="831"/>
      <c r="K1099" s="831"/>
      <c r="L1099" s="831"/>
      <c r="M1099" s="831"/>
      <c r="N1099" s="831"/>
      <c r="O1099" s="831"/>
      <c r="P1099" s="827"/>
      <c r="Q1099" s="832"/>
    </row>
    <row r="1100" spans="1:17" ht="14.45" customHeight="1" x14ac:dyDescent="0.2">
      <c r="A1100" s="821" t="s">
        <v>586</v>
      </c>
      <c r="B1100" s="822" t="s">
        <v>5931</v>
      </c>
      <c r="C1100" s="822" t="s">
        <v>5932</v>
      </c>
      <c r="D1100" s="822" t="s">
        <v>7616</v>
      </c>
      <c r="E1100" s="822" t="s">
        <v>7617</v>
      </c>
      <c r="F1100" s="831"/>
      <c r="G1100" s="831"/>
      <c r="H1100" s="831"/>
      <c r="I1100" s="831"/>
      <c r="J1100" s="831"/>
      <c r="K1100" s="831"/>
      <c r="L1100" s="831"/>
      <c r="M1100" s="831"/>
      <c r="N1100" s="831">
        <v>3</v>
      </c>
      <c r="O1100" s="831">
        <v>0</v>
      </c>
      <c r="P1100" s="827"/>
      <c r="Q1100" s="832">
        <v>0</v>
      </c>
    </row>
    <row r="1101" spans="1:17" ht="14.45" customHeight="1" x14ac:dyDescent="0.2">
      <c r="A1101" s="821" t="s">
        <v>586</v>
      </c>
      <c r="B1101" s="822" t="s">
        <v>5931</v>
      </c>
      <c r="C1101" s="822" t="s">
        <v>5932</v>
      </c>
      <c r="D1101" s="822" t="s">
        <v>7618</v>
      </c>
      <c r="E1101" s="822" t="s">
        <v>7619</v>
      </c>
      <c r="F1101" s="831"/>
      <c r="G1101" s="831"/>
      <c r="H1101" s="831"/>
      <c r="I1101" s="831"/>
      <c r="J1101" s="831">
        <v>2</v>
      </c>
      <c r="K1101" s="831">
        <v>3168</v>
      </c>
      <c r="L1101" s="831">
        <v>1</v>
      </c>
      <c r="M1101" s="831">
        <v>1584</v>
      </c>
      <c r="N1101" s="831"/>
      <c r="O1101" s="831"/>
      <c r="P1101" s="827"/>
      <c r="Q1101" s="832"/>
    </row>
    <row r="1102" spans="1:17" ht="14.45" customHeight="1" x14ac:dyDescent="0.2">
      <c r="A1102" s="821" t="s">
        <v>586</v>
      </c>
      <c r="B1102" s="822" t="s">
        <v>5931</v>
      </c>
      <c r="C1102" s="822" t="s">
        <v>5932</v>
      </c>
      <c r="D1102" s="822" t="s">
        <v>7620</v>
      </c>
      <c r="E1102" s="822" t="s">
        <v>7621</v>
      </c>
      <c r="F1102" s="831">
        <v>1</v>
      </c>
      <c r="G1102" s="831">
        <v>2787</v>
      </c>
      <c r="H1102" s="831"/>
      <c r="I1102" s="831">
        <v>2787</v>
      </c>
      <c r="J1102" s="831"/>
      <c r="K1102" s="831"/>
      <c r="L1102" s="831"/>
      <c r="M1102" s="831"/>
      <c r="N1102" s="831">
        <v>1</v>
      </c>
      <c r="O1102" s="831">
        <v>2812</v>
      </c>
      <c r="P1102" s="827"/>
      <c r="Q1102" s="832">
        <v>2812</v>
      </c>
    </row>
    <row r="1103" spans="1:17" ht="14.45" customHeight="1" x14ac:dyDescent="0.2">
      <c r="A1103" s="821" t="s">
        <v>586</v>
      </c>
      <c r="B1103" s="822" t="s">
        <v>5931</v>
      </c>
      <c r="C1103" s="822" t="s">
        <v>5932</v>
      </c>
      <c r="D1103" s="822" t="s">
        <v>7622</v>
      </c>
      <c r="E1103" s="822" t="s">
        <v>7623</v>
      </c>
      <c r="F1103" s="831"/>
      <c r="G1103" s="831"/>
      <c r="H1103" s="831"/>
      <c r="I1103" s="831"/>
      <c r="J1103" s="831">
        <v>1</v>
      </c>
      <c r="K1103" s="831">
        <v>0</v>
      </c>
      <c r="L1103" s="831"/>
      <c r="M1103" s="831">
        <v>0</v>
      </c>
      <c r="N1103" s="831"/>
      <c r="O1103" s="831"/>
      <c r="P1103" s="827"/>
      <c r="Q1103" s="832"/>
    </row>
    <row r="1104" spans="1:17" ht="14.45" customHeight="1" x14ac:dyDescent="0.2">
      <c r="A1104" s="821" t="s">
        <v>586</v>
      </c>
      <c r="B1104" s="822" t="s">
        <v>5931</v>
      </c>
      <c r="C1104" s="822" t="s">
        <v>5932</v>
      </c>
      <c r="D1104" s="822" t="s">
        <v>7624</v>
      </c>
      <c r="E1104" s="822" t="s">
        <v>7625</v>
      </c>
      <c r="F1104" s="831"/>
      <c r="G1104" s="831"/>
      <c r="H1104" s="831"/>
      <c r="I1104" s="831"/>
      <c r="J1104" s="831"/>
      <c r="K1104" s="831"/>
      <c r="L1104" s="831"/>
      <c r="M1104" s="831"/>
      <c r="N1104" s="831">
        <v>1</v>
      </c>
      <c r="O1104" s="831">
        <v>0</v>
      </c>
      <c r="P1104" s="827"/>
      <c r="Q1104" s="832">
        <v>0</v>
      </c>
    </row>
    <row r="1105" spans="1:17" ht="14.45" customHeight="1" x14ac:dyDescent="0.2">
      <c r="A1105" s="821" t="s">
        <v>586</v>
      </c>
      <c r="B1105" s="822" t="s">
        <v>5931</v>
      </c>
      <c r="C1105" s="822" t="s">
        <v>5932</v>
      </c>
      <c r="D1105" s="822" t="s">
        <v>7626</v>
      </c>
      <c r="E1105" s="822" t="s">
        <v>7627</v>
      </c>
      <c r="F1105" s="831"/>
      <c r="G1105" s="831"/>
      <c r="H1105" s="831"/>
      <c r="I1105" s="831"/>
      <c r="J1105" s="831">
        <v>1</v>
      </c>
      <c r="K1105" s="831">
        <v>6410</v>
      </c>
      <c r="L1105" s="831">
        <v>1</v>
      </c>
      <c r="M1105" s="831">
        <v>6410</v>
      </c>
      <c r="N1105" s="831"/>
      <c r="O1105" s="831"/>
      <c r="P1105" s="827"/>
      <c r="Q1105" s="832"/>
    </row>
    <row r="1106" spans="1:17" ht="14.45" customHeight="1" x14ac:dyDescent="0.2">
      <c r="A1106" s="821" t="s">
        <v>586</v>
      </c>
      <c r="B1106" s="822" t="s">
        <v>5931</v>
      </c>
      <c r="C1106" s="822" t="s">
        <v>5932</v>
      </c>
      <c r="D1106" s="822" t="s">
        <v>7628</v>
      </c>
      <c r="E1106" s="822" t="s">
        <v>7629</v>
      </c>
      <c r="F1106" s="831"/>
      <c r="G1106" s="831"/>
      <c r="H1106" s="831"/>
      <c r="I1106" s="831"/>
      <c r="J1106" s="831"/>
      <c r="K1106" s="831"/>
      <c r="L1106" s="831"/>
      <c r="M1106" s="831"/>
      <c r="N1106" s="831">
        <v>1</v>
      </c>
      <c r="O1106" s="831">
        <v>568</v>
      </c>
      <c r="P1106" s="827"/>
      <c r="Q1106" s="832">
        <v>568</v>
      </c>
    </row>
    <row r="1107" spans="1:17" ht="14.45" customHeight="1" x14ac:dyDescent="0.2">
      <c r="A1107" s="821" t="s">
        <v>586</v>
      </c>
      <c r="B1107" s="822" t="s">
        <v>5931</v>
      </c>
      <c r="C1107" s="822" t="s">
        <v>5932</v>
      </c>
      <c r="D1107" s="822" t="s">
        <v>7630</v>
      </c>
      <c r="E1107" s="822" t="s">
        <v>7631</v>
      </c>
      <c r="F1107" s="831"/>
      <c r="G1107" s="831"/>
      <c r="H1107" s="831"/>
      <c r="I1107" s="831"/>
      <c r="J1107" s="831">
        <v>1</v>
      </c>
      <c r="K1107" s="831">
        <v>5665</v>
      </c>
      <c r="L1107" s="831">
        <v>1</v>
      </c>
      <c r="M1107" s="831">
        <v>5665</v>
      </c>
      <c r="N1107" s="831"/>
      <c r="O1107" s="831"/>
      <c r="P1107" s="827"/>
      <c r="Q1107" s="832"/>
    </row>
    <row r="1108" spans="1:17" ht="14.45" customHeight="1" x14ac:dyDescent="0.2">
      <c r="A1108" s="821" t="s">
        <v>586</v>
      </c>
      <c r="B1108" s="822" t="s">
        <v>7632</v>
      </c>
      <c r="C1108" s="822" t="s">
        <v>5932</v>
      </c>
      <c r="D1108" s="822" t="s">
        <v>7633</v>
      </c>
      <c r="E1108" s="822" t="s">
        <v>7634</v>
      </c>
      <c r="F1108" s="831"/>
      <c r="G1108" s="831"/>
      <c r="H1108" s="831"/>
      <c r="I1108" s="831"/>
      <c r="J1108" s="831">
        <v>1</v>
      </c>
      <c r="K1108" s="831">
        <v>1611</v>
      </c>
      <c r="L1108" s="831">
        <v>1</v>
      </c>
      <c r="M1108" s="831">
        <v>1611</v>
      </c>
      <c r="N1108" s="831"/>
      <c r="O1108" s="831"/>
      <c r="P1108" s="827"/>
      <c r="Q1108" s="832"/>
    </row>
    <row r="1109" spans="1:17" ht="14.45" customHeight="1" x14ac:dyDescent="0.2">
      <c r="A1109" s="821" t="s">
        <v>586</v>
      </c>
      <c r="B1109" s="822" t="s">
        <v>7632</v>
      </c>
      <c r="C1109" s="822" t="s">
        <v>5932</v>
      </c>
      <c r="D1109" s="822" t="s">
        <v>7303</v>
      </c>
      <c r="E1109" s="822" t="s">
        <v>7304</v>
      </c>
      <c r="F1109" s="831"/>
      <c r="G1109" s="831"/>
      <c r="H1109" s="831"/>
      <c r="I1109" s="831"/>
      <c r="J1109" s="831">
        <v>1</v>
      </c>
      <c r="K1109" s="831">
        <v>4017</v>
      </c>
      <c r="L1109" s="831">
        <v>1</v>
      </c>
      <c r="M1109" s="831">
        <v>4017</v>
      </c>
      <c r="N1109" s="831"/>
      <c r="O1109" s="831"/>
      <c r="P1109" s="827"/>
      <c r="Q1109" s="832"/>
    </row>
    <row r="1110" spans="1:17" ht="14.45" customHeight="1" x14ac:dyDescent="0.2">
      <c r="A1110" s="821" t="s">
        <v>586</v>
      </c>
      <c r="B1110" s="822" t="s">
        <v>7632</v>
      </c>
      <c r="C1110" s="822" t="s">
        <v>5932</v>
      </c>
      <c r="D1110" s="822" t="s">
        <v>7379</v>
      </c>
      <c r="E1110" s="822" t="s">
        <v>7380</v>
      </c>
      <c r="F1110" s="831"/>
      <c r="G1110" s="831"/>
      <c r="H1110" s="831"/>
      <c r="I1110" s="831"/>
      <c r="J1110" s="831">
        <v>2</v>
      </c>
      <c r="K1110" s="831">
        <v>2676</v>
      </c>
      <c r="L1110" s="831">
        <v>1</v>
      </c>
      <c r="M1110" s="831">
        <v>1338</v>
      </c>
      <c r="N1110" s="831"/>
      <c r="O1110" s="831"/>
      <c r="P1110" s="827"/>
      <c r="Q1110" s="832"/>
    </row>
    <row r="1111" spans="1:17" ht="14.45" customHeight="1" x14ac:dyDescent="0.2">
      <c r="A1111" s="821" t="s">
        <v>586</v>
      </c>
      <c r="B1111" s="822" t="s">
        <v>7632</v>
      </c>
      <c r="C1111" s="822" t="s">
        <v>5932</v>
      </c>
      <c r="D1111" s="822" t="s">
        <v>7405</v>
      </c>
      <c r="E1111" s="822" t="s">
        <v>7406</v>
      </c>
      <c r="F1111" s="831"/>
      <c r="G1111" s="831"/>
      <c r="H1111" s="831"/>
      <c r="I1111" s="831"/>
      <c r="J1111" s="831">
        <v>2</v>
      </c>
      <c r="K1111" s="831">
        <v>726</v>
      </c>
      <c r="L1111" s="831">
        <v>1</v>
      </c>
      <c r="M1111" s="831">
        <v>363</v>
      </c>
      <c r="N1111" s="831"/>
      <c r="O1111" s="831"/>
      <c r="P1111" s="827"/>
      <c r="Q1111" s="832"/>
    </row>
    <row r="1112" spans="1:17" ht="14.45" customHeight="1" x14ac:dyDescent="0.2">
      <c r="A1112" s="821" t="s">
        <v>586</v>
      </c>
      <c r="B1112" s="822" t="s">
        <v>7632</v>
      </c>
      <c r="C1112" s="822" t="s">
        <v>5932</v>
      </c>
      <c r="D1112" s="822" t="s">
        <v>7635</v>
      </c>
      <c r="E1112" s="822" t="s">
        <v>7636</v>
      </c>
      <c r="F1112" s="831"/>
      <c r="G1112" s="831"/>
      <c r="H1112" s="831"/>
      <c r="I1112" s="831"/>
      <c r="J1112" s="831">
        <v>1</v>
      </c>
      <c r="K1112" s="831">
        <v>725</v>
      </c>
      <c r="L1112" s="831">
        <v>1</v>
      </c>
      <c r="M1112" s="831">
        <v>725</v>
      </c>
      <c r="N1112" s="831"/>
      <c r="O1112" s="831"/>
      <c r="P1112" s="827"/>
      <c r="Q1112" s="832"/>
    </row>
    <row r="1113" spans="1:17" ht="14.45" customHeight="1" x14ac:dyDescent="0.2">
      <c r="A1113" s="821" t="s">
        <v>586</v>
      </c>
      <c r="B1113" s="822" t="s">
        <v>7632</v>
      </c>
      <c r="C1113" s="822" t="s">
        <v>5932</v>
      </c>
      <c r="D1113" s="822" t="s">
        <v>7637</v>
      </c>
      <c r="E1113" s="822" t="s">
        <v>7638</v>
      </c>
      <c r="F1113" s="831"/>
      <c r="G1113" s="831"/>
      <c r="H1113" s="831"/>
      <c r="I1113" s="831"/>
      <c r="J1113" s="831">
        <v>2</v>
      </c>
      <c r="K1113" s="831">
        <v>2920</v>
      </c>
      <c r="L1113" s="831">
        <v>1</v>
      </c>
      <c r="M1113" s="831">
        <v>1460</v>
      </c>
      <c r="N1113" s="831"/>
      <c r="O1113" s="831"/>
      <c r="P1113" s="827"/>
      <c r="Q1113" s="832"/>
    </row>
    <row r="1114" spans="1:17" ht="14.45" customHeight="1" x14ac:dyDescent="0.2">
      <c r="A1114" s="821" t="s">
        <v>586</v>
      </c>
      <c r="B1114" s="822" t="s">
        <v>7632</v>
      </c>
      <c r="C1114" s="822" t="s">
        <v>5932</v>
      </c>
      <c r="D1114" s="822" t="s">
        <v>7639</v>
      </c>
      <c r="E1114" s="822" t="s">
        <v>7640</v>
      </c>
      <c r="F1114" s="831"/>
      <c r="G1114" s="831"/>
      <c r="H1114" s="831"/>
      <c r="I1114" s="831"/>
      <c r="J1114" s="831">
        <v>6</v>
      </c>
      <c r="K1114" s="831">
        <v>1938</v>
      </c>
      <c r="L1114" s="831">
        <v>1</v>
      </c>
      <c r="M1114" s="831">
        <v>323</v>
      </c>
      <c r="N1114" s="831"/>
      <c r="O1114" s="831"/>
      <c r="P1114" s="827"/>
      <c r="Q1114" s="832"/>
    </row>
    <row r="1115" spans="1:17" ht="14.45" customHeight="1" x14ac:dyDescent="0.2">
      <c r="A1115" s="821" t="s">
        <v>586</v>
      </c>
      <c r="B1115" s="822" t="s">
        <v>7641</v>
      </c>
      <c r="C1115" s="822" t="s">
        <v>5937</v>
      </c>
      <c r="D1115" s="822" t="s">
        <v>6264</v>
      </c>
      <c r="E1115" s="822" t="s">
        <v>1189</v>
      </c>
      <c r="F1115" s="831">
        <v>1</v>
      </c>
      <c r="G1115" s="831">
        <v>4988.09</v>
      </c>
      <c r="H1115" s="831">
        <v>0.5</v>
      </c>
      <c r="I1115" s="831">
        <v>4988.09</v>
      </c>
      <c r="J1115" s="831">
        <v>2</v>
      </c>
      <c r="K1115" s="831">
        <v>9976.18</v>
      </c>
      <c r="L1115" s="831">
        <v>1</v>
      </c>
      <c r="M1115" s="831">
        <v>4988.09</v>
      </c>
      <c r="N1115" s="831"/>
      <c r="O1115" s="831"/>
      <c r="P1115" s="827"/>
      <c r="Q1115" s="832"/>
    </row>
    <row r="1116" spans="1:17" ht="14.45" customHeight="1" x14ac:dyDescent="0.2">
      <c r="A1116" s="821" t="s">
        <v>586</v>
      </c>
      <c r="B1116" s="822" t="s">
        <v>7641</v>
      </c>
      <c r="C1116" s="822" t="s">
        <v>5937</v>
      </c>
      <c r="D1116" s="822" t="s">
        <v>6265</v>
      </c>
      <c r="E1116" s="822" t="s">
        <v>2081</v>
      </c>
      <c r="F1116" s="831">
        <v>136</v>
      </c>
      <c r="G1116" s="831">
        <v>11025.88</v>
      </c>
      <c r="H1116" s="831"/>
      <c r="I1116" s="831">
        <v>81.07264705882352</v>
      </c>
      <c r="J1116" s="831"/>
      <c r="K1116" s="831"/>
      <c r="L1116" s="831"/>
      <c r="M1116" s="831"/>
      <c r="N1116" s="831"/>
      <c r="O1116" s="831"/>
      <c r="P1116" s="827"/>
      <c r="Q1116" s="832"/>
    </row>
    <row r="1117" spans="1:17" ht="14.45" customHeight="1" x14ac:dyDescent="0.2">
      <c r="A1117" s="821" t="s">
        <v>586</v>
      </c>
      <c r="B1117" s="822" t="s">
        <v>7641</v>
      </c>
      <c r="C1117" s="822" t="s">
        <v>5937</v>
      </c>
      <c r="D1117" s="822" t="s">
        <v>6266</v>
      </c>
      <c r="E1117" s="822" t="s">
        <v>6267</v>
      </c>
      <c r="F1117" s="831">
        <v>3.9</v>
      </c>
      <c r="G1117" s="831">
        <v>1461.6399999999999</v>
      </c>
      <c r="H1117" s="831">
        <v>2.6409612431113918</v>
      </c>
      <c r="I1117" s="831">
        <v>374.77948717948715</v>
      </c>
      <c r="J1117" s="831">
        <v>1.5</v>
      </c>
      <c r="K1117" s="831">
        <v>553.45000000000005</v>
      </c>
      <c r="L1117" s="831">
        <v>1</v>
      </c>
      <c r="M1117" s="831">
        <v>368.9666666666667</v>
      </c>
      <c r="N1117" s="831">
        <v>3.4000000000000004</v>
      </c>
      <c r="O1117" s="831">
        <v>1500.2</v>
      </c>
      <c r="P1117" s="827">
        <v>2.7106333002077876</v>
      </c>
      <c r="Q1117" s="832">
        <v>441.23529411764702</v>
      </c>
    </row>
    <row r="1118" spans="1:17" ht="14.45" customHeight="1" x14ac:dyDescent="0.2">
      <c r="A1118" s="821" t="s">
        <v>586</v>
      </c>
      <c r="B1118" s="822" t="s">
        <v>7641</v>
      </c>
      <c r="C1118" s="822" t="s">
        <v>5937</v>
      </c>
      <c r="D1118" s="822" t="s">
        <v>6268</v>
      </c>
      <c r="E1118" s="822" t="s">
        <v>1301</v>
      </c>
      <c r="F1118" s="831">
        <v>971</v>
      </c>
      <c r="G1118" s="831">
        <v>36736.39</v>
      </c>
      <c r="H1118" s="831">
        <v>1.2391192012191379</v>
      </c>
      <c r="I1118" s="831">
        <v>37.833563336766218</v>
      </c>
      <c r="J1118" s="831">
        <v>783</v>
      </c>
      <c r="K1118" s="831">
        <v>29647.18</v>
      </c>
      <c r="L1118" s="831">
        <v>1</v>
      </c>
      <c r="M1118" s="831">
        <v>37.863575989782888</v>
      </c>
      <c r="N1118" s="831"/>
      <c r="O1118" s="831"/>
      <c r="P1118" s="827"/>
      <c r="Q1118" s="832"/>
    </row>
    <row r="1119" spans="1:17" ht="14.45" customHeight="1" x14ac:dyDescent="0.2">
      <c r="A1119" s="821" t="s">
        <v>586</v>
      </c>
      <c r="B1119" s="822" t="s">
        <v>7641</v>
      </c>
      <c r="C1119" s="822" t="s">
        <v>5937</v>
      </c>
      <c r="D1119" s="822" t="s">
        <v>7642</v>
      </c>
      <c r="E1119" s="822" t="s">
        <v>7643</v>
      </c>
      <c r="F1119" s="831">
        <v>0.1</v>
      </c>
      <c r="G1119" s="831">
        <v>486.31</v>
      </c>
      <c r="H1119" s="831">
        <v>1</v>
      </c>
      <c r="I1119" s="831">
        <v>4863.0999999999995</v>
      </c>
      <c r="J1119" s="831">
        <v>0.1</v>
      </c>
      <c r="K1119" s="831">
        <v>486.31</v>
      </c>
      <c r="L1119" s="831">
        <v>1</v>
      </c>
      <c r="M1119" s="831">
        <v>4863.0999999999995</v>
      </c>
      <c r="N1119" s="831"/>
      <c r="O1119" s="831"/>
      <c r="P1119" s="827"/>
      <c r="Q1119" s="832"/>
    </row>
    <row r="1120" spans="1:17" ht="14.45" customHeight="1" x14ac:dyDescent="0.2">
      <c r="A1120" s="821" t="s">
        <v>586</v>
      </c>
      <c r="B1120" s="822" t="s">
        <v>7641</v>
      </c>
      <c r="C1120" s="822" t="s">
        <v>5937</v>
      </c>
      <c r="D1120" s="822" t="s">
        <v>6269</v>
      </c>
      <c r="E1120" s="822"/>
      <c r="F1120" s="831">
        <v>0.3</v>
      </c>
      <c r="G1120" s="831">
        <v>179.32</v>
      </c>
      <c r="H1120" s="831"/>
      <c r="I1120" s="831">
        <v>597.73333333333335</v>
      </c>
      <c r="J1120" s="831"/>
      <c r="K1120" s="831"/>
      <c r="L1120" s="831"/>
      <c r="M1120" s="831"/>
      <c r="N1120" s="831"/>
      <c r="O1120" s="831"/>
      <c r="P1120" s="827"/>
      <c r="Q1120" s="832"/>
    </row>
    <row r="1121" spans="1:17" ht="14.45" customHeight="1" x14ac:dyDescent="0.2">
      <c r="A1121" s="821" t="s">
        <v>586</v>
      </c>
      <c r="B1121" s="822" t="s">
        <v>7641</v>
      </c>
      <c r="C1121" s="822" t="s">
        <v>5937</v>
      </c>
      <c r="D1121" s="822" t="s">
        <v>6271</v>
      </c>
      <c r="E1121" s="822" t="s">
        <v>1737</v>
      </c>
      <c r="F1121" s="831">
        <v>2</v>
      </c>
      <c r="G1121" s="831">
        <v>23683.52</v>
      </c>
      <c r="H1121" s="831">
        <v>7.0105468183419326</v>
      </c>
      <c r="I1121" s="831">
        <v>11841.76</v>
      </c>
      <c r="J1121" s="831">
        <v>1.1000000000000001</v>
      </c>
      <c r="K1121" s="831">
        <v>3378.27</v>
      </c>
      <c r="L1121" s="831">
        <v>1</v>
      </c>
      <c r="M1121" s="831">
        <v>3071.1545454545453</v>
      </c>
      <c r="N1121" s="831"/>
      <c r="O1121" s="831"/>
      <c r="P1121" s="827"/>
      <c r="Q1121" s="832"/>
    </row>
    <row r="1122" spans="1:17" ht="14.45" customHeight="1" x14ac:dyDescent="0.2">
      <c r="A1122" s="821" t="s">
        <v>586</v>
      </c>
      <c r="B1122" s="822" t="s">
        <v>7641</v>
      </c>
      <c r="C1122" s="822" t="s">
        <v>5937</v>
      </c>
      <c r="D1122" s="822" t="s">
        <v>6272</v>
      </c>
      <c r="E1122" s="822" t="s">
        <v>6273</v>
      </c>
      <c r="F1122" s="831"/>
      <c r="G1122" s="831"/>
      <c r="H1122" s="831"/>
      <c r="I1122" s="831"/>
      <c r="J1122" s="831"/>
      <c r="K1122" s="831"/>
      <c r="L1122" s="831"/>
      <c r="M1122" s="831"/>
      <c r="N1122" s="831">
        <v>10</v>
      </c>
      <c r="O1122" s="831">
        <v>3339.1</v>
      </c>
      <c r="P1122" s="827"/>
      <c r="Q1122" s="832">
        <v>333.90999999999997</v>
      </c>
    </row>
    <row r="1123" spans="1:17" ht="14.45" customHeight="1" x14ac:dyDescent="0.2">
      <c r="A1123" s="821" t="s">
        <v>586</v>
      </c>
      <c r="B1123" s="822" t="s">
        <v>7641</v>
      </c>
      <c r="C1123" s="822" t="s">
        <v>5937</v>
      </c>
      <c r="D1123" s="822" t="s">
        <v>6274</v>
      </c>
      <c r="E1123" s="822"/>
      <c r="F1123" s="831">
        <v>14.399999999999999</v>
      </c>
      <c r="G1123" s="831">
        <v>5285.68</v>
      </c>
      <c r="H1123" s="831"/>
      <c r="I1123" s="831">
        <v>367.06111111111119</v>
      </c>
      <c r="J1123" s="831"/>
      <c r="K1123" s="831"/>
      <c r="L1123" s="831"/>
      <c r="M1123" s="831"/>
      <c r="N1123" s="831"/>
      <c r="O1123" s="831"/>
      <c r="P1123" s="827"/>
      <c r="Q1123" s="832"/>
    </row>
    <row r="1124" spans="1:17" ht="14.45" customHeight="1" x14ac:dyDescent="0.2">
      <c r="A1124" s="821" t="s">
        <v>586</v>
      </c>
      <c r="B1124" s="822" t="s">
        <v>7641</v>
      </c>
      <c r="C1124" s="822" t="s">
        <v>5937</v>
      </c>
      <c r="D1124" s="822" t="s">
        <v>6276</v>
      </c>
      <c r="E1124" s="822" t="s">
        <v>1185</v>
      </c>
      <c r="F1124" s="831">
        <v>1</v>
      </c>
      <c r="G1124" s="831">
        <v>9158.27</v>
      </c>
      <c r="H1124" s="831">
        <v>0.14285714285714288</v>
      </c>
      <c r="I1124" s="831">
        <v>9158.27</v>
      </c>
      <c r="J1124" s="831">
        <v>7</v>
      </c>
      <c r="K1124" s="831">
        <v>64107.89</v>
      </c>
      <c r="L1124" s="831">
        <v>1</v>
      </c>
      <c r="M1124" s="831">
        <v>9158.27</v>
      </c>
      <c r="N1124" s="831">
        <v>4</v>
      </c>
      <c r="O1124" s="831">
        <v>36633.08</v>
      </c>
      <c r="P1124" s="827">
        <v>0.57142857142857151</v>
      </c>
      <c r="Q1124" s="832">
        <v>9158.27</v>
      </c>
    </row>
    <row r="1125" spans="1:17" ht="14.45" customHeight="1" x14ac:dyDescent="0.2">
      <c r="A1125" s="821" t="s">
        <v>586</v>
      </c>
      <c r="B1125" s="822" t="s">
        <v>7641</v>
      </c>
      <c r="C1125" s="822" t="s">
        <v>5937</v>
      </c>
      <c r="D1125" s="822" t="s">
        <v>6277</v>
      </c>
      <c r="E1125" s="822" t="s">
        <v>1185</v>
      </c>
      <c r="F1125" s="831"/>
      <c r="G1125" s="831"/>
      <c r="H1125" s="831"/>
      <c r="I1125" s="831"/>
      <c r="J1125" s="831">
        <v>2</v>
      </c>
      <c r="K1125" s="831">
        <v>34914.699999999997</v>
      </c>
      <c r="L1125" s="831">
        <v>1</v>
      </c>
      <c r="M1125" s="831">
        <v>17457.349999999999</v>
      </c>
      <c r="N1125" s="831"/>
      <c r="O1125" s="831"/>
      <c r="P1125" s="827"/>
      <c r="Q1125" s="832"/>
    </row>
    <row r="1126" spans="1:17" ht="14.45" customHeight="1" x14ac:dyDescent="0.2">
      <c r="A1126" s="821" t="s">
        <v>586</v>
      </c>
      <c r="B1126" s="822" t="s">
        <v>7641</v>
      </c>
      <c r="C1126" s="822" t="s">
        <v>5937</v>
      </c>
      <c r="D1126" s="822" t="s">
        <v>6278</v>
      </c>
      <c r="E1126" s="822" t="s">
        <v>1762</v>
      </c>
      <c r="F1126" s="831"/>
      <c r="G1126" s="831"/>
      <c r="H1126" s="831"/>
      <c r="I1126" s="831"/>
      <c r="J1126" s="831">
        <v>7.3999999999999995</v>
      </c>
      <c r="K1126" s="831">
        <v>1561.5700000000002</v>
      </c>
      <c r="L1126" s="831">
        <v>1</v>
      </c>
      <c r="M1126" s="831">
        <v>211.02297297297301</v>
      </c>
      <c r="N1126" s="831">
        <v>1.3</v>
      </c>
      <c r="O1126" s="831">
        <v>254.82999999999998</v>
      </c>
      <c r="P1126" s="827">
        <v>0.16318832969383373</v>
      </c>
      <c r="Q1126" s="832">
        <v>196.0230769230769</v>
      </c>
    </row>
    <row r="1127" spans="1:17" ht="14.45" customHeight="1" x14ac:dyDescent="0.2">
      <c r="A1127" s="821" t="s">
        <v>586</v>
      </c>
      <c r="B1127" s="822" t="s">
        <v>7641</v>
      </c>
      <c r="C1127" s="822" t="s">
        <v>5937</v>
      </c>
      <c r="D1127" s="822" t="s">
        <v>6279</v>
      </c>
      <c r="E1127" s="822"/>
      <c r="F1127" s="831">
        <v>10</v>
      </c>
      <c r="G1127" s="831">
        <v>428.8</v>
      </c>
      <c r="H1127" s="831"/>
      <c r="I1127" s="831">
        <v>42.88</v>
      </c>
      <c r="J1127" s="831"/>
      <c r="K1127" s="831"/>
      <c r="L1127" s="831"/>
      <c r="M1127" s="831"/>
      <c r="N1127" s="831"/>
      <c r="O1127" s="831"/>
      <c r="P1127" s="827"/>
      <c r="Q1127" s="832"/>
    </row>
    <row r="1128" spans="1:17" ht="14.45" customHeight="1" x14ac:dyDescent="0.2">
      <c r="A1128" s="821" t="s">
        <v>586</v>
      </c>
      <c r="B1128" s="822" t="s">
        <v>7641</v>
      </c>
      <c r="C1128" s="822" t="s">
        <v>5937</v>
      </c>
      <c r="D1128" s="822" t="s">
        <v>6281</v>
      </c>
      <c r="E1128" s="822" t="s">
        <v>2749</v>
      </c>
      <c r="F1128" s="831">
        <v>19</v>
      </c>
      <c r="G1128" s="831">
        <v>1464.76</v>
      </c>
      <c r="H1128" s="831"/>
      <c r="I1128" s="831">
        <v>77.092631578947362</v>
      </c>
      <c r="J1128" s="831"/>
      <c r="K1128" s="831"/>
      <c r="L1128" s="831"/>
      <c r="M1128" s="831"/>
      <c r="N1128" s="831"/>
      <c r="O1128" s="831"/>
      <c r="P1128" s="827"/>
      <c r="Q1128" s="832"/>
    </row>
    <row r="1129" spans="1:17" ht="14.45" customHeight="1" x14ac:dyDescent="0.2">
      <c r="A1129" s="821" t="s">
        <v>586</v>
      </c>
      <c r="B1129" s="822" t="s">
        <v>7641</v>
      </c>
      <c r="C1129" s="822" t="s">
        <v>5937</v>
      </c>
      <c r="D1129" s="822" t="s">
        <v>6282</v>
      </c>
      <c r="E1129" s="822" t="s">
        <v>6283</v>
      </c>
      <c r="F1129" s="831">
        <v>40</v>
      </c>
      <c r="G1129" s="831">
        <v>8562.9599999999991</v>
      </c>
      <c r="H1129" s="831">
        <v>0.77902597189925649</v>
      </c>
      <c r="I1129" s="831">
        <v>214.07399999999998</v>
      </c>
      <c r="J1129" s="831">
        <v>59.8</v>
      </c>
      <c r="K1129" s="831">
        <v>10991.88</v>
      </c>
      <c r="L1129" s="831">
        <v>1</v>
      </c>
      <c r="M1129" s="831">
        <v>183.81070234113713</v>
      </c>
      <c r="N1129" s="831">
        <v>69.699999999999989</v>
      </c>
      <c r="O1129" s="831">
        <v>14960.889999999996</v>
      </c>
      <c r="P1129" s="827">
        <v>1.3610856377616929</v>
      </c>
      <c r="Q1129" s="832">
        <v>214.64691535150644</v>
      </c>
    </row>
    <row r="1130" spans="1:17" ht="14.45" customHeight="1" x14ac:dyDescent="0.2">
      <c r="A1130" s="821" t="s">
        <v>586</v>
      </c>
      <c r="B1130" s="822" t="s">
        <v>7641</v>
      </c>
      <c r="C1130" s="822" t="s">
        <v>5937</v>
      </c>
      <c r="D1130" s="822" t="s">
        <v>7644</v>
      </c>
      <c r="E1130" s="822" t="s">
        <v>7645</v>
      </c>
      <c r="F1130" s="831"/>
      <c r="G1130" s="831"/>
      <c r="H1130" s="831"/>
      <c r="I1130" s="831"/>
      <c r="J1130" s="831">
        <v>1.7</v>
      </c>
      <c r="K1130" s="831">
        <v>5548.35</v>
      </c>
      <c r="L1130" s="831">
        <v>1</v>
      </c>
      <c r="M1130" s="831">
        <v>3263.7352941176473</v>
      </c>
      <c r="N1130" s="831"/>
      <c r="O1130" s="831"/>
      <c r="P1130" s="827"/>
      <c r="Q1130" s="832"/>
    </row>
    <row r="1131" spans="1:17" ht="14.45" customHeight="1" x14ac:dyDescent="0.2">
      <c r="A1131" s="821" t="s">
        <v>586</v>
      </c>
      <c r="B1131" s="822" t="s">
        <v>7641</v>
      </c>
      <c r="C1131" s="822" t="s">
        <v>5937</v>
      </c>
      <c r="D1131" s="822" t="s">
        <v>6290</v>
      </c>
      <c r="E1131" s="822" t="s">
        <v>6291</v>
      </c>
      <c r="F1131" s="831"/>
      <c r="G1131" s="831"/>
      <c r="H1131" s="831"/>
      <c r="I1131" s="831"/>
      <c r="J1131" s="831">
        <v>3.9</v>
      </c>
      <c r="K1131" s="831">
        <v>230.78</v>
      </c>
      <c r="L1131" s="831">
        <v>1</v>
      </c>
      <c r="M1131" s="831">
        <v>59.174358974358974</v>
      </c>
      <c r="N1131" s="831"/>
      <c r="O1131" s="831"/>
      <c r="P1131" s="827"/>
      <c r="Q1131" s="832"/>
    </row>
    <row r="1132" spans="1:17" ht="14.45" customHeight="1" x14ac:dyDescent="0.2">
      <c r="A1132" s="821" t="s">
        <v>586</v>
      </c>
      <c r="B1132" s="822" t="s">
        <v>7641</v>
      </c>
      <c r="C1132" s="822" t="s">
        <v>5937</v>
      </c>
      <c r="D1132" s="822" t="s">
        <v>6292</v>
      </c>
      <c r="E1132" s="822" t="s">
        <v>6293</v>
      </c>
      <c r="F1132" s="831">
        <v>81</v>
      </c>
      <c r="G1132" s="831">
        <v>3574.5299999999997</v>
      </c>
      <c r="H1132" s="831"/>
      <c r="I1132" s="831">
        <v>44.129999999999995</v>
      </c>
      <c r="J1132" s="831"/>
      <c r="K1132" s="831"/>
      <c r="L1132" s="831"/>
      <c r="M1132" s="831"/>
      <c r="N1132" s="831"/>
      <c r="O1132" s="831"/>
      <c r="P1132" s="827"/>
      <c r="Q1132" s="832"/>
    </row>
    <row r="1133" spans="1:17" ht="14.45" customHeight="1" x14ac:dyDescent="0.2">
      <c r="A1133" s="821" t="s">
        <v>586</v>
      </c>
      <c r="B1133" s="822" t="s">
        <v>7641</v>
      </c>
      <c r="C1133" s="822" t="s">
        <v>5937</v>
      </c>
      <c r="D1133" s="822" t="s">
        <v>6294</v>
      </c>
      <c r="E1133" s="822" t="s">
        <v>6295</v>
      </c>
      <c r="F1133" s="831">
        <v>0.89999999999999991</v>
      </c>
      <c r="G1133" s="831">
        <v>688.68000000000006</v>
      </c>
      <c r="H1133" s="831">
        <v>0.23773573181719326</v>
      </c>
      <c r="I1133" s="831">
        <v>765.20000000000016</v>
      </c>
      <c r="J1133" s="831">
        <v>4.2</v>
      </c>
      <c r="K1133" s="831">
        <v>2896.8300000000004</v>
      </c>
      <c r="L1133" s="831">
        <v>1</v>
      </c>
      <c r="M1133" s="831">
        <v>689.72142857142865</v>
      </c>
      <c r="N1133" s="831">
        <v>2.1</v>
      </c>
      <c r="O1133" s="831">
        <v>1519.71</v>
      </c>
      <c r="P1133" s="827">
        <v>0.52461138554903108</v>
      </c>
      <c r="Q1133" s="832">
        <v>723.67142857142858</v>
      </c>
    </row>
    <row r="1134" spans="1:17" ht="14.45" customHeight="1" x14ac:dyDescent="0.2">
      <c r="A1134" s="821" t="s">
        <v>586</v>
      </c>
      <c r="B1134" s="822" t="s">
        <v>7641</v>
      </c>
      <c r="C1134" s="822" t="s">
        <v>5937</v>
      </c>
      <c r="D1134" s="822" t="s">
        <v>7646</v>
      </c>
      <c r="E1134" s="822"/>
      <c r="F1134" s="831">
        <v>12</v>
      </c>
      <c r="G1134" s="831">
        <v>1109.8799999999999</v>
      </c>
      <c r="H1134" s="831"/>
      <c r="I1134" s="831">
        <v>92.49</v>
      </c>
      <c r="J1134" s="831"/>
      <c r="K1134" s="831"/>
      <c r="L1134" s="831"/>
      <c r="M1134" s="831"/>
      <c r="N1134" s="831"/>
      <c r="O1134" s="831"/>
      <c r="P1134" s="827"/>
      <c r="Q1134" s="832"/>
    </row>
    <row r="1135" spans="1:17" ht="14.45" customHeight="1" x14ac:dyDescent="0.2">
      <c r="A1135" s="821" t="s">
        <v>586</v>
      </c>
      <c r="B1135" s="822" t="s">
        <v>7641</v>
      </c>
      <c r="C1135" s="822" t="s">
        <v>5937</v>
      </c>
      <c r="D1135" s="822" t="s">
        <v>7647</v>
      </c>
      <c r="E1135" s="822" t="s">
        <v>7648</v>
      </c>
      <c r="F1135" s="831">
        <v>0.2</v>
      </c>
      <c r="G1135" s="831">
        <v>315.94</v>
      </c>
      <c r="H1135" s="831"/>
      <c r="I1135" s="831">
        <v>1579.6999999999998</v>
      </c>
      <c r="J1135" s="831"/>
      <c r="K1135" s="831"/>
      <c r="L1135" s="831"/>
      <c r="M1135" s="831"/>
      <c r="N1135" s="831"/>
      <c r="O1135" s="831"/>
      <c r="P1135" s="827"/>
      <c r="Q1135" s="832"/>
    </row>
    <row r="1136" spans="1:17" ht="14.45" customHeight="1" x14ac:dyDescent="0.2">
      <c r="A1136" s="821" t="s">
        <v>586</v>
      </c>
      <c r="B1136" s="822" t="s">
        <v>7641</v>
      </c>
      <c r="C1136" s="822" t="s">
        <v>5937</v>
      </c>
      <c r="D1136" s="822" t="s">
        <v>6302</v>
      </c>
      <c r="E1136" s="822" t="s">
        <v>6303</v>
      </c>
      <c r="F1136" s="831"/>
      <c r="G1136" s="831"/>
      <c r="H1136" s="831"/>
      <c r="I1136" s="831"/>
      <c r="J1136" s="831">
        <v>0.8</v>
      </c>
      <c r="K1136" s="831">
        <v>313.44</v>
      </c>
      <c r="L1136" s="831">
        <v>1</v>
      </c>
      <c r="M1136" s="831">
        <v>391.79999999999995</v>
      </c>
      <c r="N1136" s="831"/>
      <c r="O1136" s="831"/>
      <c r="P1136" s="827"/>
      <c r="Q1136" s="832"/>
    </row>
    <row r="1137" spans="1:17" ht="14.45" customHeight="1" x14ac:dyDescent="0.2">
      <c r="A1137" s="821" t="s">
        <v>586</v>
      </c>
      <c r="B1137" s="822" t="s">
        <v>7641</v>
      </c>
      <c r="C1137" s="822" t="s">
        <v>5937</v>
      </c>
      <c r="D1137" s="822" t="s">
        <v>6304</v>
      </c>
      <c r="E1137" s="822" t="s">
        <v>6305</v>
      </c>
      <c r="F1137" s="831"/>
      <c r="G1137" s="831"/>
      <c r="H1137" s="831"/>
      <c r="I1137" s="831"/>
      <c r="J1137" s="831">
        <v>7</v>
      </c>
      <c r="K1137" s="831">
        <v>767.2</v>
      </c>
      <c r="L1137" s="831">
        <v>1</v>
      </c>
      <c r="M1137" s="831">
        <v>109.60000000000001</v>
      </c>
      <c r="N1137" s="831"/>
      <c r="O1137" s="831"/>
      <c r="P1137" s="827"/>
      <c r="Q1137" s="832"/>
    </row>
    <row r="1138" spans="1:17" ht="14.45" customHeight="1" x14ac:dyDescent="0.2">
      <c r="A1138" s="821" t="s">
        <v>586</v>
      </c>
      <c r="B1138" s="822" t="s">
        <v>7641</v>
      </c>
      <c r="C1138" s="822" t="s">
        <v>5937</v>
      </c>
      <c r="D1138" s="822" t="s">
        <v>6306</v>
      </c>
      <c r="E1138" s="822" t="s">
        <v>6307</v>
      </c>
      <c r="F1138" s="831">
        <v>2.4</v>
      </c>
      <c r="G1138" s="831">
        <v>832.24</v>
      </c>
      <c r="H1138" s="831">
        <v>0.37414302348059469</v>
      </c>
      <c r="I1138" s="831">
        <v>346.76666666666671</v>
      </c>
      <c r="J1138" s="831">
        <v>3.7</v>
      </c>
      <c r="K1138" s="831">
        <v>2224.39</v>
      </c>
      <c r="L1138" s="831">
        <v>1</v>
      </c>
      <c r="M1138" s="831">
        <v>601.18648648648639</v>
      </c>
      <c r="N1138" s="831">
        <v>4.4000000000000004</v>
      </c>
      <c r="O1138" s="831">
        <v>3002.9900000000002</v>
      </c>
      <c r="P1138" s="827">
        <v>1.3500285471522531</v>
      </c>
      <c r="Q1138" s="832">
        <v>682.49772727272727</v>
      </c>
    </row>
    <row r="1139" spans="1:17" ht="14.45" customHeight="1" x14ac:dyDescent="0.2">
      <c r="A1139" s="821" t="s">
        <v>586</v>
      </c>
      <c r="B1139" s="822" t="s">
        <v>7641</v>
      </c>
      <c r="C1139" s="822" t="s">
        <v>5937</v>
      </c>
      <c r="D1139" s="822" t="s">
        <v>6308</v>
      </c>
      <c r="E1139" s="822" t="s">
        <v>6309</v>
      </c>
      <c r="F1139" s="831">
        <v>2.2000000000000002</v>
      </c>
      <c r="G1139" s="831">
        <v>887.18</v>
      </c>
      <c r="H1139" s="831">
        <v>1.3986536551528432</v>
      </c>
      <c r="I1139" s="831">
        <v>403.26363636363629</v>
      </c>
      <c r="J1139" s="831">
        <v>3</v>
      </c>
      <c r="K1139" s="831">
        <v>634.30999999999995</v>
      </c>
      <c r="L1139" s="831">
        <v>1</v>
      </c>
      <c r="M1139" s="831">
        <v>211.43666666666664</v>
      </c>
      <c r="N1139" s="831">
        <v>0.4</v>
      </c>
      <c r="O1139" s="831">
        <v>127.6</v>
      </c>
      <c r="P1139" s="827">
        <v>0.20116346896627832</v>
      </c>
      <c r="Q1139" s="832">
        <v>318.99999999999994</v>
      </c>
    </row>
    <row r="1140" spans="1:17" ht="14.45" customHeight="1" x14ac:dyDescent="0.2">
      <c r="A1140" s="821" t="s">
        <v>586</v>
      </c>
      <c r="B1140" s="822" t="s">
        <v>7641</v>
      </c>
      <c r="C1140" s="822" t="s">
        <v>5937</v>
      </c>
      <c r="D1140" s="822" t="s">
        <v>6310</v>
      </c>
      <c r="E1140" s="822" t="s">
        <v>1791</v>
      </c>
      <c r="F1140" s="831"/>
      <c r="G1140" s="831"/>
      <c r="H1140" s="831"/>
      <c r="I1140" s="831"/>
      <c r="J1140" s="831">
        <v>8</v>
      </c>
      <c r="K1140" s="831">
        <v>423.04</v>
      </c>
      <c r="L1140" s="831">
        <v>1</v>
      </c>
      <c r="M1140" s="831">
        <v>52.88</v>
      </c>
      <c r="N1140" s="831">
        <v>15</v>
      </c>
      <c r="O1140" s="831">
        <v>793.2</v>
      </c>
      <c r="P1140" s="827">
        <v>1.875</v>
      </c>
      <c r="Q1140" s="832">
        <v>52.88</v>
      </c>
    </row>
    <row r="1141" spans="1:17" ht="14.45" customHeight="1" x14ac:dyDescent="0.2">
      <c r="A1141" s="821" t="s">
        <v>586</v>
      </c>
      <c r="B1141" s="822" t="s">
        <v>7641</v>
      </c>
      <c r="C1141" s="822" t="s">
        <v>5937</v>
      </c>
      <c r="D1141" s="822" t="s">
        <v>6311</v>
      </c>
      <c r="E1141" s="822" t="s">
        <v>6309</v>
      </c>
      <c r="F1141" s="831"/>
      <c r="G1141" s="831"/>
      <c r="H1141" s="831"/>
      <c r="I1141" s="831"/>
      <c r="J1141" s="831">
        <v>0.6</v>
      </c>
      <c r="K1141" s="831">
        <v>176.88</v>
      </c>
      <c r="L1141" s="831">
        <v>1</v>
      </c>
      <c r="M1141" s="831">
        <v>294.8</v>
      </c>
      <c r="N1141" s="831"/>
      <c r="O1141" s="831"/>
      <c r="P1141" s="827"/>
      <c r="Q1141" s="832"/>
    </row>
    <row r="1142" spans="1:17" ht="14.45" customHeight="1" x14ac:dyDescent="0.2">
      <c r="A1142" s="821" t="s">
        <v>586</v>
      </c>
      <c r="B1142" s="822" t="s">
        <v>7641</v>
      </c>
      <c r="C1142" s="822" t="s">
        <v>5937</v>
      </c>
      <c r="D1142" s="822" t="s">
        <v>6312</v>
      </c>
      <c r="E1142" s="822" t="s">
        <v>6313</v>
      </c>
      <c r="F1142" s="831"/>
      <c r="G1142" s="831"/>
      <c r="H1142" s="831"/>
      <c r="I1142" s="831"/>
      <c r="J1142" s="831">
        <v>35</v>
      </c>
      <c r="K1142" s="831">
        <v>14343.479999999998</v>
      </c>
      <c r="L1142" s="831">
        <v>1</v>
      </c>
      <c r="M1142" s="831">
        <v>409.81371428571424</v>
      </c>
      <c r="N1142" s="831">
        <v>62.999999999999993</v>
      </c>
      <c r="O1142" s="831">
        <v>31648.499999999996</v>
      </c>
      <c r="P1142" s="827">
        <v>2.206472906156665</v>
      </c>
      <c r="Q1142" s="832">
        <v>502.35714285714283</v>
      </c>
    </row>
    <row r="1143" spans="1:17" ht="14.45" customHeight="1" x14ac:dyDescent="0.2">
      <c r="A1143" s="821" t="s">
        <v>586</v>
      </c>
      <c r="B1143" s="822" t="s">
        <v>7641</v>
      </c>
      <c r="C1143" s="822" t="s">
        <v>5937</v>
      </c>
      <c r="D1143" s="822" t="s">
        <v>6314</v>
      </c>
      <c r="E1143" s="822" t="s">
        <v>6315</v>
      </c>
      <c r="F1143" s="831">
        <v>6.6000000000000005</v>
      </c>
      <c r="G1143" s="831">
        <v>13155.42</v>
      </c>
      <c r="H1143" s="831">
        <v>6.9669905997616839</v>
      </c>
      <c r="I1143" s="831">
        <v>1993.2454545454543</v>
      </c>
      <c r="J1143" s="831">
        <v>1.7000000000000002</v>
      </c>
      <c r="K1143" s="831">
        <v>1888.25</v>
      </c>
      <c r="L1143" s="831">
        <v>1</v>
      </c>
      <c r="M1143" s="831">
        <v>1110.7352941176468</v>
      </c>
      <c r="N1143" s="831"/>
      <c r="O1143" s="831"/>
      <c r="P1143" s="827"/>
      <c r="Q1143" s="832"/>
    </row>
    <row r="1144" spans="1:17" ht="14.45" customHeight="1" x14ac:dyDescent="0.2">
      <c r="A1144" s="821" t="s">
        <v>586</v>
      </c>
      <c r="B1144" s="822" t="s">
        <v>7641</v>
      </c>
      <c r="C1144" s="822" t="s">
        <v>5937</v>
      </c>
      <c r="D1144" s="822" t="s">
        <v>6316</v>
      </c>
      <c r="E1144" s="822" t="s">
        <v>1766</v>
      </c>
      <c r="F1144" s="831">
        <v>40</v>
      </c>
      <c r="G1144" s="831">
        <v>1074.4000000000001</v>
      </c>
      <c r="H1144" s="831">
        <v>0.56409610215053774</v>
      </c>
      <c r="I1144" s="831">
        <v>26.860000000000003</v>
      </c>
      <c r="J1144" s="831">
        <v>57</v>
      </c>
      <c r="K1144" s="831">
        <v>1904.6399999999999</v>
      </c>
      <c r="L1144" s="831">
        <v>1</v>
      </c>
      <c r="M1144" s="831">
        <v>33.414736842105263</v>
      </c>
      <c r="N1144" s="831">
        <v>11</v>
      </c>
      <c r="O1144" s="831">
        <v>324.17</v>
      </c>
      <c r="P1144" s="827">
        <v>0.17020014280913981</v>
      </c>
      <c r="Q1144" s="832">
        <v>29.470000000000002</v>
      </c>
    </row>
    <row r="1145" spans="1:17" ht="14.45" customHeight="1" x14ac:dyDescent="0.2">
      <c r="A1145" s="821" t="s">
        <v>586</v>
      </c>
      <c r="B1145" s="822" t="s">
        <v>7641</v>
      </c>
      <c r="C1145" s="822" t="s">
        <v>5937</v>
      </c>
      <c r="D1145" s="822" t="s">
        <v>6318</v>
      </c>
      <c r="E1145" s="822" t="s">
        <v>1754</v>
      </c>
      <c r="F1145" s="831"/>
      <c r="G1145" s="831"/>
      <c r="H1145" s="831"/>
      <c r="I1145" s="831"/>
      <c r="J1145" s="831">
        <v>3.7</v>
      </c>
      <c r="K1145" s="831">
        <v>1703.79</v>
      </c>
      <c r="L1145" s="831">
        <v>1</v>
      </c>
      <c r="M1145" s="831">
        <v>460.48378378378374</v>
      </c>
      <c r="N1145" s="831">
        <v>9.6</v>
      </c>
      <c r="O1145" s="831">
        <v>10623.5</v>
      </c>
      <c r="P1145" s="827">
        <v>6.2352167814108546</v>
      </c>
      <c r="Q1145" s="832">
        <v>1106.6145833333335</v>
      </c>
    </row>
    <row r="1146" spans="1:17" ht="14.45" customHeight="1" x14ac:dyDescent="0.2">
      <c r="A1146" s="821" t="s">
        <v>586</v>
      </c>
      <c r="B1146" s="822" t="s">
        <v>7641</v>
      </c>
      <c r="C1146" s="822" t="s">
        <v>5937</v>
      </c>
      <c r="D1146" s="822" t="s">
        <v>6319</v>
      </c>
      <c r="E1146" s="822" t="s">
        <v>1777</v>
      </c>
      <c r="F1146" s="831">
        <v>3.1</v>
      </c>
      <c r="G1146" s="831">
        <v>10117.58</v>
      </c>
      <c r="H1146" s="831">
        <v>6.9706707086017428</v>
      </c>
      <c r="I1146" s="831">
        <v>3263.7354838709675</v>
      </c>
      <c r="J1146" s="831">
        <v>1.3</v>
      </c>
      <c r="K1146" s="831">
        <v>1451.45</v>
      </c>
      <c r="L1146" s="831">
        <v>1</v>
      </c>
      <c r="M1146" s="831">
        <v>1116.5</v>
      </c>
      <c r="N1146" s="831"/>
      <c r="O1146" s="831"/>
      <c r="P1146" s="827"/>
      <c r="Q1146" s="832"/>
    </row>
    <row r="1147" spans="1:17" ht="14.45" customHeight="1" x14ac:dyDescent="0.2">
      <c r="A1147" s="821" t="s">
        <v>586</v>
      </c>
      <c r="B1147" s="822" t="s">
        <v>7641</v>
      </c>
      <c r="C1147" s="822" t="s">
        <v>5937</v>
      </c>
      <c r="D1147" s="822" t="s">
        <v>6320</v>
      </c>
      <c r="E1147" s="822" t="s">
        <v>1781</v>
      </c>
      <c r="F1147" s="831"/>
      <c r="G1147" s="831"/>
      <c r="H1147" s="831"/>
      <c r="I1147" s="831"/>
      <c r="J1147" s="831">
        <v>2.2000000000000002</v>
      </c>
      <c r="K1147" s="831">
        <v>338.8</v>
      </c>
      <c r="L1147" s="831">
        <v>1</v>
      </c>
      <c r="M1147" s="831">
        <v>154</v>
      </c>
      <c r="N1147" s="831">
        <v>0.5</v>
      </c>
      <c r="O1147" s="831">
        <v>75.38</v>
      </c>
      <c r="P1147" s="827">
        <v>0.22249114521841792</v>
      </c>
      <c r="Q1147" s="832">
        <v>150.76</v>
      </c>
    </row>
    <row r="1148" spans="1:17" ht="14.45" customHeight="1" x14ac:dyDescent="0.2">
      <c r="A1148" s="821" t="s">
        <v>586</v>
      </c>
      <c r="B1148" s="822" t="s">
        <v>7641</v>
      </c>
      <c r="C1148" s="822" t="s">
        <v>5937</v>
      </c>
      <c r="D1148" s="822" t="s">
        <v>6321</v>
      </c>
      <c r="E1148" s="822" t="s">
        <v>1781</v>
      </c>
      <c r="F1148" s="831">
        <v>3.1</v>
      </c>
      <c r="G1148" s="831">
        <v>814.99</v>
      </c>
      <c r="H1148" s="831">
        <v>0.28600455507322153</v>
      </c>
      <c r="I1148" s="831">
        <v>262.89999999999998</v>
      </c>
      <c r="J1148" s="831">
        <v>10.8</v>
      </c>
      <c r="K1148" s="831">
        <v>2849.57</v>
      </c>
      <c r="L1148" s="831">
        <v>1</v>
      </c>
      <c r="M1148" s="831">
        <v>263.84907407407405</v>
      </c>
      <c r="N1148" s="831">
        <v>10.7</v>
      </c>
      <c r="O1148" s="831">
        <v>2824.8</v>
      </c>
      <c r="P1148" s="827">
        <v>0.99130746042385343</v>
      </c>
      <c r="Q1148" s="832">
        <v>264.00000000000006</v>
      </c>
    </row>
    <row r="1149" spans="1:17" ht="14.45" customHeight="1" x14ac:dyDescent="0.2">
      <c r="A1149" s="821" t="s">
        <v>586</v>
      </c>
      <c r="B1149" s="822" t="s">
        <v>7641</v>
      </c>
      <c r="C1149" s="822" t="s">
        <v>5937</v>
      </c>
      <c r="D1149" s="822" t="s">
        <v>6323</v>
      </c>
      <c r="E1149" s="822" t="s">
        <v>6324</v>
      </c>
      <c r="F1149" s="831"/>
      <c r="G1149" s="831"/>
      <c r="H1149" s="831"/>
      <c r="I1149" s="831"/>
      <c r="J1149" s="831">
        <v>24.199999999999996</v>
      </c>
      <c r="K1149" s="831">
        <v>3229.880000000001</v>
      </c>
      <c r="L1149" s="831">
        <v>1</v>
      </c>
      <c r="M1149" s="831">
        <v>133.46611570247941</v>
      </c>
      <c r="N1149" s="831">
        <v>35.800000000000004</v>
      </c>
      <c r="O1149" s="831">
        <v>5378.8099999999986</v>
      </c>
      <c r="P1149" s="827">
        <v>1.6653281236454596</v>
      </c>
      <c r="Q1149" s="832">
        <v>150.24608938547479</v>
      </c>
    </row>
    <row r="1150" spans="1:17" ht="14.45" customHeight="1" x14ac:dyDescent="0.2">
      <c r="A1150" s="821" t="s">
        <v>586</v>
      </c>
      <c r="B1150" s="822" t="s">
        <v>7641</v>
      </c>
      <c r="C1150" s="822" t="s">
        <v>5937</v>
      </c>
      <c r="D1150" s="822" t="s">
        <v>6325</v>
      </c>
      <c r="E1150" s="822" t="s">
        <v>6326</v>
      </c>
      <c r="F1150" s="831"/>
      <c r="G1150" s="831"/>
      <c r="H1150" s="831"/>
      <c r="I1150" s="831"/>
      <c r="J1150" s="831"/>
      <c r="K1150" s="831"/>
      <c r="L1150" s="831"/>
      <c r="M1150" s="831"/>
      <c r="N1150" s="831">
        <v>1</v>
      </c>
      <c r="O1150" s="831">
        <v>2125.6</v>
      </c>
      <c r="P1150" s="827"/>
      <c r="Q1150" s="832">
        <v>2125.6</v>
      </c>
    </row>
    <row r="1151" spans="1:17" ht="14.45" customHeight="1" x14ac:dyDescent="0.2">
      <c r="A1151" s="821" t="s">
        <v>586</v>
      </c>
      <c r="B1151" s="822" t="s">
        <v>7641</v>
      </c>
      <c r="C1151" s="822" t="s">
        <v>5937</v>
      </c>
      <c r="D1151" s="822" t="s">
        <v>7649</v>
      </c>
      <c r="E1151" s="822" t="s">
        <v>1286</v>
      </c>
      <c r="F1151" s="831"/>
      <c r="G1151" s="831"/>
      <c r="H1151" s="831"/>
      <c r="I1151" s="831"/>
      <c r="J1151" s="831"/>
      <c r="K1151" s="831"/>
      <c r="L1151" s="831"/>
      <c r="M1151" s="831"/>
      <c r="N1151" s="831">
        <v>15</v>
      </c>
      <c r="O1151" s="831">
        <v>1425.75</v>
      </c>
      <c r="P1151" s="827"/>
      <c r="Q1151" s="832">
        <v>95.05</v>
      </c>
    </row>
    <row r="1152" spans="1:17" ht="14.45" customHeight="1" x14ac:dyDescent="0.2">
      <c r="A1152" s="821" t="s">
        <v>586</v>
      </c>
      <c r="B1152" s="822" t="s">
        <v>7641</v>
      </c>
      <c r="C1152" s="822" t="s">
        <v>5937</v>
      </c>
      <c r="D1152" s="822" t="s">
        <v>6329</v>
      </c>
      <c r="E1152" s="822" t="s">
        <v>6330</v>
      </c>
      <c r="F1152" s="831">
        <v>1.5</v>
      </c>
      <c r="G1152" s="831">
        <v>1377.75</v>
      </c>
      <c r="H1152" s="831">
        <v>0.48837332955230228</v>
      </c>
      <c r="I1152" s="831">
        <v>918.5</v>
      </c>
      <c r="J1152" s="831">
        <v>2</v>
      </c>
      <c r="K1152" s="831">
        <v>2821.1</v>
      </c>
      <c r="L1152" s="831">
        <v>1</v>
      </c>
      <c r="M1152" s="831">
        <v>1410.55</v>
      </c>
      <c r="N1152" s="831"/>
      <c r="O1152" s="831"/>
      <c r="P1152" s="827"/>
      <c r="Q1152" s="832"/>
    </row>
    <row r="1153" spans="1:17" ht="14.45" customHeight="1" x14ac:dyDescent="0.2">
      <c r="A1153" s="821" t="s">
        <v>586</v>
      </c>
      <c r="B1153" s="822" t="s">
        <v>7641</v>
      </c>
      <c r="C1153" s="822" t="s">
        <v>5937</v>
      </c>
      <c r="D1153" s="822" t="s">
        <v>7650</v>
      </c>
      <c r="E1153" s="822"/>
      <c r="F1153" s="831">
        <v>0.4</v>
      </c>
      <c r="G1153" s="831">
        <v>236.68</v>
      </c>
      <c r="H1153" s="831"/>
      <c r="I1153" s="831">
        <v>591.69999999999993</v>
      </c>
      <c r="J1153" s="831"/>
      <c r="K1153" s="831"/>
      <c r="L1153" s="831"/>
      <c r="M1153" s="831"/>
      <c r="N1153" s="831"/>
      <c r="O1153" s="831"/>
      <c r="P1153" s="827"/>
      <c r="Q1153" s="832"/>
    </row>
    <row r="1154" spans="1:17" ht="14.45" customHeight="1" x14ac:dyDescent="0.2">
      <c r="A1154" s="821" t="s">
        <v>586</v>
      </c>
      <c r="B1154" s="822" t="s">
        <v>7641</v>
      </c>
      <c r="C1154" s="822" t="s">
        <v>5937</v>
      </c>
      <c r="D1154" s="822" t="s">
        <v>6331</v>
      </c>
      <c r="E1154" s="822" t="s">
        <v>6332</v>
      </c>
      <c r="F1154" s="831"/>
      <c r="G1154" s="831"/>
      <c r="H1154" s="831"/>
      <c r="I1154" s="831"/>
      <c r="J1154" s="831">
        <v>0</v>
      </c>
      <c r="K1154" s="831">
        <v>0</v>
      </c>
      <c r="L1154" s="831"/>
      <c r="M1154" s="831"/>
      <c r="N1154" s="831"/>
      <c r="O1154" s="831"/>
      <c r="P1154" s="827"/>
      <c r="Q1154" s="832"/>
    </row>
    <row r="1155" spans="1:17" ht="14.45" customHeight="1" x14ac:dyDescent="0.2">
      <c r="A1155" s="821" t="s">
        <v>586</v>
      </c>
      <c r="B1155" s="822" t="s">
        <v>7641</v>
      </c>
      <c r="C1155" s="822" t="s">
        <v>5937</v>
      </c>
      <c r="D1155" s="822" t="s">
        <v>6333</v>
      </c>
      <c r="E1155" s="822" t="s">
        <v>1189</v>
      </c>
      <c r="F1155" s="831">
        <v>1</v>
      </c>
      <c r="G1155" s="831">
        <v>9924</v>
      </c>
      <c r="H1155" s="831"/>
      <c r="I1155" s="831">
        <v>9924</v>
      </c>
      <c r="J1155" s="831"/>
      <c r="K1155" s="831"/>
      <c r="L1155" s="831"/>
      <c r="M1155" s="831"/>
      <c r="N1155" s="831"/>
      <c r="O1155" s="831"/>
      <c r="P1155" s="827"/>
      <c r="Q1155" s="832"/>
    </row>
    <row r="1156" spans="1:17" ht="14.45" customHeight="1" x14ac:dyDescent="0.2">
      <c r="A1156" s="821" t="s">
        <v>586</v>
      </c>
      <c r="B1156" s="822" t="s">
        <v>7641</v>
      </c>
      <c r="C1156" s="822" t="s">
        <v>5937</v>
      </c>
      <c r="D1156" s="822" t="s">
        <v>6334</v>
      </c>
      <c r="E1156" s="822" t="s">
        <v>6335</v>
      </c>
      <c r="F1156" s="831">
        <v>0.9</v>
      </c>
      <c r="G1156" s="831">
        <v>19912.5</v>
      </c>
      <c r="H1156" s="831"/>
      <c r="I1156" s="831">
        <v>22125</v>
      </c>
      <c r="J1156" s="831"/>
      <c r="K1156" s="831"/>
      <c r="L1156" s="831"/>
      <c r="M1156" s="831"/>
      <c r="N1156" s="831"/>
      <c r="O1156" s="831"/>
      <c r="P1156" s="827"/>
      <c r="Q1156" s="832"/>
    </row>
    <row r="1157" spans="1:17" ht="14.45" customHeight="1" x14ac:dyDescent="0.2">
      <c r="A1157" s="821" t="s">
        <v>586</v>
      </c>
      <c r="B1157" s="822" t="s">
        <v>7641</v>
      </c>
      <c r="C1157" s="822" t="s">
        <v>5937</v>
      </c>
      <c r="D1157" s="822" t="s">
        <v>7651</v>
      </c>
      <c r="E1157" s="822" t="s">
        <v>7652</v>
      </c>
      <c r="F1157" s="831">
        <v>1</v>
      </c>
      <c r="G1157" s="831">
        <v>27330.41</v>
      </c>
      <c r="H1157" s="831"/>
      <c r="I1157" s="831">
        <v>27330.41</v>
      </c>
      <c r="J1157" s="831"/>
      <c r="K1157" s="831"/>
      <c r="L1157" s="831"/>
      <c r="M1157" s="831"/>
      <c r="N1157" s="831"/>
      <c r="O1157" s="831"/>
      <c r="P1157" s="827"/>
      <c r="Q1157" s="832"/>
    </row>
    <row r="1158" spans="1:17" ht="14.45" customHeight="1" x14ac:dyDescent="0.2">
      <c r="A1158" s="821" t="s">
        <v>586</v>
      </c>
      <c r="B1158" s="822" t="s">
        <v>7641</v>
      </c>
      <c r="C1158" s="822" t="s">
        <v>5937</v>
      </c>
      <c r="D1158" s="822" t="s">
        <v>6339</v>
      </c>
      <c r="E1158" s="822" t="s">
        <v>1189</v>
      </c>
      <c r="F1158" s="831"/>
      <c r="G1158" s="831"/>
      <c r="H1158" s="831"/>
      <c r="I1158" s="831"/>
      <c r="J1158" s="831">
        <v>4</v>
      </c>
      <c r="K1158" s="831">
        <v>39048.36</v>
      </c>
      <c r="L1158" s="831">
        <v>1</v>
      </c>
      <c r="M1158" s="831">
        <v>9762.09</v>
      </c>
      <c r="N1158" s="831">
        <v>1</v>
      </c>
      <c r="O1158" s="831">
        <v>9276.36</v>
      </c>
      <c r="P1158" s="827">
        <v>0.23756080921196179</v>
      </c>
      <c r="Q1158" s="832">
        <v>9276.36</v>
      </c>
    </row>
    <row r="1159" spans="1:17" ht="14.45" customHeight="1" x14ac:dyDescent="0.2">
      <c r="A1159" s="821" t="s">
        <v>586</v>
      </c>
      <c r="B1159" s="822" t="s">
        <v>7641</v>
      </c>
      <c r="C1159" s="822" t="s">
        <v>5937</v>
      </c>
      <c r="D1159" s="822" t="s">
        <v>6340</v>
      </c>
      <c r="E1159" s="822" t="s">
        <v>1189</v>
      </c>
      <c r="F1159" s="831"/>
      <c r="G1159" s="831"/>
      <c r="H1159" s="831"/>
      <c r="I1159" s="831"/>
      <c r="J1159" s="831">
        <v>13</v>
      </c>
      <c r="K1159" s="831">
        <v>61346.07</v>
      </c>
      <c r="L1159" s="831">
        <v>1</v>
      </c>
      <c r="M1159" s="831">
        <v>4718.9284615384613</v>
      </c>
      <c r="N1159" s="831">
        <v>6</v>
      </c>
      <c r="O1159" s="831">
        <v>29228.720000000001</v>
      </c>
      <c r="P1159" s="827">
        <v>0.47645627503114707</v>
      </c>
      <c r="Q1159" s="832">
        <v>4871.4533333333338</v>
      </c>
    </row>
    <row r="1160" spans="1:17" ht="14.45" customHeight="1" x14ac:dyDescent="0.2">
      <c r="A1160" s="821" t="s">
        <v>586</v>
      </c>
      <c r="B1160" s="822" t="s">
        <v>7641</v>
      </c>
      <c r="C1160" s="822" t="s">
        <v>5937</v>
      </c>
      <c r="D1160" s="822" t="s">
        <v>6341</v>
      </c>
      <c r="E1160" s="822" t="s">
        <v>1260</v>
      </c>
      <c r="F1160" s="831"/>
      <c r="G1160" s="831"/>
      <c r="H1160" s="831"/>
      <c r="I1160" s="831"/>
      <c r="J1160" s="831"/>
      <c r="K1160" s="831"/>
      <c r="L1160" s="831"/>
      <c r="M1160" s="831"/>
      <c r="N1160" s="831">
        <v>3</v>
      </c>
      <c r="O1160" s="831">
        <v>277.47000000000003</v>
      </c>
      <c r="P1160" s="827"/>
      <c r="Q1160" s="832">
        <v>92.490000000000009</v>
      </c>
    </row>
    <row r="1161" spans="1:17" ht="14.45" customHeight="1" x14ac:dyDescent="0.2">
      <c r="A1161" s="821" t="s">
        <v>586</v>
      </c>
      <c r="B1161" s="822" t="s">
        <v>7641</v>
      </c>
      <c r="C1161" s="822" t="s">
        <v>5937</v>
      </c>
      <c r="D1161" s="822" t="s">
        <v>6343</v>
      </c>
      <c r="E1161" s="822" t="s">
        <v>1266</v>
      </c>
      <c r="F1161" s="831"/>
      <c r="G1161" s="831"/>
      <c r="H1161" s="831"/>
      <c r="I1161" s="831"/>
      <c r="J1161" s="831"/>
      <c r="K1161" s="831"/>
      <c r="L1161" s="831"/>
      <c r="M1161" s="831"/>
      <c r="N1161" s="831">
        <v>5.6999999999999993</v>
      </c>
      <c r="O1161" s="831">
        <v>4703.0600000000004</v>
      </c>
      <c r="P1161" s="827"/>
      <c r="Q1161" s="832">
        <v>825.09824561403525</v>
      </c>
    </row>
    <row r="1162" spans="1:17" ht="14.45" customHeight="1" x14ac:dyDescent="0.2">
      <c r="A1162" s="821" t="s">
        <v>586</v>
      </c>
      <c r="B1162" s="822" t="s">
        <v>7641</v>
      </c>
      <c r="C1162" s="822" t="s">
        <v>5937</v>
      </c>
      <c r="D1162" s="822" t="s">
        <v>6344</v>
      </c>
      <c r="E1162" s="822" t="s">
        <v>1270</v>
      </c>
      <c r="F1162" s="831"/>
      <c r="G1162" s="831"/>
      <c r="H1162" s="831"/>
      <c r="I1162" s="831"/>
      <c r="J1162" s="831"/>
      <c r="K1162" s="831"/>
      <c r="L1162" s="831"/>
      <c r="M1162" s="831"/>
      <c r="N1162" s="831">
        <v>1</v>
      </c>
      <c r="O1162" s="831">
        <v>188.46</v>
      </c>
      <c r="P1162" s="827"/>
      <c r="Q1162" s="832">
        <v>188.46</v>
      </c>
    </row>
    <row r="1163" spans="1:17" ht="14.45" customHeight="1" x14ac:dyDescent="0.2">
      <c r="A1163" s="821" t="s">
        <v>586</v>
      </c>
      <c r="B1163" s="822" t="s">
        <v>7641</v>
      </c>
      <c r="C1163" s="822" t="s">
        <v>6349</v>
      </c>
      <c r="D1163" s="822" t="s">
        <v>7653</v>
      </c>
      <c r="E1163" s="822" t="s">
        <v>7654</v>
      </c>
      <c r="F1163" s="831"/>
      <c r="G1163" s="831"/>
      <c r="H1163" s="831"/>
      <c r="I1163" s="831"/>
      <c r="J1163" s="831">
        <v>2</v>
      </c>
      <c r="K1163" s="831">
        <v>2851.48</v>
      </c>
      <c r="L1163" s="831">
        <v>1</v>
      </c>
      <c r="M1163" s="831">
        <v>1425.74</v>
      </c>
      <c r="N1163" s="831"/>
      <c r="O1163" s="831"/>
      <c r="P1163" s="827"/>
      <c r="Q1163" s="832"/>
    </row>
    <row r="1164" spans="1:17" ht="14.45" customHeight="1" x14ac:dyDescent="0.2">
      <c r="A1164" s="821" t="s">
        <v>586</v>
      </c>
      <c r="B1164" s="822" t="s">
        <v>7641</v>
      </c>
      <c r="C1164" s="822" t="s">
        <v>6349</v>
      </c>
      <c r="D1164" s="822" t="s">
        <v>6350</v>
      </c>
      <c r="E1164" s="822" t="s">
        <v>6351</v>
      </c>
      <c r="F1164" s="831">
        <v>313</v>
      </c>
      <c r="G1164" s="831">
        <v>678151.24</v>
      </c>
      <c r="H1164" s="831">
        <v>1.110219851778431</v>
      </c>
      <c r="I1164" s="831">
        <v>2166.6173801916934</v>
      </c>
      <c r="J1164" s="831">
        <v>280</v>
      </c>
      <c r="K1164" s="831">
        <v>610826.07999999996</v>
      </c>
      <c r="L1164" s="831">
        <v>1</v>
      </c>
      <c r="M1164" s="831">
        <v>2181.5217142857141</v>
      </c>
      <c r="N1164" s="831">
        <v>259</v>
      </c>
      <c r="O1164" s="831">
        <v>573427.82000000007</v>
      </c>
      <c r="P1164" s="827">
        <v>0.93877429071135943</v>
      </c>
      <c r="Q1164" s="832">
        <v>2214.0070270270271</v>
      </c>
    </row>
    <row r="1165" spans="1:17" ht="14.45" customHeight="1" x14ac:dyDescent="0.2">
      <c r="A1165" s="821" t="s">
        <v>586</v>
      </c>
      <c r="B1165" s="822" t="s">
        <v>7641</v>
      </c>
      <c r="C1165" s="822" t="s">
        <v>6349</v>
      </c>
      <c r="D1165" s="822" t="s">
        <v>6352</v>
      </c>
      <c r="E1165" s="822" t="s">
        <v>6353</v>
      </c>
      <c r="F1165" s="831">
        <v>147</v>
      </c>
      <c r="G1165" s="831">
        <v>389596.25</v>
      </c>
      <c r="H1165" s="831">
        <v>0.43596752610464601</v>
      </c>
      <c r="I1165" s="831">
        <v>2650.3146258503402</v>
      </c>
      <c r="J1165" s="831">
        <v>335</v>
      </c>
      <c r="K1165" s="831">
        <v>893635.94000000029</v>
      </c>
      <c r="L1165" s="831">
        <v>1</v>
      </c>
      <c r="M1165" s="831">
        <v>2667.5699701492545</v>
      </c>
      <c r="N1165" s="831">
        <v>286</v>
      </c>
      <c r="O1165" s="831">
        <v>772977.2699999999</v>
      </c>
      <c r="P1165" s="827">
        <v>0.86498006111974379</v>
      </c>
      <c r="Q1165" s="832">
        <v>2702.7177272727267</v>
      </c>
    </row>
    <row r="1166" spans="1:17" ht="14.45" customHeight="1" x14ac:dyDescent="0.2">
      <c r="A1166" s="821" t="s">
        <v>586</v>
      </c>
      <c r="B1166" s="822" t="s">
        <v>7641</v>
      </c>
      <c r="C1166" s="822" t="s">
        <v>6349</v>
      </c>
      <c r="D1166" s="822" t="s">
        <v>6355</v>
      </c>
      <c r="E1166" s="822" t="s">
        <v>6356</v>
      </c>
      <c r="F1166" s="831">
        <v>6</v>
      </c>
      <c r="G1166" s="831">
        <v>12993.88</v>
      </c>
      <c r="H1166" s="831"/>
      <c r="I1166" s="831">
        <v>2165.6466666666665</v>
      </c>
      <c r="J1166" s="831"/>
      <c r="K1166" s="831"/>
      <c r="L1166" s="831"/>
      <c r="M1166" s="831"/>
      <c r="N1166" s="831">
        <v>15</v>
      </c>
      <c r="O1166" s="831">
        <v>33099.699999999997</v>
      </c>
      <c r="P1166" s="827"/>
      <c r="Q1166" s="832">
        <v>2206.6466666666665</v>
      </c>
    </row>
    <row r="1167" spans="1:17" ht="14.45" customHeight="1" x14ac:dyDescent="0.2">
      <c r="A1167" s="821" t="s">
        <v>586</v>
      </c>
      <c r="B1167" s="822" t="s">
        <v>7641</v>
      </c>
      <c r="C1167" s="822" t="s">
        <v>6349</v>
      </c>
      <c r="D1167" s="822" t="s">
        <v>6357</v>
      </c>
      <c r="E1167" s="822" t="s">
        <v>6358</v>
      </c>
      <c r="F1167" s="831">
        <v>2</v>
      </c>
      <c r="G1167" s="831">
        <v>17804.72</v>
      </c>
      <c r="H1167" s="831">
        <v>0.49541059764068995</v>
      </c>
      <c r="I1167" s="831">
        <v>8902.36</v>
      </c>
      <c r="J1167" s="831">
        <v>4</v>
      </c>
      <c r="K1167" s="831">
        <v>35939.32</v>
      </c>
      <c r="L1167" s="831">
        <v>1</v>
      </c>
      <c r="M1167" s="831">
        <v>8984.83</v>
      </c>
      <c r="N1167" s="831">
        <v>1</v>
      </c>
      <c r="O1167" s="831">
        <v>9095.51</v>
      </c>
      <c r="P1167" s="827">
        <v>0.25307963534090239</v>
      </c>
      <c r="Q1167" s="832">
        <v>9095.51</v>
      </c>
    </row>
    <row r="1168" spans="1:17" ht="14.45" customHeight="1" x14ac:dyDescent="0.2">
      <c r="A1168" s="821" t="s">
        <v>586</v>
      </c>
      <c r="B1168" s="822" t="s">
        <v>7641</v>
      </c>
      <c r="C1168" s="822" t="s">
        <v>6349</v>
      </c>
      <c r="D1168" s="822" t="s">
        <v>6359</v>
      </c>
      <c r="E1168" s="822" t="s">
        <v>6360</v>
      </c>
      <c r="F1168" s="831"/>
      <c r="G1168" s="831"/>
      <c r="H1168" s="831"/>
      <c r="I1168" s="831"/>
      <c r="J1168" s="831">
        <v>6</v>
      </c>
      <c r="K1168" s="831">
        <v>62079.049999999996</v>
      </c>
      <c r="L1168" s="831">
        <v>1</v>
      </c>
      <c r="M1168" s="831">
        <v>10346.508333333333</v>
      </c>
      <c r="N1168" s="831">
        <v>11</v>
      </c>
      <c r="O1168" s="831">
        <v>114469.41</v>
      </c>
      <c r="P1168" s="827">
        <v>1.8439297959617618</v>
      </c>
      <c r="Q1168" s="832">
        <v>10406.31</v>
      </c>
    </row>
    <row r="1169" spans="1:17" ht="14.45" customHeight="1" x14ac:dyDescent="0.2">
      <c r="A1169" s="821" t="s">
        <v>586</v>
      </c>
      <c r="B1169" s="822" t="s">
        <v>7641</v>
      </c>
      <c r="C1169" s="822" t="s">
        <v>6349</v>
      </c>
      <c r="D1169" s="822" t="s">
        <v>6361</v>
      </c>
      <c r="E1169" s="822" t="s">
        <v>6362</v>
      </c>
      <c r="F1169" s="831">
        <v>26</v>
      </c>
      <c r="G1169" s="831">
        <v>31603.78</v>
      </c>
      <c r="H1169" s="831">
        <v>0.37334723531045488</v>
      </c>
      <c r="I1169" s="831">
        <v>1215.53</v>
      </c>
      <c r="J1169" s="831">
        <v>69</v>
      </c>
      <c r="K1169" s="831">
        <v>84649.829999999987</v>
      </c>
      <c r="L1169" s="831">
        <v>1</v>
      </c>
      <c r="M1169" s="831">
        <v>1226.8091304347824</v>
      </c>
      <c r="N1169" s="831">
        <v>49</v>
      </c>
      <c r="O1169" s="831">
        <v>61047.790000000008</v>
      </c>
      <c r="P1169" s="827">
        <v>0.7211803024294321</v>
      </c>
      <c r="Q1169" s="832">
        <v>1245.8732653061227</v>
      </c>
    </row>
    <row r="1170" spans="1:17" ht="14.45" customHeight="1" x14ac:dyDescent="0.2">
      <c r="A1170" s="821" t="s">
        <v>586</v>
      </c>
      <c r="B1170" s="822" t="s">
        <v>7641</v>
      </c>
      <c r="C1170" s="822" t="s">
        <v>6349</v>
      </c>
      <c r="D1170" s="822" t="s">
        <v>7655</v>
      </c>
      <c r="E1170" s="822" t="s">
        <v>7656</v>
      </c>
      <c r="F1170" s="831"/>
      <c r="G1170" s="831"/>
      <c r="H1170" s="831"/>
      <c r="I1170" s="831"/>
      <c r="J1170" s="831">
        <v>3</v>
      </c>
      <c r="K1170" s="831">
        <v>749.88</v>
      </c>
      <c r="L1170" s="831">
        <v>1</v>
      </c>
      <c r="M1170" s="831">
        <v>249.96</v>
      </c>
      <c r="N1170" s="831">
        <v>10</v>
      </c>
      <c r="O1170" s="831">
        <v>2531.8000000000002</v>
      </c>
      <c r="P1170" s="827">
        <v>3.3762735370992694</v>
      </c>
      <c r="Q1170" s="832">
        <v>253.18</v>
      </c>
    </row>
    <row r="1171" spans="1:17" ht="14.45" customHeight="1" x14ac:dyDescent="0.2">
      <c r="A1171" s="821" t="s">
        <v>586</v>
      </c>
      <c r="B1171" s="822" t="s">
        <v>7641</v>
      </c>
      <c r="C1171" s="822" t="s">
        <v>6365</v>
      </c>
      <c r="D1171" s="822" t="s">
        <v>6366</v>
      </c>
      <c r="E1171" s="822" t="s">
        <v>6367</v>
      </c>
      <c r="F1171" s="831">
        <v>104</v>
      </c>
      <c r="G1171" s="831">
        <v>34317.919999999998</v>
      </c>
      <c r="H1171" s="831">
        <v>1.3866666666666665</v>
      </c>
      <c r="I1171" s="831">
        <v>329.97999999999996</v>
      </c>
      <c r="J1171" s="831">
        <v>75</v>
      </c>
      <c r="K1171" s="831">
        <v>24748.500000000004</v>
      </c>
      <c r="L1171" s="831">
        <v>1</v>
      </c>
      <c r="M1171" s="831">
        <v>329.98000000000008</v>
      </c>
      <c r="N1171" s="831">
        <v>30</v>
      </c>
      <c r="O1171" s="831">
        <v>8450.7000000000007</v>
      </c>
      <c r="P1171" s="827">
        <v>0.34146311897690768</v>
      </c>
      <c r="Q1171" s="832">
        <v>281.69</v>
      </c>
    </row>
    <row r="1172" spans="1:17" ht="14.45" customHeight="1" x14ac:dyDescent="0.2">
      <c r="A1172" s="821" t="s">
        <v>586</v>
      </c>
      <c r="B1172" s="822" t="s">
        <v>7641</v>
      </c>
      <c r="C1172" s="822" t="s">
        <v>6365</v>
      </c>
      <c r="D1172" s="822" t="s">
        <v>6366</v>
      </c>
      <c r="E1172" s="822" t="s">
        <v>6368</v>
      </c>
      <c r="F1172" s="831">
        <v>68</v>
      </c>
      <c r="G1172" s="831">
        <v>22438.639999999999</v>
      </c>
      <c r="H1172" s="831">
        <v>3.7932005632669483</v>
      </c>
      <c r="I1172" s="831">
        <v>329.98</v>
      </c>
      <c r="J1172" s="831">
        <v>21</v>
      </c>
      <c r="K1172" s="831">
        <v>5915.49</v>
      </c>
      <c r="L1172" s="831">
        <v>1</v>
      </c>
      <c r="M1172" s="831">
        <v>281.69</v>
      </c>
      <c r="N1172" s="831">
        <v>62</v>
      </c>
      <c r="O1172" s="831">
        <v>18623.740000000002</v>
      </c>
      <c r="P1172" s="827">
        <v>3.1483004789121445</v>
      </c>
      <c r="Q1172" s="832">
        <v>300.3829032258065</v>
      </c>
    </row>
    <row r="1173" spans="1:17" ht="14.45" customHeight="1" x14ac:dyDescent="0.2">
      <c r="A1173" s="821" t="s">
        <v>586</v>
      </c>
      <c r="B1173" s="822" t="s">
        <v>7641</v>
      </c>
      <c r="C1173" s="822" t="s">
        <v>6365</v>
      </c>
      <c r="D1173" s="822" t="s">
        <v>6369</v>
      </c>
      <c r="E1173" s="822" t="s">
        <v>6367</v>
      </c>
      <c r="F1173" s="831">
        <v>14</v>
      </c>
      <c r="G1173" s="831">
        <v>6067.74</v>
      </c>
      <c r="H1173" s="831">
        <v>0.93333333333333335</v>
      </c>
      <c r="I1173" s="831">
        <v>433.40999999999997</v>
      </c>
      <c r="J1173" s="831">
        <v>15</v>
      </c>
      <c r="K1173" s="831">
        <v>6501.15</v>
      </c>
      <c r="L1173" s="831">
        <v>1</v>
      </c>
      <c r="M1173" s="831">
        <v>433.40999999999997</v>
      </c>
      <c r="N1173" s="831">
        <v>5</v>
      </c>
      <c r="O1173" s="831">
        <v>1851.9499999999998</v>
      </c>
      <c r="P1173" s="827">
        <v>0.28486498542565547</v>
      </c>
      <c r="Q1173" s="832">
        <v>370.39</v>
      </c>
    </row>
    <row r="1174" spans="1:17" ht="14.45" customHeight="1" x14ac:dyDescent="0.2">
      <c r="A1174" s="821" t="s">
        <v>586</v>
      </c>
      <c r="B1174" s="822" t="s">
        <v>7641</v>
      </c>
      <c r="C1174" s="822" t="s">
        <v>6365</v>
      </c>
      <c r="D1174" s="822" t="s">
        <v>6369</v>
      </c>
      <c r="E1174" s="822" t="s">
        <v>6368</v>
      </c>
      <c r="F1174" s="831">
        <v>20</v>
      </c>
      <c r="G1174" s="831">
        <v>8668.2000000000007</v>
      </c>
      <c r="H1174" s="831">
        <v>1.6716356890227677</v>
      </c>
      <c r="I1174" s="831">
        <v>433.41</v>
      </c>
      <c r="J1174" s="831">
        <v>14</v>
      </c>
      <c r="K1174" s="831">
        <v>5185.46</v>
      </c>
      <c r="L1174" s="831">
        <v>1</v>
      </c>
      <c r="M1174" s="831">
        <v>370.39</v>
      </c>
      <c r="N1174" s="831">
        <v>2</v>
      </c>
      <c r="O1174" s="831">
        <v>740.78</v>
      </c>
      <c r="P1174" s="827">
        <v>0.14285714285714285</v>
      </c>
      <c r="Q1174" s="832">
        <v>370.39</v>
      </c>
    </row>
    <row r="1175" spans="1:17" ht="14.45" customHeight="1" x14ac:dyDescent="0.2">
      <c r="A1175" s="821" t="s">
        <v>586</v>
      </c>
      <c r="B1175" s="822" t="s">
        <v>7641</v>
      </c>
      <c r="C1175" s="822" t="s">
        <v>6365</v>
      </c>
      <c r="D1175" s="822" t="s">
        <v>6370</v>
      </c>
      <c r="E1175" s="822" t="s">
        <v>6371</v>
      </c>
      <c r="F1175" s="831">
        <v>13</v>
      </c>
      <c r="G1175" s="831">
        <v>18659.68</v>
      </c>
      <c r="H1175" s="831">
        <v>1.857142857142857</v>
      </c>
      <c r="I1175" s="831">
        <v>1435.3600000000001</v>
      </c>
      <c r="J1175" s="831">
        <v>7</v>
      </c>
      <c r="K1175" s="831">
        <v>10047.52</v>
      </c>
      <c r="L1175" s="831">
        <v>1</v>
      </c>
      <c r="M1175" s="831">
        <v>1435.3600000000001</v>
      </c>
      <c r="N1175" s="831">
        <v>4</v>
      </c>
      <c r="O1175" s="831">
        <v>5741.44</v>
      </c>
      <c r="P1175" s="827">
        <v>0.5714285714285714</v>
      </c>
      <c r="Q1175" s="832">
        <v>1435.36</v>
      </c>
    </row>
    <row r="1176" spans="1:17" ht="14.45" customHeight="1" x14ac:dyDescent="0.2">
      <c r="A1176" s="821" t="s">
        <v>586</v>
      </c>
      <c r="B1176" s="822" t="s">
        <v>7641</v>
      </c>
      <c r="C1176" s="822" t="s">
        <v>6365</v>
      </c>
      <c r="D1176" s="822" t="s">
        <v>6372</v>
      </c>
      <c r="E1176" s="822" t="s">
        <v>6371</v>
      </c>
      <c r="F1176" s="831">
        <v>1</v>
      </c>
      <c r="G1176" s="831">
        <v>1697.77</v>
      </c>
      <c r="H1176" s="831"/>
      <c r="I1176" s="831">
        <v>1697.77</v>
      </c>
      <c r="J1176" s="831"/>
      <c r="K1176" s="831"/>
      <c r="L1176" s="831"/>
      <c r="M1176" s="831"/>
      <c r="N1176" s="831"/>
      <c r="O1176" s="831"/>
      <c r="P1176" s="827"/>
      <c r="Q1176" s="832"/>
    </row>
    <row r="1177" spans="1:17" ht="14.45" customHeight="1" x14ac:dyDescent="0.2">
      <c r="A1177" s="821" t="s">
        <v>586</v>
      </c>
      <c r="B1177" s="822" t="s">
        <v>7641</v>
      </c>
      <c r="C1177" s="822" t="s">
        <v>6365</v>
      </c>
      <c r="D1177" s="822" t="s">
        <v>6375</v>
      </c>
      <c r="E1177" s="822" t="s">
        <v>6374</v>
      </c>
      <c r="F1177" s="831">
        <v>13</v>
      </c>
      <c r="G1177" s="831">
        <v>6142.24</v>
      </c>
      <c r="H1177" s="831">
        <v>1.857142857142857</v>
      </c>
      <c r="I1177" s="831">
        <v>472.47999999999996</v>
      </c>
      <c r="J1177" s="831">
        <v>7</v>
      </c>
      <c r="K1177" s="831">
        <v>3307.36</v>
      </c>
      <c r="L1177" s="831">
        <v>1</v>
      </c>
      <c r="M1177" s="831">
        <v>472.48</v>
      </c>
      <c r="N1177" s="831"/>
      <c r="O1177" s="831"/>
      <c r="P1177" s="827"/>
      <c r="Q1177" s="832"/>
    </row>
    <row r="1178" spans="1:17" ht="14.45" customHeight="1" x14ac:dyDescent="0.2">
      <c r="A1178" s="821" t="s">
        <v>586</v>
      </c>
      <c r="B1178" s="822" t="s">
        <v>7641</v>
      </c>
      <c r="C1178" s="822" t="s">
        <v>6365</v>
      </c>
      <c r="D1178" s="822" t="s">
        <v>6378</v>
      </c>
      <c r="E1178" s="822" t="s">
        <v>6379</v>
      </c>
      <c r="F1178" s="831"/>
      <c r="G1178" s="831"/>
      <c r="H1178" s="831"/>
      <c r="I1178" s="831"/>
      <c r="J1178" s="831">
        <v>1</v>
      </c>
      <c r="K1178" s="831">
        <v>4312</v>
      </c>
      <c r="L1178" s="831">
        <v>1</v>
      </c>
      <c r="M1178" s="831">
        <v>4312</v>
      </c>
      <c r="N1178" s="831"/>
      <c r="O1178" s="831"/>
      <c r="P1178" s="827"/>
      <c r="Q1178" s="832"/>
    </row>
    <row r="1179" spans="1:17" ht="14.45" customHeight="1" x14ac:dyDescent="0.2">
      <c r="A1179" s="821" t="s">
        <v>586</v>
      </c>
      <c r="B1179" s="822" t="s">
        <v>7641</v>
      </c>
      <c r="C1179" s="822" t="s">
        <v>6365</v>
      </c>
      <c r="D1179" s="822" t="s">
        <v>6383</v>
      </c>
      <c r="E1179" s="822" t="s">
        <v>6384</v>
      </c>
      <c r="F1179" s="831">
        <v>1</v>
      </c>
      <c r="G1179" s="831">
        <v>4124.5200000000004</v>
      </c>
      <c r="H1179" s="831"/>
      <c r="I1179" s="831">
        <v>4124.5200000000004</v>
      </c>
      <c r="J1179" s="831"/>
      <c r="K1179" s="831"/>
      <c r="L1179" s="831"/>
      <c r="M1179" s="831"/>
      <c r="N1179" s="831"/>
      <c r="O1179" s="831"/>
      <c r="P1179" s="827"/>
      <c r="Q1179" s="832"/>
    </row>
    <row r="1180" spans="1:17" ht="14.45" customHeight="1" x14ac:dyDescent="0.2">
      <c r="A1180" s="821" t="s">
        <v>586</v>
      </c>
      <c r="B1180" s="822" t="s">
        <v>7641</v>
      </c>
      <c r="C1180" s="822" t="s">
        <v>6365</v>
      </c>
      <c r="D1180" s="822" t="s">
        <v>6385</v>
      </c>
      <c r="E1180" s="822" t="s">
        <v>6386</v>
      </c>
      <c r="F1180" s="831"/>
      <c r="G1180" s="831"/>
      <c r="H1180" s="831"/>
      <c r="I1180" s="831"/>
      <c r="J1180" s="831">
        <v>3</v>
      </c>
      <c r="K1180" s="831">
        <v>1822.23</v>
      </c>
      <c r="L1180" s="831">
        <v>1</v>
      </c>
      <c r="M1180" s="831">
        <v>607.41</v>
      </c>
      <c r="N1180" s="831"/>
      <c r="O1180" s="831"/>
      <c r="P1180" s="827"/>
      <c r="Q1180" s="832"/>
    </row>
    <row r="1181" spans="1:17" ht="14.45" customHeight="1" x14ac:dyDescent="0.2">
      <c r="A1181" s="821" t="s">
        <v>586</v>
      </c>
      <c r="B1181" s="822" t="s">
        <v>7641</v>
      </c>
      <c r="C1181" s="822" t="s">
        <v>6365</v>
      </c>
      <c r="D1181" s="822" t="s">
        <v>6392</v>
      </c>
      <c r="E1181" s="822" t="s">
        <v>6391</v>
      </c>
      <c r="F1181" s="831">
        <v>0.7</v>
      </c>
      <c r="G1181" s="831">
        <v>750.9</v>
      </c>
      <c r="H1181" s="831">
        <v>1.4000186445418104</v>
      </c>
      <c r="I1181" s="831">
        <v>1072.7142857142858</v>
      </c>
      <c r="J1181" s="831">
        <v>0.5</v>
      </c>
      <c r="K1181" s="831">
        <v>536.35</v>
      </c>
      <c r="L1181" s="831">
        <v>1</v>
      </c>
      <c r="M1181" s="831">
        <v>1072.7</v>
      </c>
      <c r="N1181" s="831">
        <v>0.4</v>
      </c>
      <c r="O1181" s="831">
        <v>428.81</v>
      </c>
      <c r="P1181" s="827">
        <v>0.79949659737111956</v>
      </c>
      <c r="Q1181" s="832">
        <v>1072.0249999999999</v>
      </c>
    </row>
    <row r="1182" spans="1:17" ht="14.45" customHeight="1" x14ac:dyDescent="0.2">
      <c r="A1182" s="821" t="s">
        <v>586</v>
      </c>
      <c r="B1182" s="822" t="s">
        <v>7641</v>
      </c>
      <c r="C1182" s="822" t="s">
        <v>6365</v>
      </c>
      <c r="D1182" s="822" t="s">
        <v>6393</v>
      </c>
      <c r="E1182" s="822" t="s">
        <v>6394</v>
      </c>
      <c r="F1182" s="831">
        <v>26</v>
      </c>
      <c r="G1182" s="831">
        <v>2263.3000000000002</v>
      </c>
      <c r="H1182" s="831">
        <v>0.96818627094500087</v>
      </c>
      <c r="I1182" s="831">
        <v>87.050000000000011</v>
      </c>
      <c r="J1182" s="831">
        <v>27</v>
      </c>
      <c r="K1182" s="831">
        <v>2337.67</v>
      </c>
      <c r="L1182" s="831">
        <v>1</v>
      </c>
      <c r="M1182" s="831">
        <v>86.580370370370375</v>
      </c>
      <c r="N1182" s="831">
        <v>17</v>
      </c>
      <c r="O1182" s="831">
        <v>1416.45</v>
      </c>
      <c r="P1182" s="827">
        <v>0.60592384724961179</v>
      </c>
      <c r="Q1182" s="832">
        <v>83.320588235294125</v>
      </c>
    </row>
    <row r="1183" spans="1:17" ht="14.45" customHeight="1" x14ac:dyDescent="0.2">
      <c r="A1183" s="821" t="s">
        <v>586</v>
      </c>
      <c r="B1183" s="822" t="s">
        <v>7641</v>
      </c>
      <c r="C1183" s="822" t="s">
        <v>6365</v>
      </c>
      <c r="D1183" s="822" t="s">
        <v>6395</v>
      </c>
      <c r="E1183" s="822" t="s">
        <v>6394</v>
      </c>
      <c r="F1183" s="831">
        <v>3</v>
      </c>
      <c r="G1183" s="831">
        <v>387.09000000000003</v>
      </c>
      <c r="H1183" s="831">
        <v>0.27272727272727276</v>
      </c>
      <c r="I1183" s="831">
        <v>129.03</v>
      </c>
      <c r="J1183" s="831">
        <v>11</v>
      </c>
      <c r="K1183" s="831">
        <v>1419.33</v>
      </c>
      <c r="L1183" s="831">
        <v>1</v>
      </c>
      <c r="M1183" s="831">
        <v>129.03</v>
      </c>
      <c r="N1183" s="831">
        <v>2</v>
      </c>
      <c r="O1183" s="831">
        <v>220.48</v>
      </c>
      <c r="P1183" s="827">
        <v>0.15534090028393679</v>
      </c>
      <c r="Q1183" s="832">
        <v>110.24</v>
      </c>
    </row>
    <row r="1184" spans="1:17" ht="14.45" customHeight="1" x14ac:dyDescent="0.2">
      <c r="A1184" s="821" t="s">
        <v>586</v>
      </c>
      <c r="B1184" s="822" t="s">
        <v>7641</v>
      </c>
      <c r="C1184" s="822" t="s">
        <v>6365</v>
      </c>
      <c r="D1184" s="822" t="s">
        <v>6396</v>
      </c>
      <c r="E1184" s="822" t="s">
        <v>6397</v>
      </c>
      <c r="F1184" s="831"/>
      <c r="G1184" s="831"/>
      <c r="H1184" s="831"/>
      <c r="I1184" s="831"/>
      <c r="J1184" s="831">
        <v>4</v>
      </c>
      <c r="K1184" s="831">
        <v>3376.36</v>
      </c>
      <c r="L1184" s="831">
        <v>1</v>
      </c>
      <c r="M1184" s="831">
        <v>844.09</v>
      </c>
      <c r="N1184" s="831"/>
      <c r="O1184" s="831"/>
      <c r="P1184" s="827"/>
      <c r="Q1184" s="832"/>
    </row>
    <row r="1185" spans="1:17" ht="14.45" customHeight="1" x14ac:dyDescent="0.2">
      <c r="A1185" s="821" t="s">
        <v>586</v>
      </c>
      <c r="B1185" s="822" t="s">
        <v>7641</v>
      </c>
      <c r="C1185" s="822" t="s">
        <v>6365</v>
      </c>
      <c r="D1185" s="822" t="s">
        <v>6398</v>
      </c>
      <c r="E1185" s="822" t="s">
        <v>6399</v>
      </c>
      <c r="F1185" s="831">
        <v>0.79999999999999993</v>
      </c>
      <c r="G1185" s="831">
        <v>91.68</v>
      </c>
      <c r="H1185" s="831">
        <v>0.53330230934791456</v>
      </c>
      <c r="I1185" s="831">
        <v>114.60000000000002</v>
      </c>
      <c r="J1185" s="831">
        <v>1.5</v>
      </c>
      <c r="K1185" s="831">
        <v>171.91000000000003</v>
      </c>
      <c r="L1185" s="831">
        <v>1</v>
      </c>
      <c r="M1185" s="831">
        <v>114.60666666666668</v>
      </c>
      <c r="N1185" s="831">
        <v>1.1000000000000001</v>
      </c>
      <c r="O1185" s="831">
        <v>126.07000000000001</v>
      </c>
      <c r="P1185" s="827">
        <v>0.73334884532604261</v>
      </c>
      <c r="Q1185" s="832">
        <v>114.60909090909091</v>
      </c>
    </row>
    <row r="1186" spans="1:17" ht="14.45" customHeight="1" x14ac:dyDescent="0.2">
      <c r="A1186" s="821" t="s">
        <v>586</v>
      </c>
      <c r="B1186" s="822" t="s">
        <v>7641</v>
      </c>
      <c r="C1186" s="822" t="s">
        <v>6365</v>
      </c>
      <c r="D1186" s="822" t="s">
        <v>6400</v>
      </c>
      <c r="E1186" s="822" t="s">
        <v>6399</v>
      </c>
      <c r="F1186" s="831">
        <v>0.4</v>
      </c>
      <c r="G1186" s="831">
        <v>55.16</v>
      </c>
      <c r="H1186" s="831">
        <v>0.33329305135951659</v>
      </c>
      <c r="I1186" s="831">
        <v>137.89999999999998</v>
      </c>
      <c r="J1186" s="831">
        <v>1.2000000000000002</v>
      </c>
      <c r="K1186" s="831">
        <v>165.5</v>
      </c>
      <c r="L1186" s="831">
        <v>1</v>
      </c>
      <c r="M1186" s="831">
        <v>137.91666666666666</v>
      </c>
      <c r="N1186" s="831">
        <v>0.4</v>
      </c>
      <c r="O1186" s="831">
        <v>55.16</v>
      </c>
      <c r="P1186" s="827">
        <v>0.33329305135951659</v>
      </c>
      <c r="Q1186" s="832">
        <v>137.89999999999998</v>
      </c>
    </row>
    <row r="1187" spans="1:17" ht="14.45" customHeight="1" x14ac:dyDescent="0.2">
      <c r="A1187" s="821" t="s">
        <v>586</v>
      </c>
      <c r="B1187" s="822" t="s">
        <v>7641</v>
      </c>
      <c r="C1187" s="822" t="s">
        <v>6365</v>
      </c>
      <c r="D1187" s="822" t="s">
        <v>6401</v>
      </c>
      <c r="E1187" s="822" t="s">
        <v>6399</v>
      </c>
      <c r="F1187" s="831">
        <v>14.700000000000001</v>
      </c>
      <c r="G1187" s="831">
        <v>9254.85</v>
      </c>
      <c r="H1187" s="831">
        <v>0.83051107545524072</v>
      </c>
      <c r="I1187" s="831">
        <v>629.58163265306121</v>
      </c>
      <c r="J1187" s="831">
        <v>17.700000000000003</v>
      </c>
      <c r="K1187" s="831">
        <v>11143.559999999998</v>
      </c>
      <c r="L1187" s="831">
        <v>1</v>
      </c>
      <c r="M1187" s="831">
        <v>629.57966101694888</v>
      </c>
      <c r="N1187" s="831">
        <v>11.600000000000001</v>
      </c>
      <c r="O1187" s="831">
        <v>7303.16</v>
      </c>
      <c r="P1187" s="827">
        <v>0.65537045611994738</v>
      </c>
      <c r="Q1187" s="832">
        <v>629.58275862068956</v>
      </c>
    </row>
    <row r="1188" spans="1:17" ht="14.45" customHeight="1" x14ac:dyDescent="0.2">
      <c r="A1188" s="821" t="s">
        <v>586</v>
      </c>
      <c r="B1188" s="822" t="s">
        <v>7641</v>
      </c>
      <c r="C1188" s="822" t="s">
        <v>6365</v>
      </c>
      <c r="D1188" s="822" t="s">
        <v>6402</v>
      </c>
      <c r="E1188" s="822" t="s">
        <v>6403</v>
      </c>
      <c r="F1188" s="831">
        <v>1</v>
      </c>
      <c r="G1188" s="831">
        <v>1169.8499999999999</v>
      </c>
      <c r="H1188" s="831">
        <v>0.3502817584602394</v>
      </c>
      <c r="I1188" s="831">
        <v>1169.8499999999999</v>
      </c>
      <c r="J1188" s="831">
        <v>3</v>
      </c>
      <c r="K1188" s="831">
        <v>3339.74</v>
      </c>
      <c r="L1188" s="831">
        <v>1</v>
      </c>
      <c r="M1188" s="831">
        <v>1113.2466666666667</v>
      </c>
      <c r="N1188" s="831">
        <v>1</v>
      </c>
      <c r="O1188" s="831">
        <v>1169.8499999999999</v>
      </c>
      <c r="P1188" s="827">
        <v>0.3502817584602394</v>
      </c>
      <c r="Q1188" s="832">
        <v>1169.8499999999999</v>
      </c>
    </row>
    <row r="1189" spans="1:17" ht="14.45" customHeight="1" x14ac:dyDescent="0.2">
      <c r="A1189" s="821" t="s">
        <v>586</v>
      </c>
      <c r="B1189" s="822" t="s">
        <v>7641</v>
      </c>
      <c r="C1189" s="822" t="s">
        <v>6365</v>
      </c>
      <c r="D1189" s="822" t="s">
        <v>6404</v>
      </c>
      <c r="E1189" s="822" t="s">
        <v>6405</v>
      </c>
      <c r="F1189" s="831">
        <v>4</v>
      </c>
      <c r="G1189" s="831">
        <v>8447.2000000000007</v>
      </c>
      <c r="H1189" s="831"/>
      <c r="I1189" s="831">
        <v>2111.8000000000002</v>
      </c>
      <c r="J1189" s="831"/>
      <c r="K1189" s="831"/>
      <c r="L1189" s="831"/>
      <c r="M1189" s="831"/>
      <c r="N1189" s="831"/>
      <c r="O1189" s="831"/>
      <c r="P1189" s="827"/>
      <c r="Q1189" s="832"/>
    </row>
    <row r="1190" spans="1:17" ht="14.45" customHeight="1" x14ac:dyDescent="0.2">
      <c r="A1190" s="821" t="s">
        <v>586</v>
      </c>
      <c r="B1190" s="822" t="s">
        <v>7641</v>
      </c>
      <c r="C1190" s="822" t="s">
        <v>6365</v>
      </c>
      <c r="D1190" s="822" t="s">
        <v>6406</v>
      </c>
      <c r="E1190" s="822" t="s">
        <v>6407</v>
      </c>
      <c r="F1190" s="831"/>
      <c r="G1190" s="831"/>
      <c r="H1190" s="831"/>
      <c r="I1190" s="831"/>
      <c r="J1190" s="831"/>
      <c r="K1190" s="831"/>
      <c r="L1190" s="831"/>
      <c r="M1190" s="831"/>
      <c r="N1190" s="831">
        <v>1</v>
      </c>
      <c r="O1190" s="831">
        <v>6900</v>
      </c>
      <c r="P1190" s="827"/>
      <c r="Q1190" s="832">
        <v>6900</v>
      </c>
    </row>
    <row r="1191" spans="1:17" ht="14.45" customHeight="1" x14ac:dyDescent="0.2">
      <c r="A1191" s="821" t="s">
        <v>586</v>
      </c>
      <c r="B1191" s="822" t="s">
        <v>7641</v>
      </c>
      <c r="C1191" s="822" t="s">
        <v>6365</v>
      </c>
      <c r="D1191" s="822" t="s">
        <v>6408</v>
      </c>
      <c r="E1191" s="822" t="s">
        <v>6409</v>
      </c>
      <c r="F1191" s="831">
        <v>13</v>
      </c>
      <c r="G1191" s="831">
        <v>13445.77</v>
      </c>
      <c r="H1191" s="831">
        <v>6.5</v>
      </c>
      <c r="I1191" s="831">
        <v>1034.29</v>
      </c>
      <c r="J1191" s="831">
        <v>2</v>
      </c>
      <c r="K1191" s="831">
        <v>2068.58</v>
      </c>
      <c r="L1191" s="831">
        <v>1</v>
      </c>
      <c r="M1191" s="831">
        <v>1034.29</v>
      </c>
      <c r="N1191" s="831"/>
      <c r="O1191" s="831"/>
      <c r="P1191" s="827"/>
      <c r="Q1191" s="832"/>
    </row>
    <row r="1192" spans="1:17" ht="14.45" customHeight="1" x14ac:dyDescent="0.2">
      <c r="A1192" s="821" t="s">
        <v>586</v>
      </c>
      <c r="B1192" s="822" t="s">
        <v>7641</v>
      </c>
      <c r="C1192" s="822" t="s">
        <v>6365</v>
      </c>
      <c r="D1192" s="822" t="s">
        <v>6408</v>
      </c>
      <c r="E1192" s="822" t="s">
        <v>6410</v>
      </c>
      <c r="F1192" s="831">
        <v>2</v>
      </c>
      <c r="G1192" s="831">
        <v>2068.58</v>
      </c>
      <c r="H1192" s="831">
        <v>2.339890277699225</v>
      </c>
      <c r="I1192" s="831">
        <v>1034.29</v>
      </c>
      <c r="J1192" s="831">
        <v>1</v>
      </c>
      <c r="K1192" s="831">
        <v>884.05</v>
      </c>
      <c r="L1192" s="831">
        <v>1</v>
      </c>
      <c r="M1192" s="831">
        <v>884.05</v>
      </c>
      <c r="N1192" s="831">
        <v>1</v>
      </c>
      <c r="O1192" s="831">
        <v>884.05</v>
      </c>
      <c r="P1192" s="827">
        <v>1</v>
      </c>
      <c r="Q1192" s="832">
        <v>884.05</v>
      </c>
    </row>
    <row r="1193" spans="1:17" ht="14.45" customHeight="1" x14ac:dyDescent="0.2">
      <c r="A1193" s="821" t="s">
        <v>586</v>
      </c>
      <c r="B1193" s="822" t="s">
        <v>7641</v>
      </c>
      <c r="C1193" s="822" t="s">
        <v>6365</v>
      </c>
      <c r="D1193" s="822" t="s">
        <v>6411</v>
      </c>
      <c r="E1193" s="822" t="s">
        <v>6409</v>
      </c>
      <c r="F1193" s="831">
        <v>11</v>
      </c>
      <c r="G1193" s="831">
        <v>12095.38</v>
      </c>
      <c r="H1193" s="831">
        <v>1.8333333333333333</v>
      </c>
      <c r="I1193" s="831">
        <v>1099.58</v>
      </c>
      <c r="J1193" s="831">
        <v>6</v>
      </c>
      <c r="K1193" s="831">
        <v>6597.48</v>
      </c>
      <c r="L1193" s="831">
        <v>1</v>
      </c>
      <c r="M1193" s="831">
        <v>1099.58</v>
      </c>
      <c r="N1193" s="831"/>
      <c r="O1193" s="831"/>
      <c r="P1193" s="827"/>
      <c r="Q1193" s="832"/>
    </row>
    <row r="1194" spans="1:17" ht="14.45" customHeight="1" x14ac:dyDescent="0.2">
      <c r="A1194" s="821" t="s">
        <v>586</v>
      </c>
      <c r="B1194" s="822" t="s">
        <v>7641</v>
      </c>
      <c r="C1194" s="822" t="s">
        <v>6365</v>
      </c>
      <c r="D1194" s="822" t="s">
        <v>6411</v>
      </c>
      <c r="E1194" s="822" t="s">
        <v>6410</v>
      </c>
      <c r="F1194" s="831"/>
      <c r="G1194" s="831"/>
      <c r="H1194" s="831"/>
      <c r="I1194" s="831"/>
      <c r="J1194" s="831">
        <v>2</v>
      </c>
      <c r="K1194" s="831">
        <v>1879.28</v>
      </c>
      <c r="L1194" s="831">
        <v>1</v>
      </c>
      <c r="M1194" s="831">
        <v>939.64</v>
      </c>
      <c r="N1194" s="831">
        <v>2</v>
      </c>
      <c r="O1194" s="831">
        <v>1879.24</v>
      </c>
      <c r="P1194" s="827">
        <v>0.99997871525264992</v>
      </c>
      <c r="Q1194" s="832">
        <v>939.62</v>
      </c>
    </row>
    <row r="1195" spans="1:17" ht="14.45" customHeight="1" x14ac:dyDescent="0.2">
      <c r="A1195" s="821" t="s">
        <v>586</v>
      </c>
      <c r="B1195" s="822" t="s">
        <v>7641</v>
      </c>
      <c r="C1195" s="822" t="s">
        <v>6365</v>
      </c>
      <c r="D1195" s="822" t="s">
        <v>6412</v>
      </c>
      <c r="E1195" s="822" t="s">
        <v>6409</v>
      </c>
      <c r="F1195" s="831">
        <v>9</v>
      </c>
      <c r="G1195" s="831">
        <v>10623.78</v>
      </c>
      <c r="H1195" s="831">
        <v>3</v>
      </c>
      <c r="I1195" s="831">
        <v>1180.42</v>
      </c>
      <c r="J1195" s="831">
        <v>3</v>
      </c>
      <c r="K1195" s="831">
        <v>3541.26</v>
      </c>
      <c r="L1195" s="831">
        <v>1</v>
      </c>
      <c r="M1195" s="831">
        <v>1180.42</v>
      </c>
      <c r="N1195" s="831"/>
      <c r="O1195" s="831"/>
      <c r="P1195" s="827"/>
      <c r="Q1195" s="832"/>
    </row>
    <row r="1196" spans="1:17" ht="14.45" customHeight="1" x14ac:dyDescent="0.2">
      <c r="A1196" s="821" t="s">
        <v>586</v>
      </c>
      <c r="B1196" s="822" t="s">
        <v>7641</v>
      </c>
      <c r="C1196" s="822" t="s">
        <v>6365</v>
      </c>
      <c r="D1196" s="822" t="s">
        <v>6412</v>
      </c>
      <c r="E1196" s="822" t="s">
        <v>6410</v>
      </c>
      <c r="F1196" s="831">
        <v>2</v>
      </c>
      <c r="G1196" s="831">
        <v>2360.84</v>
      </c>
      <c r="H1196" s="831">
        <v>0.33431609952277785</v>
      </c>
      <c r="I1196" s="831">
        <v>1180.42</v>
      </c>
      <c r="J1196" s="831">
        <v>7</v>
      </c>
      <c r="K1196" s="831">
        <v>7061.7</v>
      </c>
      <c r="L1196" s="831">
        <v>1</v>
      </c>
      <c r="M1196" s="831">
        <v>1008.8142857142857</v>
      </c>
      <c r="N1196" s="831">
        <v>2</v>
      </c>
      <c r="O1196" s="831">
        <v>2017.64</v>
      </c>
      <c r="P1196" s="827">
        <v>0.2857159041024116</v>
      </c>
      <c r="Q1196" s="832">
        <v>1008.82</v>
      </c>
    </row>
    <row r="1197" spans="1:17" ht="14.45" customHeight="1" x14ac:dyDescent="0.2">
      <c r="A1197" s="821" t="s">
        <v>586</v>
      </c>
      <c r="B1197" s="822" t="s">
        <v>7641</v>
      </c>
      <c r="C1197" s="822" t="s">
        <v>6365</v>
      </c>
      <c r="D1197" s="822" t="s">
        <v>6413</v>
      </c>
      <c r="E1197" s="822" t="s">
        <v>6409</v>
      </c>
      <c r="F1197" s="831">
        <v>10</v>
      </c>
      <c r="G1197" s="831">
        <v>12477.8</v>
      </c>
      <c r="H1197" s="831">
        <v>10</v>
      </c>
      <c r="I1197" s="831">
        <v>1247.78</v>
      </c>
      <c r="J1197" s="831">
        <v>1</v>
      </c>
      <c r="K1197" s="831">
        <v>1247.78</v>
      </c>
      <c r="L1197" s="831">
        <v>1</v>
      </c>
      <c r="M1197" s="831">
        <v>1247.78</v>
      </c>
      <c r="N1197" s="831"/>
      <c r="O1197" s="831"/>
      <c r="P1197" s="827"/>
      <c r="Q1197" s="832"/>
    </row>
    <row r="1198" spans="1:17" ht="14.45" customHeight="1" x14ac:dyDescent="0.2">
      <c r="A1198" s="821" t="s">
        <v>586</v>
      </c>
      <c r="B1198" s="822" t="s">
        <v>7641</v>
      </c>
      <c r="C1198" s="822" t="s">
        <v>6365</v>
      </c>
      <c r="D1198" s="822" t="s">
        <v>6413</v>
      </c>
      <c r="E1198" s="822" t="s">
        <v>6410</v>
      </c>
      <c r="F1198" s="831"/>
      <c r="G1198" s="831"/>
      <c r="H1198" s="831"/>
      <c r="I1198" s="831"/>
      <c r="J1198" s="831">
        <v>5</v>
      </c>
      <c r="K1198" s="831">
        <v>5331.65</v>
      </c>
      <c r="L1198" s="831">
        <v>1</v>
      </c>
      <c r="M1198" s="831">
        <v>1066.33</v>
      </c>
      <c r="N1198" s="831">
        <v>1</v>
      </c>
      <c r="O1198" s="831">
        <v>1066.33</v>
      </c>
      <c r="P1198" s="827">
        <v>0.2</v>
      </c>
      <c r="Q1198" s="832">
        <v>1066.33</v>
      </c>
    </row>
    <row r="1199" spans="1:17" ht="14.45" customHeight="1" x14ac:dyDescent="0.2">
      <c r="A1199" s="821" t="s">
        <v>586</v>
      </c>
      <c r="B1199" s="822" t="s">
        <v>7641</v>
      </c>
      <c r="C1199" s="822" t="s">
        <v>6365</v>
      </c>
      <c r="D1199" s="822" t="s">
        <v>6414</v>
      </c>
      <c r="E1199" s="822" t="s">
        <v>6409</v>
      </c>
      <c r="F1199" s="831">
        <v>4</v>
      </c>
      <c r="G1199" s="831">
        <v>5505.16</v>
      </c>
      <c r="H1199" s="831">
        <v>0.8</v>
      </c>
      <c r="I1199" s="831">
        <v>1376.29</v>
      </c>
      <c r="J1199" s="831">
        <v>5</v>
      </c>
      <c r="K1199" s="831">
        <v>6881.45</v>
      </c>
      <c r="L1199" s="831">
        <v>1</v>
      </c>
      <c r="M1199" s="831">
        <v>1376.29</v>
      </c>
      <c r="N1199" s="831"/>
      <c r="O1199" s="831"/>
      <c r="P1199" s="827"/>
      <c r="Q1199" s="832"/>
    </row>
    <row r="1200" spans="1:17" ht="14.45" customHeight="1" x14ac:dyDescent="0.2">
      <c r="A1200" s="821" t="s">
        <v>586</v>
      </c>
      <c r="B1200" s="822" t="s">
        <v>7641</v>
      </c>
      <c r="C1200" s="822" t="s">
        <v>6365</v>
      </c>
      <c r="D1200" s="822" t="s">
        <v>6414</v>
      </c>
      <c r="E1200" s="822" t="s">
        <v>6410</v>
      </c>
      <c r="F1200" s="831">
        <v>3</v>
      </c>
      <c r="G1200" s="831">
        <v>4128.87</v>
      </c>
      <c r="H1200" s="831">
        <v>0.70209205874700931</v>
      </c>
      <c r="I1200" s="831">
        <v>1376.29</v>
      </c>
      <c r="J1200" s="831">
        <v>5</v>
      </c>
      <c r="K1200" s="831">
        <v>5880.81</v>
      </c>
      <c r="L1200" s="831">
        <v>1</v>
      </c>
      <c r="M1200" s="831">
        <v>1176.162</v>
      </c>
      <c r="N1200" s="831"/>
      <c r="O1200" s="831"/>
      <c r="P1200" s="827"/>
      <c r="Q1200" s="832"/>
    </row>
    <row r="1201" spans="1:17" ht="14.45" customHeight="1" x14ac:dyDescent="0.2">
      <c r="A1201" s="821" t="s">
        <v>586</v>
      </c>
      <c r="B1201" s="822" t="s">
        <v>7641</v>
      </c>
      <c r="C1201" s="822" t="s">
        <v>6365</v>
      </c>
      <c r="D1201" s="822" t="s">
        <v>6415</v>
      </c>
      <c r="E1201" s="822" t="s">
        <v>6416</v>
      </c>
      <c r="F1201" s="831">
        <v>2</v>
      </c>
      <c r="G1201" s="831">
        <v>21251.68</v>
      </c>
      <c r="H1201" s="831"/>
      <c r="I1201" s="831">
        <v>10625.84</v>
      </c>
      <c r="J1201" s="831"/>
      <c r="K1201" s="831"/>
      <c r="L1201" s="831"/>
      <c r="M1201" s="831"/>
      <c r="N1201" s="831"/>
      <c r="O1201" s="831"/>
      <c r="P1201" s="827"/>
      <c r="Q1201" s="832"/>
    </row>
    <row r="1202" spans="1:17" ht="14.45" customHeight="1" x14ac:dyDescent="0.2">
      <c r="A1202" s="821" t="s">
        <v>586</v>
      </c>
      <c r="B1202" s="822" t="s">
        <v>7641</v>
      </c>
      <c r="C1202" s="822" t="s">
        <v>6365</v>
      </c>
      <c r="D1202" s="822" t="s">
        <v>6418</v>
      </c>
      <c r="E1202" s="822" t="s">
        <v>6419</v>
      </c>
      <c r="F1202" s="831"/>
      <c r="G1202" s="831"/>
      <c r="H1202" s="831"/>
      <c r="I1202" s="831"/>
      <c r="J1202" s="831">
        <v>7</v>
      </c>
      <c r="K1202" s="831">
        <v>13607.3</v>
      </c>
      <c r="L1202" s="831">
        <v>1</v>
      </c>
      <c r="M1202" s="831">
        <v>1943.8999999999999</v>
      </c>
      <c r="N1202" s="831"/>
      <c r="O1202" s="831"/>
      <c r="P1202" s="827"/>
      <c r="Q1202" s="832"/>
    </row>
    <row r="1203" spans="1:17" ht="14.45" customHeight="1" x14ac:dyDescent="0.2">
      <c r="A1203" s="821" t="s">
        <v>586</v>
      </c>
      <c r="B1203" s="822" t="s">
        <v>7641</v>
      </c>
      <c r="C1203" s="822" t="s">
        <v>6365</v>
      </c>
      <c r="D1203" s="822" t="s">
        <v>6420</v>
      </c>
      <c r="E1203" s="822" t="s">
        <v>6419</v>
      </c>
      <c r="F1203" s="831"/>
      <c r="G1203" s="831"/>
      <c r="H1203" s="831"/>
      <c r="I1203" s="831"/>
      <c r="J1203" s="831">
        <v>7</v>
      </c>
      <c r="K1203" s="831">
        <v>13607.3</v>
      </c>
      <c r="L1203" s="831">
        <v>1</v>
      </c>
      <c r="M1203" s="831">
        <v>1943.8999999999999</v>
      </c>
      <c r="N1203" s="831"/>
      <c r="O1203" s="831"/>
      <c r="P1203" s="827"/>
      <c r="Q1203" s="832"/>
    </row>
    <row r="1204" spans="1:17" ht="14.45" customHeight="1" x14ac:dyDescent="0.2">
      <c r="A1204" s="821" t="s">
        <v>586</v>
      </c>
      <c r="B1204" s="822" t="s">
        <v>7641</v>
      </c>
      <c r="C1204" s="822" t="s">
        <v>6365</v>
      </c>
      <c r="D1204" s="822" t="s">
        <v>6429</v>
      </c>
      <c r="E1204" s="822" t="s">
        <v>6394</v>
      </c>
      <c r="F1204" s="831">
        <v>46</v>
      </c>
      <c r="G1204" s="831">
        <v>3174.9199999999996</v>
      </c>
      <c r="H1204" s="831">
        <v>1.2488081939615159</v>
      </c>
      <c r="I1204" s="831">
        <v>69.02</v>
      </c>
      <c r="J1204" s="831">
        <v>38</v>
      </c>
      <c r="K1204" s="831">
        <v>2542.36</v>
      </c>
      <c r="L1204" s="831">
        <v>1</v>
      </c>
      <c r="M1204" s="831">
        <v>66.904210526315794</v>
      </c>
      <c r="N1204" s="831">
        <v>28</v>
      </c>
      <c r="O1204" s="831">
        <v>1661.21</v>
      </c>
      <c r="P1204" s="827">
        <v>0.65341257729039159</v>
      </c>
      <c r="Q1204" s="832">
        <v>59.32892857142857</v>
      </c>
    </row>
    <row r="1205" spans="1:17" ht="14.45" customHeight="1" x14ac:dyDescent="0.2">
      <c r="A1205" s="821" t="s">
        <v>586</v>
      </c>
      <c r="B1205" s="822" t="s">
        <v>7641</v>
      </c>
      <c r="C1205" s="822" t="s">
        <v>6365</v>
      </c>
      <c r="D1205" s="822" t="s">
        <v>6430</v>
      </c>
      <c r="E1205" s="822" t="s">
        <v>6394</v>
      </c>
      <c r="F1205" s="831">
        <v>7</v>
      </c>
      <c r="G1205" s="831">
        <v>594.86</v>
      </c>
      <c r="H1205" s="831">
        <v>1.1666666666666667</v>
      </c>
      <c r="I1205" s="831">
        <v>84.98</v>
      </c>
      <c r="J1205" s="831">
        <v>6</v>
      </c>
      <c r="K1205" s="831">
        <v>509.88</v>
      </c>
      <c r="L1205" s="831">
        <v>1</v>
      </c>
      <c r="M1205" s="831">
        <v>84.98</v>
      </c>
      <c r="N1205" s="831">
        <v>1</v>
      </c>
      <c r="O1205" s="831">
        <v>84.98</v>
      </c>
      <c r="P1205" s="827">
        <v>0.16666666666666669</v>
      </c>
      <c r="Q1205" s="832">
        <v>84.98</v>
      </c>
    </row>
    <row r="1206" spans="1:17" ht="14.45" customHeight="1" x14ac:dyDescent="0.2">
      <c r="A1206" s="821" t="s">
        <v>586</v>
      </c>
      <c r="B1206" s="822" t="s">
        <v>7641</v>
      </c>
      <c r="C1206" s="822" t="s">
        <v>6365</v>
      </c>
      <c r="D1206" s="822" t="s">
        <v>6431</v>
      </c>
      <c r="E1206" s="822" t="s">
        <v>6432</v>
      </c>
      <c r="F1206" s="831"/>
      <c r="G1206" s="831"/>
      <c r="H1206" s="831"/>
      <c r="I1206" s="831"/>
      <c r="J1206" s="831"/>
      <c r="K1206" s="831"/>
      <c r="L1206" s="831"/>
      <c r="M1206" s="831"/>
      <c r="N1206" s="831">
        <v>1</v>
      </c>
      <c r="O1206" s="831">
        <v>13800</v>
      </c>
      <c r="P1206" s="827"/>
      <c r="Q1206" s="832">
        <v>13800</v>
      </c>
    </row>
    <row r="1207" spans="1:17" ht="14.45" customHeight="1" x14ac:dyDescent="0.2">
      <c r="A1207" s="821" t="s">
        <v>586</v>
      </c>
      <c r="B1207" s="822" t="s">
        <v>7641</v>
      </c>
      <c r="C1207" s="822" t="s">
        <v>6365</v>
      </c>
      <c r="D1207" s="822" t="s">
        <v>6437</v>
      </c>
      <c r="E1207" s="822" t="s">
        <v>6438</v>
      </c>
      <c r="F1207" s="831"/>
      <c r="G1207" s="831"/>
      <c r="H1207" s="831"/>
      <c r="I1207" s="831"/>
      <c r="J1207" s="831"/>
      <c r="K1207" s="831"/>
      <c r="L1207" s="831"/>
      <c r="M1207" s="831"/>
      <c r="N1207" s="831">
        <v>1</v>
      </c>
      <c r="O1207" s="831">
        <v>9274.5</v>
      </c>
      <c r="P1207" s="827"/>
      <c r="Q1207" s="832">
        <v>9274.5</v>
      </c>
    </row>
    <row r="1208" spans="1:17" ht="14.45" customHeight="1" x14ac:dyDescent="0.2">
      <c r="A1208" s="821" t="s">
        <v>586</v>
      </c>
      <c r="B1208" s="822" t="s">
        <v>7641</v>
      </c>
      <c r="C1208" s="822" t="s">
        <v>6365</v>
      </c>
      <c r="D1208" s="822" t="s">
        <v>6441</v>
      </c>
      <c r="E1208" s="822" t="s">
        <v>6442</v>
      </c>
      <c r="F1208" s="831"/>
      <c r="G1208" s="831"/>
      <c r="H1208" s="831"/>
      <c r="I1208" s="831"/>
      <c r="J1208" s="831"/>
      <c r="K1208" s="831"/>
      <c r="L1208" s="831"/>
      <c r="M1208" s="831"/>
      <c r="N1208" s="831">
        <v>1</v>
      </c>
      <c r="O1208" s="831">
        <v>9241.7000000000007</v>
      </c>
      <c r="P1208" s="827"/>
      <c r="Q1208" s="832">
        <v>9241.7000000000007</v>
      </c>
    </row>
    <row r="1209" spans="1:17" ht="14.45" customHeight="1" x14ac:dyDescent="0.2">
      <c r="A1209" s="821" t="s">
        <v>586</v>
      </c>
      <c r="B1209" s="822" t="s">
        <v>7641</v>
      </c>
      <c r="C1209" s="822" t="s">
        <v>6365</v>
      </c>
      <c r="D1209" s="822" t="s">
        <v>6444</v>
      </c>
      <c r="E1209" s="822" t="s">
        <v>6445</v>
      </c>
      <c r="F1209" s="831">
        <v>1</v>
      </c>
      <c r="G1209" s="831">
        <v>230.07</v>
      </c>
      <c r="H1209" s="831">
        <v>0.25</v>
      </c>
      <c r="I1209" s="831">
        <v>230.07</v>
      </c>
      <c r="J1209" s="831">
        <v>4</v>
      </c>
      <c r="K1209" s="831">
        <v>920.28</v>
      </c>
      <c r="L1209" s="831">
        <v>1</v>
      </c>
      <c r="M1209" s="831">
        <v>230.07</v>
      </c>
      <c r="N1209" s="831"/>
      <c r="O1209" s="831"/>
      <c r="P1209" s="827"/>
      <c r="Q1209" s="832"/>
    </row>
    <row r="1210" spans="1:17" ht="14.45" customHeight="1" x14ac:dyDescent="0.2">
      <c r="A1210" s="821" t="s">
        <v>586</v>
      </c>
      <c r="B1210" s="822" t="s">
        <v>7641</v>
      </c>
      <c r="C1210" s="822" t="s">
        <v>6365</v>
      </c>
      <c r="D1210" s="822" t="s">
        <v>6450</v>
      </c>
      <c r="E1210" s="822" t="s">
        <v>6451</v>
      </c>
      <c r="F1210" s="831">
        <v>6</v>
      </c>
      <c r="G1210" s="831">
        <v>1305.8400000000001</v>
      </c>
      <c r="H1210" s="831">
        <v>0.6280854993554843</v>
      </c>
      <c r="I1210" s="831">
        <v>217.64000000000001</v>
      </c>
      <c r="J1210" s="831">
        <v>10</v>
      </c>
      <c r="K1210" s="831">
        <v>2079.08</v>
      </c>
      <c r="L1210" s="831">
        <v>1</v>
      </c>
      <c r="M1210" s="831">
        <v>207.90799999999999</v>
      </c>
      <c r="N1210" s="831">
        <v>7</v>
      </c>
      <c r="O1210" s="831">
        <v>1296.4000000000001</v>
      </c>
      <c r="P1210" s="827">
        <v>0.62354502953229318</v>
      </c>
      <c r="Q1210" s="832">
        <v>185.20000000000002</v>
      </c>
    </row>
    <row r="1211" spans="1:17" ht="14.45" customHeight="1" x14ac:dyDescent="0.2">
      <c r="A1211" s="821" t="s">
        <v>586</v>
      </c>
      <c r="B1211" s="822" t="s">
        <v>7641</v>
      </c>
      <c r="C1211" s="822" t="s">
        <v>6365</v>
      </c>
      <c r="D1211" s="822" t="s">
        <v>6452</v>
      </c>
      <c r="E1211" s="822" t="s">
        <v>6451</v>
      </c>
      <c r="F1211" s="831">
        <v>9</v>
      </c>
      <c r="G1211" s="831">
        <v>2387.79</v>
      </c>
      <c r="H1211" s="831">
        <v>0.55345685994548388</v>
      </c>
      <c r="I1211" s="831">
        <v>265.31</v>
      </c>
      <c r="J1211" s="831">
        <v>17</v>
      </c>
      <c r="K1211" s="831">
        <v>4314.32</v>
      </c>
      <c r="L1211" s="831">
        <v>1</v>
      </c>
      <c r="M1211" s="831">
        <v>253.78352941176468</v>
      </c>
      <c r="N1211" s="831">
        <v>1</v>
      </c>
      <c r="O1211" s="831">
        <v>226.13</v>
      </c>
      <c r="P1211" s="827">
        <v>5.2413821876912237E-2</v>
      </c>
      <c r="Q1211" s="832">
        <v>226.13</v>
      </c>
    </row>
    <row r="1212" spans="1:17" ht="14.45" customHeight="1" x14ac:dyDescent="0.2">
      <c r="A1212" s="821" t="s">
        <v>586</v>
      </c>
      <c r="B1212" s="822" t="s">
        <v>7641</v>
      </c>
      <c r="C1212" s="822" t="s">
        <v>6365</v>
      </c>
      <c r="D1212" s="822" t="s">
        <v>6453</v>
      </c>
      <c r="E1212" s="822" t="s">
        <v>6454</v>
      </c>
      <c r="F1212" s="831"/>
      <c r="G1212" s="831"/>
      <c r="H1212" s="831"/>
      <c r="I1212" s="831"/>
      <c r="J1212" s="831">
        <v>1</v>
      </c>
      <c r="K1212" s="831">
        <v>518.17999999999995</v>
      </c>
      <c r="L1212" s="831">
        <v>1</v>
      </c>
      <c r="M1212" s="831">
        <v>518.17999999999995</v>
      </c>
      <c r="N1212" s="831"/>
      <c r="O1212" s="831"/>
      <c r="P1212" s="827"/>
      <c r="Q1212" s="832"/>
    </row>
    <row r="1213" spans="1:17" ht="14.45" customHeight="1" x14ac:dyDescent="0.2">
      <c r="A1213" s="821" t="s">
        <v>586</v>
      </c>
      <c r="B1213" s="822" t="s">
        <v>7641</v>
      </c>
      <c r="C1213" s="822" t="s">
        <v>6365</v>
      </c>
      <c r="D1213" s="822" t="s">
        <v>6455</v>
      </c>
      <c r="E1213" s="822" t="s">
        <v>6394</v>
      </c>
      <c r="F1213" s="831"/>
      <c r="G1213" s="831"/>
      <c r="H1213" s="831"/>
      <c r="I1213" s="831"/>
      <c r="J1213" s="831">
        <v>2</v>
      </c>
      <c r="K1213" s="831">
        <v>192.76</v>
      </c>
      <c r="L1213" s="831">
        <v>1</v>
      </c>
      <c r="M1213" s="831">
        <v>96.38</v>
      </c>
      <c r="N1213" s="831">
        <v>2</v>
      </c>
      <c r="O1213" s="831">
        <v>178.74</v>
      </c>
      <c r="P1213" s="827">
        <v>0.92726706785640178</v>
      </c>
      <c r="Q1213" s="832">
        <v>89.37</v>
      </c>
    </row>
    <row r="1214" spans="1:17" ht="14.45" customHeight="1" x14ac:dyDescent="0.2">
      <c r="A1214" s="821" t="s">
        <v>586</v>
      </c>
      <c r="B1214" s="822" t="s">
        <v>7641</v>
      </c>
      <c r="C1214" s="822" t="s">
        <v>6365</v>
      </c>
      <c r="D1214" s="822" t="s">
        <v>6456</v>
      </c>
      <c r="E1214" s="822" t="s">
        <v>6394</v>
      </c>
      <c r="F1214" s="831">
        <v>10</v>
      </c>
      <c r="G1214" s="831">
        <v>1212.5</v>
      </c>
      <c r="H1214" s="831">
        <v>0.7142857142857143</v>
      </c>
      <c r="I1214" s="831">
        <v>121.25</v>
      </c>
      <c r="J1214" s="831">
        <v>14</v>
      </c>
      <c r="K1214" s="831">
        <v>1697.5</v>
      </c>
      <c r="L1214" s="831">
        <v>1</v>
      </c>
      <c r="M1214" s="831">
        <v>121.25</v>
      </c>
      <c r="N1214" s="831">
        <v>15</v>
      </c>
      <c r="O1214" s="831">
        <v>1695.27</v>
      </c>
      <c r="P1214" s="827">
        <v>0.99868630338733433</v>
      </c>
      <c r="Q1214" s="832">
        <v>113.018</v>
      </c>
    </row>
    <row r="1215" spans="1:17" ht="14.45" customHeight="1" x14ac:dyDescent="0.2">
      <c r="A1215" s="821" t="s">
        <v>586</v>
      </c>
      <c r="B1215" s="822" t="s">
        <v>7641</v>
      </c>
      <c r="C1215" s="822" t="s">
        <v>6365</v>
      </c>
      <c r="D1215" s="822" t="s">
        <v>6457</v>
      </c>
      <c r="E1215" s="822" t="s">
        <v>6394</v>
      </c>
      <c r="F1215" s="831"/>
      <c r="G1215" s="831"/>
      <c r="H1215" s="831"/>
      <c r="I1215" s="831"/>
      <c r="J1215" s="831">
        <v>1</v>
      </c>
      <c r="K1215" s="831">
        <v>103.64</v>
      </c>
      <c r="L1215" s="831">
        <v>1</v>
      </c>
      <c r="M1215" s="831">
        <v>103.64</v>
      </c>
      <c r="N1215" s="831">
        <v>2</v>
      </c>
      <c r="O1215" s="831">
        <v>177.2</v>
      </c>
      <c r="P1215" s="827">
        <v>1.7097645696642221</v>
      </c>
      <c r="Q1215" s="832">
        <v>88.6</v>
      </c>
    </row>
    <row r="1216" spans="1:17" ht="14.45" customHeight="1" x14ac:dyDescent="0.2">
      <c r="A1216" s="821" t="s">
        <v>586</v>
      </c>
      <c r="B1216" s="822" t="s">
        <v>7641</v>
      </c>
      <c r="C1216" s="822" t="s">
        <v>6365</v>
      </c>
      <c r="D1216" s="822" t="s">
        <v>6458</v>
      </c>
      <c r="E1216" s="822" t="s">
        <v>6394</v>
      </c>
      <c r="F1216" s="831">
        <v>4</v>
      </c>
      <c r="G1216" s="831">
        <v>456</v>
      </c>
      <c r="H1216" s="831">
        <v>1.3333333333333333</v>
      </c>
      <c r="I1216" s="831">
        <v>114</v>
      </c>
      <c r="J1216" s="831">
        <v>3</v>
      </c>
      <c r="K1216" s="831">
        <v>342</v>
      </c>
      <c r="L1216" s="831">
        <v>1</v>
      </c>
      <c r="M1216" s="831">
        <v>114</v>
      </c>
      <c r="N1216" s="831">
        <v>1</v>
      </c>
      <c r="O1216" s="831">
        <v>114</v>
      </c>
      <c r="P1216" s="827">
        <v>0.33333333333333331</v>
      </c>
      <c r="Q1216" s="832">
        <v>114</v>
      </c>
    </row>
    <row r="1217" spans="1:17" ht="14.45" customHeight="1" x14ac:dyDescent="0.2">
      <c r="A1217" s="821" t="s">
        <v>586</v>
      </c>
      <c r="B1217" s="822" t="s">
        <v>7641</v>
      </c>
      <c r="C1217" s="822" t="s">
        <v>6365</v>
      </c>
      <c r="D1217" s="822" t="s">
        <v>6459</v>
      </c>
      <c r="E1217" s="822" t="s">
        <v>6394</v>
      </c>
      <c r="F1217" s="831">
        <v>1</v>
      </c>
      <c r="G1217" s="831">
        <v>172.04</v>
      </c>
      <c r="H1217" s="831">
        <v>1</v>
      </c>
      <c r="I1217" s="831">
        <v>172.04</v>
      </c>
      <c r="J1217" s="831">
        <v>1</v>
      </c>
      <c r="K1217" s="831">
        <v>172.04</v>
      </c>
      <c r="L1217" s="831">
        <v>1</v>
      </c>
      <c r="M1217" s="831">
        <v>172.04</v>
      </c>
      <c r="N1217" s="831"/>
      <c r="O1217" s="831"/>
      <c r="P1217" s="827"/>
      <c r="Q1217" s="832"/>
    </row>
    <row r="1218" spans="1:17" ht="14.45" customHeight="1" x14ac:dyDescent="0.2">
      <c r="A1218" s="821" t="s">
        <v>586</v>
      </c>
      <c r="B1218" s="822" t="s">
        <v>7641</v>
      </c>
      <c r="C1218" s="822" t="s">
        <v>6365</v>
      </c>
      <c r="D1218" s="822" t="s">
        <v>6460</v>
      </c>
      <c r="E1218" s="822" t="s">
        <v>6394</v>
      </c>
      <c r="F1218" s="831">
        <v>18</v>
      </c>
      <c r="G1218" s="831">
        <v>1622.8799999999999</v>
      </c>
      <c r="H1218" s="831">
        <v>1.7042046456924433</v>
      </c>
      <c r="I1218" s="831">
        <v>90.16</v>
      </c>
      <c r="J1218" s="831">
        <v>11</v>
      </c>
      <c r="K1218" s="831">
        <v>952.28</v>
      </c>
      <c r="L1218" s="831">
        <v>1</v>
      </c>
      <c r="M1218" s="831">
        <v>86.570909090909083</v>
      </c>
      <c r="N1218" s="831">
        <v>10</v>
      </c>
      <c r="O1218" s="831">
        <v>770</v>
      </c>
      <c r="P1218" s="827">
        <v>0.80858571008526903</v>
      </c>
      <c r="Q1218" s="832">
        <v>77</v>
      </c>
    </row>
    <row r="1219" spans="1:17" ht="14.45" customHeight="1" x14ac:dyDescent="0.2">
      <c r="A1219" s="821" t="s">
        <v>586</v>
      </c>
      <c r="B1219" s="822" t="s">
        <v>7641</v>
      </c>
      <c r="C1219" s="822" t="s">
        <v>6365</v>
      </c>
      <c r="D1219" s="822" t="s">
        <v>6461</v>
      </c>
      <c r="E1219" s="822" t="s">
        <v>6462</v>
      </c>
      <c r="F1219" s="831"/>
      <c r="G1219" s="831"/>
      <c r="H1219" s="831"/>
      <c r="I1219" s="831"/>
      <c r="J1219" s="831"/>
      <c r="K1219" s="831"/>
      <c r="L1219" s="831"/>
      <c r="M1219" s="831"/>
      <c r="N1219" s="831">
        <v>1</v>
      </c>
      <c r="O1219" s="831">
        <v>448.5</v>
      </c>
      <c r="P1219" s="827"/>
      <c r="Q1219" s="832">
        <v>448.5</v>
      </c>
    </row>
    <row r="1220" spans="1:17" ht="14.45" customHeight="1" x14ac:dyDescent="0.2">
      <c r="A1220" s="821" t="s">
        <v>586</v>
      </c>
      <c r="B1220" s="822" t="s">
        <v>7641</v>
      </c>
      <c r="C1220" s="822" t="s">
        <v>6365</v>
      </c>
      <c r="D1220" s="822" t="s">
        <v>6463</v>
      </c>
      <c r="E1220" s="822" t="s">
        <v>6464</v>
      </c>
      <c r="F1220" s="831"/>
      <c r="G1220" s="831"/>
      <c r="H1220" s="831"/>
      <c r="I1220" s="831"/>
      <c r="J1220" s="831">
        <v>2</v>
      </c>
      <c r="K1220" s="831">
        <v>5876.38</v>
      </c>
      <c r="L1220" s="831">
        <v>1</v>
      </c>
      <c r="M1220" s="831">
        <v>2938.19</v>
      </c>
      <c r="N1220" s="831">
        <v>2</v>
      </c>
      <c r="O1220" s="831">
        <v>8314.26</v>
      </c>
      <c r="P1220" s="827">
        <v>1.4148608497067923</v>
      </c>
      <c r="Q1220" s="832">
        <v>4157.13</v>
      </c>
    </row>
    <row r="1221" spans="1:17" ht="14.45" customHeight="1" x14ac:dyDescent="0.2">
      <c r="A1221" s="821" t="s">
        <v>586</v>
      </c>
      <c r="B1221" s="822" t="s">
        <v>7641</v>
      </c>
      <c r="C1221" s="822" t="s">
        <v>6365</v>
      </c>
      <c r="D1221" s="822" t="s">
        <v>6469</v>
      </c>
      <c r="E1221" s="822" t="s">
        <v>6470</v>
      </c>
      <c r="F1221" s="831"/>
      <c r="G1221" s="831"/>
      <c r="H1221" s="831"/>
      <c r="I1221" s="831"/>
      <c r="J1221" s="831">
        <v>1</v>
      </c>
      <c r="K1221" s="831">
        <v>4990</v>
      </c>
      <c r="L1221" s="831">
        <v>1</v>
      </c>
      <c r="M1221" s="831">
        <v>4990</v>
      </c>
      <c r="N1221" s="831">
        <v>1</v>
      </c>
      <c r="O1221" s="831">
        <v>4990</v>
      </c>
      <c r="P1221" s="827">
        <v>1</v>
      </c>
      <c r="Q1221" s="832">
        <v>4990</v>
      </c>
    </row>
    <row r="1222" spans="1:17" ht="14.45" customHeight="1" x14ac:dyDescent="0.2">
      <c r="A1222" s="821" t="s">
        <v>586</v>
      </c>
      <c r="B1222" s="822" t="s">
        <v>7641</v>
      </c>
      <c r="C1222" s="822" t="s">
        <v>6365</v>
      </c>
      <c r="D1222" s="822" t="s">
        <v>6471</v>
      </c>
      <c r="E1222" s="822" t="s">
        <v>6472</v>
      </c>
      <c r="F1222" s="831"/>
      <c r="G1222" s="831"/>
      <c r="H1222" s="831"/>
      <c r="I1222" s="831"/>
      <c r="J1222" s="831">
        <v>9</v>
      </c>
      <c r="K1222" s="831">
        <v>13375.350000000002</v>
      </c>
      <c r="L1222" s="831">
        <v>1</v>
      </c>
      <c r="M1222" s="831">
        <v>1486.1500000000003</v>
      </c>
      <c r="N1222" s="831">
        <v>3</v>
      </c>
      <c r="O1222" s="831">
        <v>3810.12</v>
      </c>
      <c r="P1222" s="827">
        <v>0.28486133073153219</v>
      </c>
      <c r="Q1222" s="832">
        <v>1270.04</v>
      </c>
    </row>
    <row r="1223" spans="1:17" ht="14.45" customHeight="1" x14ac:dyDescent="0.2">
      <c r="A1223" s="821" t="s">
        <v>586</v>
      </c>
      <c r="B1223" s="822" t="s">
        <v>7641</v>
      </c>
      <c r="C1223" s="822" t="s">
        <v>6365</v>
      </c>
      <c r="D1223" s="822" t="s">
        <v>6471</v>
      </c>
      <c r="E1223" s="822" t="s">
        <v>6473</v>
      </c>
      <c r="F1223" s="831">
        <v>4</v>
      </c>
      <c r="G1223" s="831">
        <v>5944.6</v>
      </c>
      <c r="H1223" s="831">
        <v>2.3403199899215776</v>
      </c>
      <c r="I1223" s="831">
        <v>1486.15</v>
      </c>
      <c r="J1223" s="831">
        <v>2</v>
      </c>
      <c r="K1223" s="831">
        <v>2540.08</v>
      </c>
      <c r="L1223" s="831">
        <v>1</v>
      </c>
      <c r="M1223" s="831">
        <v>1270.04</v>
      </c>
      <c r="N1223" s="831">
        <v>8</v>
      </c>
      <c r="O1223" s="831">
        <v>10808.65</v>
      </c>
      <c r="P1223" s="827">
        <v>4.255239992441183</v>
      </c>
      <c r="Q1223" s="832">
        <v>1351.08125</v>
      </c>
    </row>
    <row r="1224" spans="1:17" ht="14.45" customHeight="1" x14ac:dyDescent="0.2">
      <c r="A1224" s="821" t="s">
        <v>586</v>
      </c>
      <c r="B1224" s="822" t="s">
        <v>7641</v>
      </c>
      <c r="C1224" s="822" t="s">
        <v>6365</v>
      </c>
      <c r="D1224" s="822" t="s">
        <v>6474</v>
      </c>
      <c r="E1224" s="822" t="s">
        <v>6476</v>
      </c>
      <c r="F1224" s="831"/>
      <c r="G1224" s="831"/>
      <c r="H1224" s="831"/>
      <c r="I1224" s="831"/>
      <c r="J1224" s="831"/>
      <c r="K1224" s="831"/>
      <c r="L1224" s="831"/>
      <c r="M1224" s="831"/>
      <c r="N1224" s="831">
        <v>2</v>
      </c>
      <c r="O1224" s="831">
        <v>5409.6</v>
      </c>
      <c r="P1224" s="827"/>
      <c r="Q1224" s="832">
        <v>2704.8</v>
      </c>
    </row>
    <row r="1225" spans="1:17" ht="14.45" customHeight="1" x14ac:dyDescent="0.2">
      <c r="A1225" s="821" t="s">
        <v>586</v>
      </c>
      <c r="B1225" s="822" t="s">
        <v>7641</v>
      </c>
      <c r="C1225" s="822" t="s">
        <v>6365</v>
      </c>
      <c r="D1225" s="822" t="s">
        <v>6477</v>
      </c>
      <c r="E1225" s="822" t="s">
        <v>6479</v>
      </c>
      <c r="F1225" s="831"/>
      <c r="G1225" s="831"/>
      <c r="H1225" s="831"/>
      <c r="I1225" s="831"/>
      <c r="J1225" s="831"/>
      <c r="K1225" s="831"/>
      <c r="L1225" s="831"/>
      <c r="M1225" s="831"/>
      <c r="N1225" s="831">
        <v>1</v>
      </c>
      <c r="O1225" s="831">
        <v>1631</v>
      </c>
      <c r="P1225" s="827"/>
      <c r="Q1225" s="832">
        <v>1631</v>
      </c>
    </row>
    <row r="1226" spans="1:17" ht="14.45" customHeight="1" x14ac:dyDescent="0.2">
      <c r="A1226" s="821" t="s">
        <v>586</v>
      </c>
      <c r="B1226" s="822" t="s">
        <v>7641</v>
      </c>
      <c r="C1226" s="822" t="s">
        <v>6365</v>
      </c>
      <c r="D1226" s="822" t="s">
        <v>6480</v>
      </c>
      <c r="E1226" s="822" t="s">
        <v>6482</v>
      </c>
      <c r="F1226" s="831">
        <v>2</v>
      </c>
      <c r="G1226" s="831">
        <v>5668.9</v>
      </c>
      <c r="H1226" s="831"/>
      <c r="I1226" s="831">
        <v>2834.45</v>
      </c>
      <c r="J1226" s="831"/>
      <c r="K1226" s="831"/>
      <c r="L1226" s="831"/>
      <c r="M1226" s="831"/>
      <c r="N1226" s="831">
        <v>1</v>
      </c>
      <c r="O1226" s="831">
        <v>2423.1</v>
      </c>
      <c r="P1226" s="827"/>
      <c r="Q1226" s="832">
        <v>2423.1</v>
      </c>
    </row>
    <row r="1227" spans="1:17" ht="14.45" customHeight="1" x14ac:dyDescent="0.2">
      <c r="A1227" s="821" t="s">
        <v>586</v>
      </c>
      <c r="B1227" s="822" t="s">
        <v>7641</v>
      </c>
      <c r="C1227" s="822" t="s">
        <v>6365</v>
      </c>
      <c r="D1227" s="822" t="s">
        <v>6483</v>
      </c>
      <c r="E1227" s="822" t="s">
        <v>6481</v>
      </c>
      <c r="F1227" s="831"/>
      <c r="G1227" s="831"/>
      <c r="H1227" s="831"/>
      <c r="I1227" s="831"/>
      <c r="J1227" s="831">
        <v>1</v>
      </c>
      <c r="K1227" s="831">
        <v>4301.95</v>
      </c>
      <c r="L1227" s="831">
        <v>1</v>
      </c>
      <c r="M1227" s="831">
        <v>4301.95</v>
      </c>
      <c r="N1227" s="831"/>
      <c r="O1227" s="831"/>
      <c r="P1227" s="827"/>
      <c r="Q1227" s="832"/>
    </row>
    <row r="1228" spans="1:17" ht="14.45" customHeight="1" x14ac:dyDescent="0.2">
      <c r="A1228" s="821" t="s">
        <v>586</v>
      </c>
      <c r="B1228" s="822" t="s">
        <v>7641</v>
      </c>
      <c r="C1228" s="822" t="s">
        <v>6365</v>
      </c>
      <c r="D1228" s="822" t="s">
        <v>6486</v>
      </c>
      <c r="E1228" s="822" t="s">
        <v>6485</v>
      </c>
      <c r="F1228" s="831"/>
      <c r="G1228" s="831"/>
      <c r="H1228" s="831"/>
      <c r="I1228" s="831"/>
      <c r="J1228" s="831"/>
      <c r="K1228" s="831"/>
      <c r="L1228" s="831"/>
      <c r="M1228" s="831"/>
      <c r="N1228" s="831">
        <v>1</v>
      </c>
      <c r="O1228" s="831">
        <v>2300</v>
      </c>
      <c r="P1228" s="827"/>
      <c r="Q1228" s="832">
        <v>2300</v>
      </c>
    </row>
    <row r="1229" spans="1:17" ht="14.45" customHeight="1" x14ac:dyDescent="0.2">
      <c r="A1229" s="821" t="s">
        <v>586</v>
      </c>
      <c r="B1229" s="822" t="s">
        <v>7641</v>
      </c>
      <c r="C1229" s="822" t="s">
        <v>6365</v>
      </c>
      <c r="D1229" s="822" t="s">
        <v>6487</v>
      </c>
      <c r="E1229" s="822" t="s">
        <v>6488</v>
      </c>
      <c r="F1229" s="831">
        <v>2</v>
      </c>
      <c r="G1229" s="831">
        <v>2495.56</v>
      </c>
      <c r="H1229" s="831">
        <v>0.1610522905596134</v>
      </c>
      <c r="I1229" s="831">
        <v>1247.78</v>
      </c>
      <c r="J1229" s="831">
        <v>13</v>
      </c>
      <c r="K1229" s="831">
        <v>15495.34</v>
      </c>
      <c r="L1229" s="831">
        <v>1</v>
      </c>
      <c r="M1229" s="831">
        <v>1191.9492307692308</v>
      </c>
      <c r="N1229" s="831">
        <v>4</v>
      </c>
      <c r="O1229" s="831">
        <v>4265.32</v>
      </c>
      <c r="P1229" s="827">
        <v>0.27526469248173963</v>
      </c>
      <c r="Q1229" s="832">
        <v>1066.33</v>
      </c>
    </row>
    <row r="1230" spans="1:17" ht="14.45" customHeight="1" x14ac:dyDescent="0.2">
      <c r="A1230" s="821" t="s">
        <v>586</v>
      </c>
      <c r="B1230" s="822" t="s">
        <v>7641</v>
      </c>
      <c r="C1230" s="822" t="s">
        <v>6365</v>
      </c>
      <c r="D1230" s="822" t="s">
        <v>6489</v>
      </c>
      <c r="E1230" s="822" t="s">
        <v>6488</v>
      </c>
      <c r="F1230" s="831">
        <v>35</v>
      </c>
      <c r="G1230" s="831">
        <v>49766.149999999994</v>
      </c>
      <c r="H1230" s="831">
        <v>0.89117255470426693</v>
      </c>
      <c r="I1230" s="831">
        <v>1421.8899999999999</v>
      </c>
      <c r="J1230" s="831">
        <v>40</v>
      </c>
      <c r="K1230" s="831">
        <v>55843.45</v>
      </c>
      <c r="L1230" s="831">
        <v>1</v>
      </c>
      <c r="M1230" s="831">
        <v>1396.0862499999998</v>
      </c>
      <c r="N1230" s="831">
        <v>22</v>
      </c>
      <c r="O1230" s="831">
        <v>28391.560000000005</v>
      </c>
      <c r="P1230" s="827">
        <v>0.50841343076045631</v>
      </c>
      <c r="Q1230" s="832">
        <v>1290.5254545454547</v>
      </c>
    </row>
    <row r="1231" spans="1:17" ht="14.45" customHeight="1" x14ac:dyDescent="0.2">
      <c r="A1231" s="821" t="s">
        <v>586</v>
      </c>
      <c r="B1231" s="822" t="s">
        <v>7641</v>
      </c>
      <c r="C1231" s="822" t="s">
        <v>6365</v>
      </c>
      <c r="D1231" s="822" t="s">
        <v>6490</v>
      </c>
      <c r="E1231" s="822" t="s">
        <v>6488</v>
      </c>
      <c r="F1231" s="831">
        <v>37</v>
      </c>
      <c r="G1231" s="831">
        <v>61276.070000000007</v>
      </c>
      <c r="H1231" s="831">
        <v>1.0576873584272863</v>
      </c>
      <c r="I1231" s="831">
        <v>1656.1100000000001</v>
      </c>
      <c r="J1231" s="831">
        <v>36</v>
      </c>
      <c r="K1231" s="831">
        <v>57934.010000000009</v>
      </c>
      <c r="L1231" s="831">
        <v>1</v>
      </c>
      <c r="M1231" s="831">
        <v>1609.2780555555557</v>
      </c>
      <c r="N1231" s="831">
        <v>13</v>
      </c>
      <c r="O1231" s="831">
        <v>19843.48</v>
      </c>
      <c r="P1231" s="827">
        <v>0.34251866908574075</v>
      </c>
      <c r="Q1231" s="832">
        <v>1526.4215384615384</v>
      </c>
    </row>
    <row r="1232" spans="1:17" ht="14.45" customHeight="1" x14ac:dyDescent="0.2">
      <c r="A1232" s="821" t="s">
        <v>586</v>
      </c>
      <c r="B1232" s="822" t="s">
        <v>7641</v>
      </c>
      <c r="C1232" s="822" t="s">
        <v>6365</v>
      </c>
      <c r="D1232" s="822" t="s">
        <v>6491</v>
      </c>
      <c r="E1232" s="822" t="s">
        <v>6488</v>
      </c>
      <c r="F1232" s="831">
        <v>7</v>
      </c>
      <c r="G1232" s="831">
        <v>12456.08</v>
      </c>
      <c r="H1232" s="831">
        <v>0.41176470588235298</v>
      </c>
      <c r="I1232" s="831">
        <v>1779.44</v>
      </c>
      <c r="J1232" s="831">
        <v>17</v>
      </c>
      <c r="K1232" s="831">
        <v>30250.479999999996</v>
      </c>
      <c r="L1232" s="831">
        <v>1</v>
      </c>
      <c r="M1232" s="831">
        <v>1779.4399999999998</v>
      </c>
      <c r="N1232" s="831">
        <v>5</v>
      </c>
      <c r="O1232" s="831">
        <v>7861.56</v>
      </c>
      <c r="P1232" s="827">
        <v>0.25988215724180247</v>
      </c>
      <c r="Q1232" s="832">
        <v>1572.3120000000001</v>
      </c>
    </row>
    <row r="1233" spans="1:17" ht="14.45" customHeight="1" x14ac:dyDescent="0.2">
      <c r="A1233" s="821" t="s">
        <v>586</v>
      </c>
      <c r="B1233" s="822" t="s">
        <v>7641</v>
      </c>
      <c r="C1233" s="822" t="s">
        <v>6365</v>
      </c>
      <c r="D1233" s="822" t="s">
        <v>6492</v>
      </c>
      <c r="E1233" s="822" t="s">
        <v>6493</v>
      </c>
      <c r="F1233" s="831">
        <v>3</v>
      </c>
      <c r="G1233" s="831">
        <v>4259.46</v>
      </c>
      <c r="H1233" s="831"/>
      <c r="I1233" s="831">
        <v>1419.82</v>
      </c>
      <c r="J1233" s="831"/>
      <c r="K1233" s="831"/>
      <c r="L1233" s="831"/>
      <c r="M1233" s="831"/>
      <c r="N1233" s="831"/>
      <c r="O1233" s="831"/>
      <c r="P1233" s="827"/>
      <c r="Q1233" s="832"/>
    </row>
    <row r="1234" spans="1:17" ht="14.45" customHeight="1" x14ac:dyDescent="0.2">
      <c r="A1234" s="821" t="s">
        <v>586</v>
      </c>
      <c r="B1234" s="822" t="s">
        <v>7641</v>
      </c>
      <c r="C1234" s="822" t="s">
        <v>6365</v>
      </c>
      <c r="D1234" s="822" t="s">
        <v>6492</v>
      </c>
      <c r="E1234" s="822" t="s">
        <v>6494</v>
      </c>
      <c r="F1234" s="831">
        <v>1</v>
      </c>
      <c r="G1234" s="831">
        <v>1419.82</v>
      </c>
      <c r="H1234" s="831">
        <v>0.10636550923324718</v>
      </c>
      <c r="I1234" s="831">
        <v>1419.82</v>
      </c>
      <c r="J1234" s="831">
        <v>11</v>
      </c>
      <c r="K1234" s="831">
        <v>13348.5</v>
      </c>
      <c r="L1234" s="831">
        <v>1</v>
      </c>
      <c r="M1234" s="831">
        <v>1213.5</v>
      </c>
      <c r="N1234" s="831">
        <v>6</v>
      </c>
      <c r="O1234" s="831">
        <v>7280.94</v>
      </c>
      <c r="P1234" s="827">
        <v>0.54545005056747942</v>
      </c>
      <c r="Q1234" s="832">
        <v>1213.49</v>
      </c>
    </row>
    <row r="1235" spans="1:17" ht="14.45" customHeight="1" x14ac:dyDescent="0.2">
      <c r="A1235" s="821" t="s">
        <v>586</v>
      </c>
      <c r="B1235" s="822" t="s">
        <v>7641</v>
      </c>
      <c r="C1235" s="822" t="s">
        <v>6365</v>
      </c>
      <c r="D1235" s="822" t="s">
        <v>6495</v>
      </c>
      <c r="E1235" s="822" t="s">
        <v>6493</v>
      </c>
      <c r="F1235" s="831">
        <v>4</v>
      </c>
      <c r="G1235" s="831">
        <v>6189.16</v>
      </c>
      <c r="H1235" s="831">
        <v>0.66666666666666663</v>
      </c>
      <c r="I1235" s="831">
        <v>1547.29</v>
      </c>
      <c r="J1235" s="831">
        <v>6</v>
      </c>
      <c r="K1235" s="831">
        <v>9283.74</v>
      </c>
      <c r="L1235" s="831">
        <v>1</v>
      </c>
      <c r="M1235" s="831">
        <v>1547.29</v>
      </c>
      <c r="N1235" s="831"/>
      <c r="O1235" s="831"/>
      <c r="P1235" s="827"/>
      <c r="Q1235" s="832"/>
    </row>
    <row r="1236" spans="1:17" ht="14.45" customHeight="1" x14ac:dyDescent="0.2">
      <c r="A1236" s="821" t="s">
        <v>586</v>
      </c>
      <c r="B1236" s="822" t="s">
        <v>7641</v>
      </c>
      <c r="C1236" s="822" t="s">
        <v>6365</v>
      </c>
      <c r="D1236" s="822" t="s">
        <v>6495</v>
      </c>
      <c r="E1236" s="822" t="s">
        <v>6494</v>
      </c>
      <c r="F1236" s="831">
        <v>3</v>
      </c>
      <c r="G1236" s="831">
        <v>4641.87</v>
      </c>
      <c r="H1236" s="831">
        <v>0.31904268019852405</v>
      </c>
      <c r="I1236" s="831">
        <v>1547.29</v>
      </c>
      <c r="J1236" s="831">
        <v>11</v>
      </c>
      <c r="K1236" s="831">
        <v>14549.37</v>
      </c>
      <c r="L1236" s="831">
        <v>1</v>
      </c>
      <c r="M1236" s="831">
        <v>1322.67</v>
      </c>
      <c r="N1236" s="831">
        <v>3</v>
      </c>
      <c r="O1236" s="831">
        <v>3968.01</v>
      </c>
      <c r="P1236" s="827">
        <v>0.27272727272727271</v>
      </c>
      <c r="Q1236" s="832">
        <v>1322.67</v>
      </c>
    </row>
    <row r="1237" spans="1:17" ht="14.45" customHeight="1" x14ac:dyDescent="0.2">
      <c r="A1237" s="821" t="s">
        <v>586</v>
      </c>
      <c r="B1237" s="822" t="s">
        <v>7641</v>
      </c>
      <c r="C1237" s="822" t="s">
        <v>6365</v>
      </c>
      <c r="D1237" s="822" t="s">
        <v>6496</v>
      </c>
      <c r="E1237" s="822" t="s">
        <v>6494</v>
      </c>
      <c r="F1237" s="831"/>
      <c r="G1237" s="831"/>
      <c r="H1237" s="831"/>
      <c r="I1237" s="831"/>
      <c r="J1237" s="831">
        <v>1</v>
      </c>
      <c r="K1237" s="831">
        <v>1405.52</v>
      </c>
      <c r="L1237" s="831">
        <v>1</v>
      </c>
      <c r="M1237" s="831">
        <v>1405.52</v>
      </c>
      <c r="N1237" s="831">
        <v>1</v>
      </c>
      <c r="O1237" s="831">
        <v>1405.52</v>
      </c>
      <c r="P1237" s="827">
        <v>1</v>
      </c>
      <c r="Q1237" s="832">
        <v>1405.52</v>
      </c>
    </row>
    <row r="1238" spans="1:17" ht="14.45" customHeight="1" x14ac:dyDescent="0.2">
      <c r="A1238" s="821" t="s">
        <v>586</v>
      </c>
      <c r="B1238" s="822" t="s">
        <v>7641</v>
      </c>
      <c r="C1238" s="822" t="s">
        <v>6365</v>
      </c>
      <c r="D1238" s="822" t="s">
        <v>6497</v>
      </c>
      <c r="E1238" s="822" t="s">
        <v>6493</v>
      </c>
      <c r="F1238" s="831">
        <v>1</v>
      </c>
      <c r="G1238" s="831">
        <v>1783.58</v>
      </c>
      <c r="H1238" s="831"/>
      <c r="I1238" s="831">
        <v>1783.58</v>
      </c>
      <c r="J1238" s="831"/>
      <c r="K1238" s="831"/>
      <c r="L1238" s="831"/>
      <c r="M1238" s="831"/>
      <c r="N1238" s="831"/>
      <c r="O1238" s="831"/>
      <c r="P1238" s="827"/>
      <c r="Q1238" s="832"/>
    </row>
    <row r="1239" spans="1:17" ht="14.45" customHeight="1" x14ac:dyDescent="0.2">
      <c r="A1239" s="821" t="s">
        <v>586</v>
      </c>
      <c r="B1239" s="822" t="s">
        <v>7641</v>
      </c>
      <c r="C1239" s="822" t="s">
        <v>6365</v>
      </c>
      <c r="D1239" s="822" t="s">
        <v>6497</v>
      </c>
      <c r="E1239" s="822" t="s">
        <v>6494</v>
      </c>
      <c r="F1239" s="831"/>
      <c r="G1239" s="831"/>
      <c r="H1239" s="831"/>
      <c r="I1239" s="831"/>
      <c r="J1239" s="831">
        <v>1</v>
      </c>
      <c r="K1239" s="831">
        <v>1524.43</v>
      </c>
      <c r="L1239" s="831">
        <v>1</v>
      </c>
      <c r="M1239" s="831">
        <v>1524.43</v>
      </c>
      <c r="N1239" s="831"/>
      <c r="O1239" s="831"/>
      <c r="P1239" s="827"/>
      <c r="Q1239" s="832"/>
    </row>
    <row r="1240" spans="1:17" ht="14.45" customHeight="1" x14ac:dyDescent="0.2">
      <c r="A1240" s="821" t="s">
        <v>586</v>
      </c>
      <c r="B1240" s="822" t="s">
        <v>7641</v>
      </c>
      <c r="C1240" s="822" t="s">
        <v>6365</v>
      </c>
      <c r="D1240" s="822" t="s">
        <v>6501</v>
      </c>
      <c r="E1240" s="822" t="s">
        <v>6502</v>
      </c>
      <c r="F1240" s="831">
        <v>90</v>
      </c>
      <c r="G1240" s="831">
        <v>71036.100000000006</v>
      </c>
      <c r="H1240" s="831">
        <v>0.6122448979591838</v>
      </c>
      <c r="I1240" s="831">
        <v>789.29000000000008</v>
      </c>
      <c r="J1240" s="831">
        <v>147</v>
      </c>
      <c r="K1240" s="831">
        <v>116025.62999999999</v>
      </c>
      <c r="L1240" s="831">
        <v>1</v>
      </c>
      <c r="M1240" s="831">
        <v>789.29</v>
      </c>
      <c r="N1240" s="831">
        <v>125</v>
      </c>
      <c r="O1240" s="831">
        <v>98661.249999999956</v>
      </c>
      <c r="P1240" s="827">
        <v>0.85034013605442149</v>
      </c>
      <c r="Q1240" s="832">
        <v>789.28999999999962</v>
      </c>
    </row>
    <row r="1241" spans="1:17" ht="14.45" customHeight="1" x14ac:dyDescent="0.2">
      <c r="A1241" s="821" t="s">
        <v>586</v>
      </c>
      <c r="B1241" s="822" t="s">
        <v>7641</v>
      </c>
      <c r="C1241" s="822" t="s">
        <v>6365</v>
      </c>
      <c r="D1241" s="822" t="s">
        <v>6510</v>
      </c>
      <c r="E1241" s="822" t="s">
        <v>6493</v>
      </c>
      <c r="F1241" s="831">
        <v>7</v>
      </c>
      <c r="G1241" s="831">
        <v>8923.11</v>
      </c>
      <c r="H1241" s="831"/>
      <c r="I1241" s="831">
        <v>1274.73</v>
      </c>
      <c r="J1241" s="831"/>
      <c r="K1241" s="831"/>
      <c r="L1241" s="831"/>
      <c r="M1241" s="831"/>
      <c r="N1241" s="831"/>
      <c r="O1241" s="831"/>
      <c r="P1241" s="827"/>
      <c r="Q1241" s="832"/>
    </row>
    <row r="1242" spans="1:17" ht="14.45" customHeight="1" x14ac:dyDescent="0.2">
      <c r="A1242" s="821" t="s">
        <v>586</v>
      </c>
      <c r="B1242" s="822" t="s">
        <v>7641</v>
      </c>
      <c r="C1242" s="822" t="s">
        <v>6365</v>
      </c>
      <c r="D1242" s="822" t="s">
        <v>6510</v>
      </c>
      <c r="E1242" s="822" t="s">
        <v>6494</v>
      </c>
      <c r="F1242" s="831">
        <v>2</v>
      </c>
      <c r="G1242" s="831">
        <v>2549.46</v>
      </c>
      <c r="H1242" s="831">
        <v>0.77985170502514412</v>
      </c>
      <c r="I1242" s="831">
        <v>1274.73</v>
      </c>
      <c r="J1242" s="831">
        <v>3</v>
      </c>
      <c r="K1242" s="831">
        <v>3269.16</v>
      </c>
      <c r="L1242" s="831">
        <v>1</v>
      </c>
      <c r="M1242" s="831">
        <v>1089.72</v>
      </c>
      <c r="N1242" s="831">
        <v>2</v>
      </c>
      <c r="O1242" s="831">
        <v>2179.44</v>
      </c>
      <c r="P1242" s="827">
        <v>0.66666666666666674</v>
      </c>
      <c r="Q1242" s="832">
        <v>1089.72</v>
      </c>
    </row>
    <row r="1243" spans="1:17" ht="14.45" customHeight="1" x14ac:dyDescent="0.2">
      <c r="A1243" s="821" t="s">
        <v>586</v>
      </c>
      <c r="B1243" s="822" t="s">
        <v>7641</v>
      </c>
      <c r="C1243" s="822" t="s">
        <v>6365</v>
      </c>
      <c r="D1243" s="822" t="s">
        <v>6511</v>
      </c>
      <c r="E1243" s="822" t="s">
        <v>6512</v>
      </c>
      <c r="F1243" s="831">
        <v>2</v>
      </c>
      <c r="G1243" s="831">
        <v>25281.06</v>
      </c>
      <c r="H1243" s="831"/>
      <c r="I1243" s="831">
        <v>12640.53</v>
      </c>
      <c r="J1243" s="831"/>
      <c r="K1243" s="831"/>
      <c r="L1243" s="831"/>
      <c r="M1243" s="831"/>
      <c r="N1243" s="831"/>
      <c r="O1243" s="831"/>
      <c r="P1243" s="827"/>
      <c r="Q1243" s="832"/>
    </row>
    <row r="1244" spans="1:17" ht="14.45" customHeight="1" x14ac:dyDescent="0.2">
      <c r="A1244" s="821" t="s">
        <v>586</v>
      </c>
      <c r="B1244" s="822" t="s">
        <v>7641</v>
      </c>
      <c r="C1244" s="822" t="s">
        <v>6365</v>
      </c>
      <c r="D1244" s="822" t="s">
        <v>6511</v>
      </c>
      <c r="E1244" s="822" t="s">
        <v>6513</v>
      </c>
      <c r="F1244" s="831">
        <v>1</v>
      </c>
      <c r="G1244" s="831">
        <v>12640.53</v>
      </c>
      <c r="H1244" s="831">
        <v>1.1696072172102707</v>
      </c>
      <c r="I1244" s="831">
        <v>12640.53</v>
      </c>
      <c r="J1244" s="831">
        <v>1</v>
      </c>
      <c r="K1244" s="831">
        <v>10807.5</v>
      </c>
      <c r="L1244" s="831">
        <v>1</v>
      </c>
      <c r="M1244" s="831">
        <v>10807.5</v>
      </c>
      <c r="N1244" s="831">
        <v>1</v>
      </c>
      <c r="O1244" s="831">
        <v>10807.5</v>
      </c>
      <c r="P1244" s="827">
        <v>1</v>
      </c>
      <c r="Q1244" s="832">
        <v>10807.5</v>
      </c>
    </row>
    <row r="1245" spans="1:17" ht="14.45" customHeight="1" x14ac:dyDescent="0.2">
      <c r="A1245" s="821" t="s">
        <v>586</v>
      </c>
      <c r="B1245" s="822" t="s">
        <v>7641</v>
      </c>
      <c r="C1245" s="822" t="s">
        <v>6365</v>
      </c>
      <c r="D1245" s="822" t="s">
        <v>6517</v>
      </c>
      <c r="E1245" s="822" t="s">
        <v>6519</v>
      </c>
      <c r="F1245" s="831"/>
      <c r="G1245" s="831"/>
      <c r="H1245" s="831"/>
      <c r="I1245" s="831"/>
      <c r="J1245" s="831">
        <v>1</v>
      </c>
      <c r="K1245" s="831">
        <v>10645.7</v>
      </c>
      <c r="L1245" s="831">
        <v>1</v>
      </c>
      <c r="M1245" s="831">
        <v>10645.7</v>
      </c>
      <c r="N1245" s="831"/>
      <c r="O1245" s="831"/>
      <c r="P1245" s="827"/>
      <c r="Q1245" s="832"/>
    </row>
    <row r="1246" spans="1:17" ht="14.45" customHeight="1" x14ac:dyDescent="0.2">
      <c r="A1246" s="821" t="s">
        <v>586</v>
      </c>
      <c r="B1246" s="822" t="s">
        <v>7641</v>
      </c>
      <c r="C1246" s="822" t="s">
        <v>6365</v>
      </c>
      <c r="D1246" s="822" t="s">
        <v>6520</v>
      </c>
      <c r="E1246" s="822" t="s">
        <v>6518</v>
      </c>
      <c r="F1246" s="831"/>
      <c r="G1246" s="831"/>
      <c r="H1246" s="831"/>
      <c r="I1246" s="831"/>
      <c r="J1246" s="831">
        <v>2</v>
      </c>
      <c r="K1246" s="831">
        <v>26564.080000000002</v>
      </c>
      <c r="L1246" s="831">
        <v>1</v>
      </c>
      <c r="M1246" s="831">
        <v>13282.04</v>
      </c>
      <c r="N1246" s="831"/>
      <c r="O1246" s="831"/>
      <c r="P1246" s="827"/>
      <c r="Q1246" s="832"/>
    </row>
    <row r="1247" spans="1:17" ht="14.45" customHeight="1" x14ac:dyDescent="0.2">
      <c r="A1247" s="821" t="s">
        <v>586</v>
      </c>
      <c r="B1247" s="822" t="s">
        <v>7641</v>
      </c>
      <c r="C1247" s="822" t="s">
        <v>6365</v>
      </c>
      <c r="D1247" s="822" t="s">
        <v>6521</v>
      </c>
      <c r="E1247" s="822" t="s">
        <v>6515</v>
      </c>
      <c r="F1247" s="831"/>
      <c r="G1247" s="831"/>
      <c r="H1247" s="831"/>
      <c r="I1247" s="831"/>
      <c r="J1247" s="831">
        <v>4</v>
      </c>
      <c r="K1247" s="831">
        <v>4829.08</v>
      </c>
      <c r="L1247" s="831">
        <v>1</v>
      </c>
      <c r="M1247" s="831">
        <v>1207.27</v>
      </c>
      <c r="N1247" s="831"/>
      <c r="O1247" s="831"/>
      <c r="P1247" s="827"/>
      <c r="Q1247" s="832"/>
    </row>
    <row r="1248" spans="1:17" ht="14.45" customHeight="1" x14ac:dyDescent="0.2">
      <c r="A1248" s="821" t="s">
        <v>586</v>
      </c>
      <c r="B1248" s="822" t="s">
        <v>7641</v>
      </c>
      <c r="C1248" s="822" t="s">
        <v>6365</v>
      </c>
      <c r="D1248" s="822" t="s">
        <v>6522</v>
      </c>
      <c r="E1248" s="822" t="s">
        <v>6523</v>
      </c>
      <c r="F1248" s="831">
        <v>8</v>
      </c>
      <c r="G1248" s="831">
        <v>85031.599999999991</v>
      </c>
      <c r="H1248" s="831">
        <v>2.6666666666666661</v>
      </c>
      <c r="I1248" s="831">
        <v>10628.949999999999</v>
      </c>
      <c r="J1248" s="831">
        <v>3</v>
      </c>
      <c r="K1248" s="831">
        <v>31886.850000000002</v>
      </c>
      <c r="L1248" s="831">
        <v>1</v>
      </c>
      <c r="M1248" s="831">
        <v>10628.95</v>
      </c>
      <c r="N1248" s="831">
        <v>3</v>
      </c>
      <c r="O1248" s="831">
        <v>28803.21</v>
      </c>
      <c r="P1248" s="827">
        <v>0.90329430470554473</v>
      </c>
      <c r="Q1248" s="832">
        <v>9601.07</v>
      </c>
    </row>
    <row r="1249" spans="1:17" ht="14.45" customHeight="1" x14ac:dyDescent="0.2">
      <c r="A1249" s="821" t="s">
        <v>586</v>
      </c>
      <c r="B1249" s="822" t="s">
        <v>7641</v>
      </c>
      <c r="C1249" s="822" t="s">
        <v>6365</v>
      </c>
      <c r="D1249" s="822" t="s">
        <v>6530</v>
      </c>
      <c r="E1249" s="822" t="s">
        <v>6531</v>
      </c>
      <c r="F1249" s="831">
        <v>4</v>
      </c>
      <c r="G1249" s="831">
        <v>4380.92</v>
      </c>
      <c r="H1249" s="831">
        <v>1.3333333333333333</v>
      </c>
      <c r="I1249" s="831">
        <v>1095.23</v>
      </c>
      <c r="J1249" s="831">
        <v>3</v>
      </c>
      <c r="K1249" s="831">
        <v>3285.69</v>
      </c>
      <c r="L1249" s="831">
        <v>1</v>
      </c>
      <c r="M1249" s="831">
        <v>1095.23</v>
      </c>
      <c r="N1249" s="831"/>
      <c r="O1249" s="831"/>
      <c r="P1249" s="827"/>
      <c r="Q1249" s="832"/>
    </row>
    <row r="1250" spans="1:17" ht="14.45" customHeight="1" x14ac:dyDescent="0.2">
      <c r="A1250" s="821" t="s">
        <v>586</v>
      </c>
      <c r="B1250" s="822" t="s">
        <v>7641</v>
      </c>
      <c r="C1250" s="822" t="s">
        <v>6365</v>
      </c>
      <c r="D1250" s="822" t="s">
        <v>6530</v>
      </c>
      <c r="E1250" s="822" t="s">
        <v>6532</v>
      </c>
      <c r="F1250" s="831">
        <v>2</v>
      </c>
      <c r="G1250" s="831">
        <v>2190.46</v>
      </c>
      <c r="H1250" s="831">
        <v>1.1704801701381837</v>
      </c>
      <c r="I1250" s="831">
        <v>1095.23</v>
      </c>
      <c r="J1250" s="831">
        <v>2</v>
      </c>
      <c r="K1250" s="831">
        <v>1871.42</v>
      </c>
      <c r="L1250" s="831">
        <v>1</v>
      </c>
      <c r="M1250" s="831">
        <v>935.71</v>
      </c>
      <c r="N1250" s="831">
        <v>1</v>
      </c>
      <c r="O1250" s="831">
        <v>935.71</v>
      </c>
      <c r="P1250" s="827">
        <v>0.5</v>
      </c>
      <c r="Q1250" s="832">
        <v>935.71</v>
      </c>
    </row>
    <row r="1251" spans="1:17" ht="14.45" customHeight="1" x14ac:dyDescent="0.2">
      <c r="A1251" s="821" t="s">
        <v>586</v>
      </c>
      <c r="B1251" s="822" t="s">
        <v>7641</v>
      </c>
      <c r="C1251" s="822" t="s">
        <v>6365</v>
      </c>
      <c r="D1251" s="822" t="s">
        <v>6533</v>
      </c>
      <c r="E1251" s="822" t="s">
        <v>6534</v>
      </c>
      <c r="F1251" s="831">
        <v>1</v>
      </c>
      <c r="G1251" s="831">
        <v>11674</v>
      </c>
      <c r="H1251" s="831"/>
      <c r="I1251" s="831">
        <v>11674</v>
      </c>
      <c r="J1251" s="831"/>
      <c r="K1251" s="831"/>
      <c r="L1251" s="831"/>
      <c r="M1251" s="831"/>
      <c r="N1251" s="831"/>
      <c r="O1251" s="831"/>
      <c r="P1251" s="827"/>
      <c r="Q1251" s="832"/>
    </row>
    <row r="1252" spans="1:17" ht="14.45" customHeight="1" x14ac:dyDescent="0.2">
      <c r="A1252" s="821" t="s">
        <v>586</v>
      </c>
      <c r="B1252" s="822" t="s">
        <v>7641</v>
      </c>
      <c r="C1252" s="822" t="s">
        <v>6365</v>
      </c>
      <c r="D1252" s="822" t="s">
        <v>6533</v>
      </c>
      <c r="E1252" s="822" t="s">
        <v>6535</v>
      </c>
      <c r="F1252" s="831">
        <v>1</v>
      </c>
      <c r="G1252" s="831">
        <v>11674</v>
      </c>
      <c r="H1252" s="831">
        <v>1.2942522516929273</v>
      </c>
      <c r="I1252" s="831">
        <v>11674</v>
      </c>
      <c r="J1252" s="831">
        <v>1</v>
      </c>
      <c r="K1252" s="831">
        <v>9019.8799999999992</v>
      </c>
      <c r="L1252" s="831">
        <v>1</v>
      </c>
      <c r="M1252" s="831">
        <v>9019.8799999999992</v>
      </c>
      <c r="N1252" s="831">
        <v>2</v>
      </c>
      <c r="O1252" s="831">
        <v>18039.740000000002</v>
      </c>
      <c r="P1252" s="827">
        <v>1.9999977826756015</v>
      </c>
      <c r="Q1252" s="832">
        <v>9019.8700000000008</v>
      </c>
    </row>
    <row r="1253" spans="1:17" ht="14.45" customHeight="1" x14ac:dyDescent="0.2">
      <c r="A1253" s="821" t="s">
        <v>586</v>
      </c>
      <c r="B1253" s="822" t="s">
        <v>7641</v>
      </c>
      <c r="C1253" s="822" t="s">
        <v>6365</v>
      </c>
      <c r="D1253" s="822" t="s">
        <v>6536</v>
      </c>
      <c r="E1253" s="822" t="s">
        <v>6537</v>
      </c>
      <c r="F1253" s="831">
        <v>15</v>
      </c>
      <c r="G1253" s="831">
        <v>13540.05</v>
      </c>
      <c r="H1253" s="831">
        <v>1.4999999999999998</v>
      </c>
      <c r="I1253" s="831">
        <v>902.67</v>
      </c>
      <c r="J1253" s="831">
        <v>10</v>
      </c>
      <c r="K1253" s="831">
        <v>9026.7000000000007</v>
      </c>
      <c r="L1253" s="831">
        <v>1</v>
      </c>
      <c r="M1253" s="831">
        <v>902.67000000000007</v>
      </c>
      <c r="N1253" s="831"/>
      <c r="O1253" s="831"/>
      <c r="P1253" s="827"/>
      <c r="Q1253" s="832"/>
    </row>
    <row r="1254" spans="1:17" ht="14.45" customHeight="1" x14ac:dyDescent="0.2">
      <c r="A1254" s="821" t="s">
        <v>586</v>
      </c>
      <c r="B1254" s="822" t="s">
        <v>7641</v>
      </c>
      <c r="C1254" s="822" t="s">
        <v>6365</v>
      </c>
      <c r="D1254" s="822" t="s">
        <v>6536</v>
      </c>
      <c r="E1254" s="822" t="s">
        <v>6538</v>
      </c>
      <c r="F1254" s="831">
        <v>4</v>
      </c>
      <c r="G1254" s="831">
        <v>3610.68</v>
      </c>
      <c r="H1254" s="831">
        <v>0.58539669775224057</v>
      </c>
      <c r="I1254" s="831">
        <v>902.67</v>
      </c>
      <c r="J1254" s="831">
        <v>8</v>
      </c>
      <c r="K1254" s="831">
        <v>6167.92</v>
      </c>
      <c r="L1254" s="831">
        <v>1</v>
      </c>
      <c r="M1254" s="831">
        <v>770.99</v>
      </c>
      <c r="N1254" s="831">
        <v>3</v>
      </c>
      <c r="O1254" s="831">
        <v>2312.94</v>
      </c>
      <c r="P1254" s="827">
        <v>0.37499513612368512</v>
      </c>
      <c r="Q1254" s="832">
        <v>770.98</v>
      </c>
    </row>
    <row r="1255" spans="1:17" ht="14.45" customHeight="1" x14ac:dyDescent="0.2">
      <c r="A1255" s="821" t="s">
        <v>586</v>
      </c>
      <c r="B1255" s="822" t="s">
        <v>7641</v>
      </c>
      <c r="C1255" s="822" t="s">
        <v>6365</v>
      </c>
      <c r="D1255" s="822" t="s">
        <v>6539</v>
      </c>
      <c r="E1255" s="822" t="s">
        <v>6537</v>
      </c>
      <c r="F1255" s="831">
        <v>50</v>
      </c>
      <c r="G1255" s="831">
        <v>51471</v>
      </c>
      <c r="H1255" s="831">
        <v>1.3888888888888891</v>
      </c>
      <c r="I1255" s="831">
        <v>1029.42</v>
      </c>
      <c r="J1255" s="831">
        <v>36</v>
      </c>
      <c r="K1255" s="831">
        <v>37059.119999999995</v>
      </c>
      <c r="L1255" s="831">
        <v>1</v>
      </c>
      <c r="M1255" s="831">
        <v>1029.4199999999998</v>
      </c>
      <c r="N1255" s="831">
        <v>25</v>
      </c>
      <c r="O1255" s="831">
        <v>22003.75</v>
      </c>
      <c r="P1255" s="827">
        <v>0.59374723414911101</v>
      </c>
      <c r="Q1255" s="832">
        <v>880.15</v>
      </c>
    </row>
    <row r="1256" spans="1:17" ht="14.45" customHeight="1" x14ac:dyDescent="0.2">
      <c r="A1256" s="821" t="s">
        <v>586</v>
      </c>
      <c r="B1256" s="822" t="s">
        <v>7641</v>
      </c>
      <c r="C1256" s="822" t="s">
        <v>6365</v>
      </c>
      <c r="D1256" s="822" t="s">
        <v>6539</v>
      </c>
      <c r="E1256" s="822" t="s">
        <v>6538</v>
      </c>
      <c r="F1256" s="831">
        <v>36</v>
      </c>
      <c r="G1256" s="831">
        <v>37059.120000000003</v>
      </c>
      <c r="H1256" s="831">
        <v>1.1124889303822358</v>
      </c>
      <c r="I1256" s="831">
        <v>1029.42</v>
      </c>
      <c r="J1256" s="831">
        <v>37</v>
      </c>
      <c r="K1256" s="831">
        <v>33311.9</v>
      </c>
      <c r="L1256" s="831">
        <v>1</v>
      </c>
      <c r="M1256" s="831">
        <v>900.32162162162172</v>
      </c>
      <c r="N1256" s="831">
        <v>39</v>
      </c>
      <c r="O1256" s="831">
        <v>35520.01</v>
      </c>
      <c r="P1256" s="827">
        <v>1.0662859218477481</v>
      </c>
      <c r="Q1256" s="832">
        <v>910.76948717948721</v>
      </c>
    </row>
    <row r="1257" spans="1:17" ht="14.45" customHeight="1" x14ac:dyDescent="0.2">
      <c r="A1257" s="821" t="s">
        <v>586</v>
      </c>
      <c r="B1257" s="822" t="s">
        <v>7641</v>
      </c>
      <c r="C1257" s="822" t="s">
        <v>6365</v>
      </c>
      <c r="D1257" s="822" t="s">
        <v>6540</v>
      </c>
      <c r="E1257" s="822" t="s">
        <v>6541</v>
      </c>
      <c r="F1257" s="831"/>
      <c r="G1257" s="831"/>
      <c r="H1257" s="831"/>
      <c r="I1257" s="831"/>
      <c r="J1257" s="831">
        <v>1</v>
      </c>
      <c r="K1257" s="831">
        <v>886.01</v>
      </c>
      <c r="L1257" s="831">
        <v>1</v>
      </c>
      <c r="M1257" s="831">
        <v>886.01</v>
      </c>
      <c r="N1257" s="831"/>
      <c r="O1257" s="831"/>
      <c r="P1257" s="827"/>
      <c r="Q1257" s="832"/>
    </row>
    <row r="1258" spans="1:17" ht="14.45" customHeight="1" x14ac:dyDescent="0.2">
      <c r="A1258" s="821" t="s">
        <v>586</v>
      </c>
      <c r="B1258" s="822" t="s">
        <v>7641</v>
      </c>
      <c r="C1258" s="822" t="s">
        <v>6365</v>
      </c>
      <c r="D1258" s="822" t="s">
        <v>6542</v>
      </c>
      <c r="E1258" s="822" t="s">
        <v>6543</v>
      </c>
      <c r="F1258" s="831">
        <v>5</v>
      </c>
      <c r="G1258" s="831">
        <v>47522.45</v>
      </c>
      <c r="H1258" s="831">
        <v>1.0615838810193807</v>
      </c>
      <c r="I1258" s="831">
        <v>9504.49</v>
      </c>
      <c r="J1258" s="831">
        <v>5</v>
      </c>
      <c r="K1258" s="831">
        <v>44765.609999999993</v>
      </c>
      <c r="L1258" s="831">
        <v>1</v>
      </c>
      <c r="M1258" s="831">
        <v>8953.1219999999994</v>
      </c>
      <c r="N1258" s="831"/>
      <c r="O1258" s="831"/>
      <c r="P1258" s="827"/>
      <c r="Q1258" s="832"/>
    </row>
    <row r="1259" spans="1:17" ht="14.45" customHeight="1" x14ac:dyDescent="0.2">
      <c r="A1259" s="821" t="s">
        <v>586</v>
      </c>
      <c r="B1259" s="822" t="s">
        <v>7641</v>
      </c>
      <c r="C1259" s="822" t="s">
        <v>6365</v>
      </c>
      <c r="D1259" s="822" t="s">
        <v>6550</v>
      </c>
      <c r="E1259" s="822" t="s">
        <v>6551</v>
      </c>
      <c r="F1259" s="831"/>
      <c r="G1259" s="831"/>
      <c r="H1259" s="831"/>
      <c r="I1259" s="831"/>
      <c r="J1259" s="831">
        <v>1</v>
      </c>
      <c r="K1259" s="831">
        <v>9185.2900000000009</v>
      </c>
      <c r="L1259" s="831">
        <v>1</v>
      </c>
      <c r="M1259" s="831">
        <v>9185.2900000000009</v>
      </c>
      <c r="N1259" s="831"/>
      <c r="O1259" s="831"/>
      <c r="P1259" s="827"/>
      <c r="Q1259" s="832"/>
    </row>
    <row r="1260" spans="1:17" ht="14.45" customHeight="1" x14ac:dyDescent="0.2">
      <c r="A1260" s="821" t="s">
        <v>586</v>
      </c>
      <c r="B1260" s="822" t="s">
        <v>7641</v>
      </c>
      <c r="C1260" s="822" t="s">
        <v>6365</v>
      </c>
      <c r="D1260" s="822" t="s">
        <v>6559</v>
      </c>
      <c r="E1260" s="822" t="s">
        <v>6558</v>
      </c>
      <c r="F1260" s="831"/>
      <c r="G1260" s="831"/>
      <c r="H1260" s="831"/>
      <c r="I1260" s="831"/>
      <c r="J1260" s="831">
        <v>3</v>
      </c>
      <c r="K1260" s="831">
        <v>1855.47</v>
      </c>
      <c r="L1260" s="831">
        <v>1</v>
      </c>
      <c r="M1260" s="831">
        <v>618.49</v>
      </c>
      <c r="N1260" s="831"/>
      <c r="O1260" s="831"/>
      <c r="P1260" s="827"/>
      <c r="Q1260" s="832"/>
    </row>
    <row r="1261" spans="1:17" ht="14.45" customHeight="1" x14ac:dyDescent="0.2">
      <c r="A1261" s="821" t="s">
        <v>586</v>
      </c>
      <c r="B1261" s="822" t="s">
        <v>7641</v>
      </c>
      <c r="C1261" s="822" t="s">
        <v>6365</v>
      </c>
      <c r="D1261" s="822" t="s">
        <v>6566</v>
      </c>
      <c r="E1261" s="822" t="s">
        <v>6567</v>
      </c>
      <c r="F1261" s="831"/>
      <c r="G1261" s="831"/>
      <c r="H1261" s="831"/>
      <c r="I1261" s="831"/>
      <c r="J1261" s="831">
        <v>1</v>
      </c>
      <c r="K1261" s="831">
        <v>223.85</v>
      </c>
      <c r="L1261" s="831">
        <v>1</v>
      </c>
      <c r="M1261" s="831">
        <v>223.85</v>
      </c>
      <c r="N1261" s="831"/>
      <c r="O1261" s="831"/>
      <c r="P1261" s="827"/>
      <c r="Q1261" s="832"/>
    </row>
    <row r="1262" spans="1:17" ht="14.45" customHeight="1" x14ac:dyDescent="0.2">
      <c r="A1262" s="821" t="s">
        <v>586</v>
      </c>
      <c r="B1262" s="822" t="s">
        <v>7641</v>
      </c>
      <c r="C1262" s="822" t="s">
        <v>6365</v>
      </c>
      <c r="D1262" s="822" t="s">
        <v>6572</v>
      </c>
      <c r="E1262" s="822" t="s">
        <v>6573</v>
      </c>
      <c r="F1262" s="831"/>
      <c r="G1262" s="831"/>
      <c r="H1262" s="831"/>
      <c r="I1262" s="831"/>
      <c r="J1262" s="831"/>
      <c r="K1262" s="831"/>
      <c r="L1262" s="831"/>
      <c r="M1262" s="831"/>
      <c r="N1262" s="831">
        <v>1</v>
      </c>
      <c r="O1262" s="831">
        <v>1796</v>
      </c>
      <c r="P1262" s="827"/>
      <c r="Q1262" s="832">
        <v>1796</v>
      </c>
    </row>
    <row r="1263" spans="1:17" ht="14.45" customHeight="1" x14ac:dyDescent="0.2">
      <c r="A1263" s="821" t="s">
        <v>586</v>
      </c>
      <c r="B1263" s="822" t="s">
        <v>7641</v>
      </c>
      <c r="C1263" s="822" t="s">
        <v>6365</v>
      </c>
      <c r="D1263" s="822" t="s">
        <v>7657</v>
      </c>
      <c r="E1263" s="822" t="s">
        <v>7658</v>
      </c>
      <c r="F1263" s="831"/>
      <c r="G1263" s="831"/>
      <c r="H1263" s="831"/>
      <c r="I1263" s="831"/>
      <c r="J1263" s="831"/>
      <c r="K1263" s="831"/>
      <c r="L1263" s="831"/>
      <c r="M1263" s="831"/>
      <c r="N1263" s="831">
        <v>1</v>
      </c>
      <c r="O1263" s="831">
        <v>1796</v>
      </c>
      <c r="P1263" s="827"/>
      <c r="Q1263" s="832">
        <v>1796</v>
      </c>
    </row>
    <row r="1264" spans="1:17" ht="14.45" customHeight="1" x14ac:dyDescent="0.2">
      <c r="A1264" s="821" t="s">
        <v>586</v>
      </c>
      <c r="B1264" s="822" t="s">
        <v>7641</v>
      </c>
      <c r="C1264" s="822" t="s">
        <v>6365</v>
      </c>
      <c r="D1264" s="822" t="s">
        <v>6574</v>
      </c>
      <c r="E1264" s="822" t="s">
        <v>6575</v>
      </c>
      <c r="F1264" s="831"/>
      <c r="G1264" s="831"/>
      <c r="H1264" s="831"/>
      <c r="I1264" s="831"/>
      <c r="J1264" s="831"/>
      <c r="K1264" s="831"/>
      <c r="L1264" s="831"/>
      <c r="M1264" s="831"/>
      <c r="N1264" s="831">
        <v>3</v>
      </c>
      <c r="O1264" s="831">
        <v>4552.74</v>
      </c>
      <c r="P1264" s="827"/>
      <c r="Q1264" s="832">
        <v>1517.58</v>
      </c>
    </row>
    <row r="1265" spans="1:17" ht="14.45" customHeight="1" x14ac:dyDescent="0.2">
      <c r="A1265" s="821" t="s">
        <v>586</v>
      </c>
      <c r="B1265" s="822" t="s">
        <v>7641</v>
      </c>
      <c r="C1265" s="822" t="s">
        <v>6365</v>
      </c>
      <c r="D1265" s="822" t="s">
        <v>6576</v>
      </c>
      <c r="E1265" s="822" t="s">
        <v>6577</v>
      </c>
      <c r="F1265" s="831"/>
      <c r="G1265" s="831"/>
      <c r="H1265" s="831"/>
      <c r="I1265" s="831"/>
      <c r="J1265" s="831">
        <v>1</v>
      </c>
      <c r="K1265" s="831">
        <v>1657.27</v>
      </c>
      <c r="L1265" s="831">
        <v>1</v>
      </c>
      <c r="M1265" s="831">
        <v>1657.27</v>
      </c>
      <c r="N1265" s="831"/>
      <c r="O1265" s="831"/>
      <c r="P1265" s="827"/>
      <c r="Q1265" s="832"/>
    </row>
    <row r="1266" spans="1:17" ht="14.45" customHeight="1" x14ac:dyDescent="0.2">
      <c r="A1266" s="821" t="s">
        <v>586</v>
      </c>
      <c r="B1266" s="822" t="s">
        <v>7641</v>
      </c>
      <c r="C1266" s="822" t="s">
        <v>6365</v>
      </c>
      <c r="D1266" s="822" t="s">
        <v>7659</v>
      </c>
      <c r="E1266" s="822" t="s">
        <v>7660</v>
      </c>
      <c r="F1266" s="831"/>
      <c r="G1266" s="831"/>
      <c r="H1266" s="831"/>
      <c r="I1266" s="831"/>
      <c r="J1266" s="831">
        <v>1</v>
      </c>
      <c r="K1266" s="831">
        <v>1796</v>
      </c>
      <c r="L1266" s="831">
        <v>1</v>
      </c>
      <c r="M1266" s="831">
        <v>1796</v>
      </c>
      <c r="N1266" s="831"/>
      <c r="O1266" s="831"/>
      <c r="P1266" s="827"/>
      <c r="Q1266" s="832"/>
    </row>
    <row r="1267" spans="1:17" ht="14.45" customHeight="1" x14ac:dyDescent="0.2">
      <c r="A1267" s="821" t="s">
        <v>586</v>
      </c>
      <c r="B1267" s="822" t="s">
        <v>7641</v>
      </c>
      <c r="C1267" s="822" t="s">
        <v>6365</v>
      </c>
      <c r="D1267" s="822" t="s">
        <v>6580</v>
      </c>
      <c r="E1267" s="822" t="s">
        <v>6581</v>
      </c>
      <c r="F1267" s="831">
        <v>2</v>
      </c>
      <c r="G1267" s="831">
        <v>970.04</v>
      </c>
      <c r="H1267" s="831">
        <v>2.3981211372064277</v>
      </c>
      <c r="I1267" s="831">
        <v>485.02</v>
      </c>
      <c r="J1267" s="831">
        <v>1</v>
      </c>
      <c r="K1267" s="831">
        <v>404.5</v>
      </c>
      <c r="L1267" s="831">
        <v>1</v>
      </c>
      <c r="M1267" s="831">
        <v>404.5</v>
      </c>
      <c r="N1267" s="831">
        <v>1</v>
      </c>
      <c r="O1267" s="831">
        <v>404.5</v>
      </c>
      <c r="P1267" s="827">
        <v>1</v>
      </c>
      <c r="Q1267" s="832">
        <v>404.5</v>
      </c>
    </row>
    <row r="1268" spans="1:17" ht="14.45" customHeight="1" x14ac:dyDescent="0.2">
      <c r="A1268" s="821" t="s">
        <v>586</v>
      </c>
      <c r="B1268" s="822" t="s">
        <v>7641</v>
      </c>
      <c r="C1268" s="822" t="s">
        <v>6365</v>
      </c>
      <c r="D1268" s="822" t="s">
        <v>6582</v>
      </c>
      <c r="E1268" s="822" t="s">
        <v>6581</v>
      </c>
      <c r="F1268" s="831">
        <v>12</v>
      </c>
      <c r="G1268" s="831">
        <v>4340.28</v>
      </c>
      <c r="H1268" s="831">
        <v>1.4415081054690742</v>
      </c>
      <c r="I1268" s="831">
        <v>361.69</v>
      </c>
      <c r="J1268" s="831">
        <v>10</v>
      </c>
      <c r="K1268" s="831">
        <v>3010.9300000000003</v>
      </c>
      <c r="L1268" s="831">
        <v>1</v>
      </c>
      <c r="M1268" s="831">
        <v>301.09300000000002</v>
      </c>
      <c r="N1268" s="831">
        <v>4</v>
      </c>
      <c r="O1268" s="831">
        <v>1177.4000000000001</v>
      </c>
      <c r="P1268" s="827">
        <v>0.39104197042109912</v>
      </c>
      <c r="Q1268" s="832">
        <v>294.35000000000002</v>
      </c>
    </row>
    <row r="1269" spans="1:17" ht="14.45" customHeight="1" x14ac:dyDescent="0.2">
      <c r="A1269" s="821" t="s">
        <v>586</v>
      </c>
      <c r="B1269" s="822" t="s">
        <v>7641</v>
      </c>
      <c r="C1269" s="822" t="s">
        <v>6365</v>
      </c>
      <c r="D1269" s="822" t="s">
        <v>6583</v>
      </c>
      <c r="E1269" s="822" t="s">
        <v>6584</v>
      </c>
      <c r="F1269" s="831">
        <v>3</v>
      </c>
      <c r="G1269" s="831">
        <v>16228.800000000001</v>
      </c>
      <c r="H1269" s="831">
        <v>1.5</v>
      </c>
      <c r="I1269" s="831">
        <v>5409.6</v>
      </c>
      <c r="J1269" s="831">
        <v>2</v>
      </c>
      <c r="K1269" s="831">
        <v>10819.2</v>
      </c>
      <c r="L1269" s="831">
        <v>1</v>
      </c>
      <c r="M1269" s="831">
        <v>5409.6</v>
      </c>
      <c r="N1269" s="831">
        <v>4</v>
      </c>
      <c r="O1269" s="831">
        <v>21638.400000000001</v>
      </c>
      <c r="P1269" s="827">
        <v>2</v>
      </c>
      <c r="Q1269" s="832">
        <v>5409.6</v>
      </c>
    </row>
    <row r="1270" spans="1:17" ht="14.45" customHeight="1" x14ac:dyDescent="0.2">
      <c r="A1270" s="821" t="s">
        <v>586</v>
      </c>
      <c r="B1270" s="822" t="s">
        <v>7641</v>
      </c>
      <c r="C1270" s="822" t="s">
        <v>6365</v>
      </c>
      <c r="D1270" s="822" t="s">
        <v>6587</v>
      </c>
      <c r="E1270" s="822" t="s">
        <v>6588</v>
      </c>
      <c r="F1270" s="831">
        <v>7</v>
      </c>
      <c r="G1270" s="831">
        <v>5966.17</v>
      </c>
      <c r="H1270" s="831"/>
      <c r="I1270" s="831">
        <v>852.31000000000006</v>
      </c>
      <c r="J1270" s="831"/>
      <c r="K1270" s="831"/>
      <c r="L1270" s="831"/>
      <c r="M1270" s="831"/>
      <c r="N1270" s="831"/>
      <c r="O1270" s="831"/>
      <c r="P1270" s="827"/>
      <c r="Q1270" s="832"/>
    </row>
    <row r="1271" spans="1:17" ht="14.45" customHeight="1" x14ac:dyDescent="0.2">
      <c r="A1271" s="821" t="s">
        <v>586</v>
      </c>
      <c r="B1271" s="822" t="s">
        <v>7641</v>
      </c>
      <c r="C1271" s="822" t="s">
        <v>6365</v>
      </c>
      <c r="D1271" s="822" t="s">
        <v>6589</v>
      </c>
      <c r="E1271" s="822" t="s">
        <v>6590</v>
      </c>
      <c r="F1271" s="831">
        <v>1</v>
      </c>
      <c r="G1271" s="831">
        <v>12873.29</v>
      </c>
      <c r="H1271" s="831"/>
      <c r="I1271" s="831">
        <v>12873.29</v>
      </c>
      <c r="J1271" s="831"/>
      <c r="K1271" s="831"/>
      <c r="L1271" s="831"/>
      <c r="M1271" s="831"/>
      <c r="N1271" s="831"/>
      <c r="O1271" s="831"/>
      <c r="P1271" s="827"/>
      <c r="Q1271" s="832"/>
    </row>
    <row r="1272" spans="1:17" ht="14.45" customHeight="1" x14ac:dyDescent="0.2">
      <c r="A1272" s="821" t="s">
        <v>586</v>
      </c>
      <c r="B1272" s="822" t="s">
        <v>7641</v>
      </c>
      <c r="C1272" s="822" t="s">
        <v>6365</v>
      </c>
      <c r="D1272" s="822" t="s">
        <v>7661</v>
      </c>
      <c r="E1272" s="822" t="s">
        <v>7662</v>
      </c>
      <c r="F1272" s="831">
        <v>1</v>
      </c>
      <c r="G1272" s="831">
        <v>4735.3500000000004</v>
      </c>
      <c r="H1272" s="831"/>
      <c r="I1272" s="831">
        <v>4735.3500000000004</v>
      </c>
      <c r="J1272" s="831"/>
      <c r="K1272" s="831"/>
      <c r="L1272" s="831"/>
      <c r="M1272" s="831"/>
      <c r="N1272" s="831"/>
      <c r="O1272" s="831"/>
      <c r="P1272" s="827"/>
      <c r="Q1272" s="832"/>
    </row>
    <row r="1273" spans="1:17" ht="14.45" customHeight="1" x14ac:dyDescent="0.2">
      <c r="A1273" s="821" t="s">
        <v>586</v>
      </c>
      <c r="B1273" s="822" t="s">
        <v>7641</v>
      </c>
      <c r="C1273" s="822" t="s">
        <v>6365</v>
      </c>
      <c r="D1273" s="822" t="s">
        <v>7663</v>
      </c>
      <c r="E1273" s="822" t="s">
        <v>7664</v>
      </c>
      <c r="F1273" s="831">
        <v>1</v>
      </c>
      <c r="G1273" s="831">
        <v>7993.16</v>
      </c>
      <c r="H1273" s="831"/>
      <c r="I1273" s="831">
        <v>7993.16</v>
      </c>
      <c r="J1273" s="831"/>
      <c r="K1273" s="831"/>
      <c r="L1273" s="831"/>
      <c r="M1273" s="831"/>
      <c r="N1273" s="831"/>
      <c r="O1273" s="831"/>
      <c r="P1273" s="827"/>
      <c r="Q1273" s="832"/>
    </row>
    <row r="1274" spans="1:17" ht="14.45" customHeight="1" x14ac:dyDescent="0.2">
      <c r="A1274" s="821" t="s">
        <v>586</v>
      </c>
      <c r="B1274" s="822" t="s">
        <v>7641</v>
      </c>
      <c r="C1274" s="822" t="s">
        <v>6365</v>
      </c>
      <c r="D1274" s="822" t="s">
        <v>6595</v>
      </c>
      <c r="E1274" s="822" t="s">
        <v>6596</v>
      </c>
      <c r="F1274" s="831">
        <v>7</v>
      </c>
      <c r="G1274" s="831">
        <v>17176.599999999999</v>
      </c>
      <c r="H1274" s="831">
        <v>3.4999999999999996</v>
      </c>
      <c r="I1274" s="831">
        <v>2453.7999999999997</v>
      </c>
      <c r="J1274" s="831">
        <v>2</v>
      </c>
      <c r="K1274" s="831">
        <v>4907.6000000000004</v>
      </c>
      <c r="L1274" s="831">
        <v>1</v>
      </c>
      <c r="M1274" s="831">
        <v>2453.8000000000002</v>
      </c>
      <c r="N1274" s="831">
        <v>2</v>
      </c>
      <c r="O1274" s="831">
        <v>4195.12</v>
      </c>
      <c r="P1274" s="827">
        <v>0.85482109381367666</v>
      </c>
      <c r="Q1274" s="832">
        <v>2097.56</v>
      </c>
    </row>
    <row r="1275" spans="1:17" ht="14.45" customHeight="1" x14ac:dyDescent="0.2">
      <c r="A1275" s="821" t="s">
        <v>586</v>
      </c>
      <c r="B1275" s="822" t="s">
        <v>7641</v>
      </c>
      <c r="C1275" s="822" t="s">
        <v>6365</v>
      </c>
      <c r="D1275" s="822" t="s">
        <v>6597</v>
      </c>
      <c r="E1275" s="822" t="s">
        <v>6596</v>
      </c>
      <c r="F1275" s="831">
        <v>0.30000000000000004</v>
      </c>
      <c r="G1275" s="831">
        <v>211.07999999999998</v>
      </c>
      <c r="H1275" s="831">
        <v>3</v>
      </c>
      <c r="I1275" s="831">
        <v>703.5999999999998</v>
      </c>
      <c r="J1275" s="831">
        <v>0.1</v>
      </c>
      <c r="K1275" s="831">
        <v>70.36</v>
      </c>
      <c r="L1275" s="831">
        <v>1</v>
      </c>
      <c r="M1275" s="831">
        <v>703.59999999999991</v>
      </c>
      <c r="N1275" s="831">
        <v>0.1</v>
      </c>
      <c r="O1275" s="831">
        <v>70.36</v>
      </c>
      <c r="P1275" s="827">
        <v>1</v>
      </c>
      <c r="Q1275" s="832">
        <v>703.59999999999991</v>
      </c>
    </row>
    <row r="1276" spans="1:17" ht="14.45" customHeight="1" x14ac:dyDescent="0.2">
      <c r="A1276" s="821" t="s">
        <v>586</v>
      </c>
      <c r="B1276" s="822" t="s">
        <v>7641</v>
      </c>
      <c r="C1276" s="822" t="s">
        <v>6365</v>
      </c>
      <c r="D1276" s="822" t="s">
        <v>6598</v>
      </c>
      <c r="E1276" s="822" t="s">
        <v>6596</v>
      </c>
      <c r="F1276" s="831">
        <v>1.2000000000000002</v>
      </c>
      <c r="G1276" s="831">
        <v>1846.8000000000002</v>
      </c>
      <c r="H1276" s="831">
        <v>3</v>
      </c>
      <c r="I1276" s="831">
        <v>1539</v>
      </c>
      <c r="J1276" s="831">
        <v>0.4</v>
      </c>
      <c r="K1276" s="831">
        <v>615.6</v>
      </c>
      <c r="L1276" s="831">
        <v>1</v>
      </c>
      <c r="M1276" s="831">
        <v>1539</v>
      </c>
      <c r="N1276" s="831">
        <v>0.4</v>
      </c>
      <c r="O1276" s="831">
        <v>615.6</v>
      </c>
      <c r="P1276" s="827">
        <v>1</v>
      </c>
      <c r="Q1276" s="832">
        <v>1539</v>
      </c>
    </row>
    <row r="1277" spans="1:17" ht="14.45" customHeight="1" x14ac:dyDescent="0.2">
      <c r="A1277" s="821" t="s">
        <v>586</v>
      </c>
      <c r="B1277" s="822" t="s">
        <v>7641</v>
      </c>
      <c r="C1277" s="822" t="s">
        <v>6365</v>
      </c>
      <c r="D1277" s="822" t="s">
        <v>6599</v>
      </c>
      <c r="E1277" s="822" t="s">
        <v>6596</v>
      </c>
      <c r="F1277" s="831">
        <v>0.89999999999999991</v>
      </c>
      <c r="G1277" s="831">
        <v>1595.79</v>
      </c>
      <c r="H1277" s="831">
        <v>4.5</v>
      </c>
      <c r="I1277" s="831">
        <v>1773.1000000000001</v>
      </c>
      <c r="J1277" s="831">
        <v>0.2</v>
      </c>
      <c r="K1277" s="831">
        <v>354.62</v>
      </c>
      <c r="L1277" s="831">
        <v>1</v>
      </c>
      <c r="M1277" s="831">
        <v>1773.1</v>
      </c>
      <c r="N1277" s="831">
        <v>0.4</v>
      </c>
      <c r="O1277" s="831">
        <v>709.24</v>
      </c>
      <c r="P1277" s="827">
        <v>2</v>
      </c>
      <c r="Q1277" s="832">
        <v>1773.1</v>
      </c>
    </row>
    <row r="1278" spans="1:17" ht="14.45" customHeight="1" x14ac:dyDescent="0.2">
      <c r="A1278" s="821" t="s">
        <v>586</v>
      </c>
      <c r="B1278" s="822" t="s">
        <v>7641</v>
      </c>
      <c r="C1278" s="822" t="s">
        <v>6365</v>
      </c>
      <c r="D1278" s="822" t="s">
        <v>6600</v>
      </c>
      <c r="E1278" s="822" t="s">
        <v>6601</v>
      </c>
      <c r="F1278" s="831">
        <v>8.6000000000000014</v>
      </c>
      <c r="G1278" s="831">
        <v>2167.39</v>
      </c>
      <c r="H1278" s="831">
        <v>0.89583410831566379</v>
      </c>
      <c r="I1278" s="831">
        <v>252.02209302325576</v>
      </c>
      <c r="J1278" s="831">
        <v>9.6000000000000032</v>
      </c>
      <c r="K1278" s="831">
        <v>2419.41</v>
      </c>
      <c r="L1278" s="831">
        <v>1</v>
      </c>
      <c r="M1278" s="831">
        <v>252.02187499999991</v>
      </c>
      <c r="N1278" s="831">
        <v>9.2000000000000011</v>
      </c>
      <c r="O1278" s="831">
        <v>2318.6799999999998</v>
      </c>
      <c r="P1278" s="827">
        <v>0.95836588259121025</v>
      </c>
      <c r="Q1278" s="832">
        <v>252.03043478260864</v>
      </c>
    </row>
    <row r="1279" spans="1:17" ht="14.45" customHeight="1" x14ac:dyDescent="0.2">
      <c r="A1279" s="821" t="s">
        <v>586</v>
      </c>
      <c r="B1279" s="822" t="s">
        <v>7641</v>
      </c>
      <c r="C1279" s="822" t="s">
        <v>6365</v>
      </c>
      <c r="D1279" s="822" t="s">
        <v>6602</v>
      </c>
      <c r="E1279" s="822" t="s">
        <v>6603</v>
      </c>
      <c r="F1279" s="831"/>
      <c r="G1279" s="831"/>
      <c r="H1279" s="831"/>
      <c r="I1279" s="831"/>
      <c r="J1279" s="831"/>
      <c r="K1279" s="831"/>
      <c r="L1279" s="831"/>
      <c r="M1279" s="831"/>
      <c r="N1279" s="831">
        <v>1</v>
      </c>
      <c r="O1279" s="831">
        <v>11500</v>
      </c>
      <c r="P1279" s="827"/>
      <c r="Q1279" s="832">
        <v>11500</v>
      </c>
    </row>
    <row r="1280" spans="1:17" ht="14.45" customHeight="1" x14ac:dyDescent="0.2">
      <c r="A1280" s="821" t="s">
        <v>586</v>
      </c>
      <c r="B1280" s="822" t="s">
        <v>7641</v>
      </c>
      <c r="C1280" s="822" t="s">
        <v>6365</v>
      </c>
      <c r="D1280" s="822" t="s">
        <v>6606</v>
      </c>
      <c r="E1280" s="822" t="s">
        <v>6607</v>
      </c>
      <c r="F1280" s="831"/>
      <c r="G1280" s="831"/>
      <c r="H1280" s="831"/>
      <c r="I1280" s="831"/>
      <c r="J1280" s="831">
        <v>4</v>
      </c>
      <c r="K1280" s="831">
        <v>2246.84</v>
      </c>
      <c r="L1280" s="831">
        <v>1</v>
      </c>
      <c r="M1280" s="831">
        <v>561.71</v>
      </c>
      <c r="N1280" s="831"/>
      <c r="O1280" s="831"/>
      <c r="P1280" s="827"/>
      <c r="Q1280" s="832"/>
    </row>
    <row r="1281" spans="1:17" ht="14.45" customHeight="1" x14ac:dyDescent="0.2">
      <c r="A1281" s="821" t="s">
        <v>586</v>
      </c>
      <c r="B1281" s="822" t="s">
        <v>7641</v>
      </c>
      <c r="C1281" s="822" t="s">
        <v>6365</v>
      </c>
      <c r="D1281" s="822" t="s">
        <v>6606</v>
      </c>
      <c r="E1281" s="822" t="s">
        <v>6608</v>
      </c>
      <c r="F1281" s="831"/>
      <c r="G1281" s="831"/>
      <c r="H1281" s="831"/>
      <c r="I1281" s="831"/>
      <c r="J1281" s="831">
        <v>2</v>
      </c>
      <c r="K1281" s="831">
        <v>959.1</v>
      </c>
      <c r="L1281" s="831">
        <v>1</v>
      </c>
      <c r="M1281" s="831">
        <v>479.55</v>
      </c>
      <c r="N1281" s="831"/>
      <c r="O1281" s="831"/>
      <c r="P1281" s="827"/>
      <c r="Q1281" s="832"/>
    </row>
    <row r="1282" spans="1:17" ht="14.45" customHeight="1" x14ac:dyDescent="0.2">
      <c r="A1282" s="821" t="s">
        <v>586</v>
      </c>
      <c r="B1282" s="822" t="s">
        <v>7641</v>
      </c>
      <c r="C1282" s="822" t="s">
        <v>6365</v>
      </c>
      <c r="D1282" s="822" t="s">
        <v>7665</v>
      </c>
      <c r="E1282" s="822" t="s">
        <v>6607</v>
      </c>
      <c r="F1282" s="831"/>
      <c r="G1282" s="831"/>
      <c r="H1282" s="831"/>
      <c r="I1282" s="831"/>
      <c r="J1282" s="831"/>
      <c r="K1282" s="831"/>
      <c r="L1282" s="831"/>
      <c r="M1282" s="831"/>
      <c r="N1282" s="831">
        <v>1</v>
      </c>
      <c r="O1282" s="831">
        <v>503.98</v>
      </c>
      <c r="P1282" s="827"/>
      <c r="Q1282" s="832">
        <v>503.98</v>
      </c>
    </row>
    <row r="1283" spans="1:17" ht="14.45" customHeight="1" x14ac:dyDescent="0.2">
      <c r="A1283" s="821" t="s">
        <v>586</v>
      </c>
      <c r="B1283" s="822" t="s">
        <v>7641</v>
      </c>
      <c r="C1283" s="822" t="s">
        <v>6365</v>
      </c>
      <c r="D1283" s="822" t="s">
        <v>6610</v>
      </c>
      <c r="E1283" s="822" t="s">
        <v>6611</v>
      </c>
      <c r="F1283" s="831">
        <v>1</v>
      </c>
      <c r="G1283" s="831">
        <v>3816.93</v>
      </c>
      <c r="H1283" s="831"/>
      <c r="I1283" s="831">
        <v>3816.93</v>
      </c>
      <c r="J1283" s="831"/>
      <c r="K1283" s="831"/>
      <c r="L1283" s="831"/>
      <c r="M1283" s="831"/>
      <c r="N1283" s="831"/>
      <c r="O1283" s="831"/>
      <c r="P1283" s="827"/>
      <c r="Q1283" s="832"/>
    </row>
    <row r="1284" spans="1:17" ht="14.45" customHeight="1" x14ac:dyDescent="0.2">
      <c r="A1284" s="821" t="s">
        <v>586</v>
      </c>
      <c r="B1284" s="822" t="s">
        <v>7641</v>
      </c>
      <c r="C1284" s="822" t="s">
        <v>6365</v>
      </c>
      <c r="D1284" s="822" t="s">
        <v>6612</v>
      </c>
      <c r="E1284" s="822" t="s">
        <v>6601</v>
      </c>
      <c r="F1284" s="831">
        <v>2</v>
      </c>
      <c r="G1284" s="831">
        <v>1094.4000000000001</v>
      </c>
      <c r="H1284" s="831">
        <v>6.3653664506102478E-2</v>
      </c>
      <c r="I1284" s="831">
        <v>547.20000000000005</v>
      </c>
      <c r="J1284" s="831">
        <v>32</v>
      </c>
      <c r="K1284" s="831">
        <v>17193.04</v>
      </c>
      <c r="L1284" s="831">
        <v>1</v>
      </c>
      <c r="M1284" s="831">
        <v>537.28250000000003</v>
      </c>
      <c r="N1284" s="831">
        <v>23</v>
      </c>
      <c r="O1284" s="831">
        <v>10760.72</v>
      </c>
      <c r="P1284" s="827">
        <v>0.62587651747451289</v>
      </c>
      <c r="Q1284" s="832">
        <v>467.8573913043478</v>
      </c>
    </row>
    <row r="1285" spans="1:17" ht="14.45" customHeight="1" x14ac:dyDescent="0.2">
      <c r="A1285" s="821" t="s">
        <v>586</v>
      </c>
      <c r="B1285" s="822" t="s">
        <v>7641</v>
      </c>
      <c r="C1285" s="822" t="s">
        <v>6365</v>
      </c>
      <c r="D1285" s="822" t="s">
        <v>6613</v>
      </c>
      <c r="E1285" s="822" t="s">
        <v>6601</v>
      </c>
      <c r="F1285" s="831">
        <v>103</v>
      </c>
      <c r="G1285" s="831">
        <v>175376.33000000002</v>
      </c>
      <c r="H1285" s="831">
        <v>1.2286688245769171</v>
      </c>
      <c r="I1285" s="831">
        <v>1702.6828155339808</v>
      </c>
      <c r="J1285" s="831">
        <v>90</v>
      </c>
      <c r="K1285" s="831">
        <v>142736.86000000004</v>
      </c>
      <c r="L1285" s="831">
        <v>1</v>
      </c>
      <c r="M1285" s="831">
        <v>1585.9651111111116</v>
      </c>
      <c r="N1285" s="831">
        <v>56</v>
      </c>
      <c r="O1285" s="831">
        <v>90630.48</v>
      </c>
      <c r="P1285" s="827">
        <v>0.63494797349472287</v>
      </c>
      <c r="Q1285" s="832">
        <v>1618.4014285714286</v>
      </c>
    </row>
    <row r="1286" spans="1:17" ht="14.45" customHeight="1" x14ac:dyDescent="0.2">
      <c r="A1286" s="821" t="s">
        <v>586</v>
      </c>
      <c r="B1286" s="822" t="s">
        <v>7641</v>
      </c>
      <c r="C1286" s="822" t="s">
        <v>6365</v>
      </c>
      <c r="D1286" s="822" t="s">
        <v>6614</v>
      </c>
      <c r="E1286" s="822" t="s">
        <v>6615</v>
      </c>
      <c r="F1286" s="831">
        <v>15</v>
      </c>
      <c r="G1286" s="831">
        <v>29671.32</v>
      </c>
      <c r="H1286" s="831">
        <v>1.9028664217698243</v>
      </c>
      <c r="I1286" s="831">
        <v>1978.088</v>
      </c>
      <c r="J1286" s="831">
        <v>8</v>
      </c>
      <c r="K1286" s="831">
        <v>15592.96</v>
      </c>
      <c r="L1286" s="831">
        <v>1</v>
      </c>
      <c r="M1286" s="831">
        <v>1949.12</v>
      </c>
      <c r="N1286" s="831">
        <v>12</v>
      </c>
      <c r="O1286" s="831">
        <v>10394.460000000001</v>
      </c>
      <c r="P1286" s="827">
        <v>0.66661236865867679</v>
      </c>
      <c r="Q1286" s="832">
        <v>866.20500000000004</v>
      </c>
    </row>
    <row r="1287" spans="1:17" ht="14.45" customHeight="1" x14ac:dyDescent="0.2">
      <c r="A1287" s="821" t="s">
        <v>586</v>
      </c>
      <c r="B1287" s="822" t="s">
        <v>7641</v>
      </c>
      <c r="C1287" s="822" t="s">
        <v>6365</v>
      </c>
      <c r="D1287" s="822" t="s">
        <v>6616</v>
      </c>
      <c r="E1287" s="822" t="s">
        <v>6617</v>
      </c>
      <c r="F1287" s="831">
        <v>86</v>
      </c>
      <c r="G1287" s="831">
        <v>117526.6</v>
      </c>
      <c r="H1287" s="831">
        <v>0.8625220572197525</v>
      </c>
      <c r="I1287" s="831">
        <v>1366.5883720930233</v>
      </c>
      <c r="J1287" s="831">
        <v>127</v>
      </c>
      <c r="K1287" s="831">
        <v>136259.24000000002</v>
      </c>
      <c r="L1287" s="831">
        <v>1</v>
      </c>
      <c r="M1287" s="831">
        <v>1072.9074015748033</v>
      </c>
      <c r="N1287" s="831">
        <v>104</v>
      </c>
      <c r="O1287" s="831">
        <v>59480.880000000005</v>
      </c>
      <c r="P1287" s="827">
        <v>0.43652731367061781</v>
      </c>
      <c r="Q1287" s="832">
        <v>571.93153846153848</v>
      </c>
    </row>
    <row r="1288" spans="1:17" ht="14.45" customHeight="1" x14ac:dyDescent="0.2">
      <c r="A1288" s="821" t="s">
        <v>586</v>
      </c>
      <c r="B1288" s="822" t="s">
        <v>7641</v>
      </c>
      <c r="C1288" s="822" t="s">
        <v>6365</v>
      </c>
      <c r="D1288" s="822" t="s">
        <v>6618</v>
      </c>
      <c r="E1288" s="822" t="s">
        <v>6619</v>
      </c>
      <c r="F1288" s="831">
        <v>16</v>
      </c>
      <c r="G1288" s="831">
        <v>316515.20000000001</v>
      </c>
      <c r="H1288" s="831">
        <v>0.91372708701194283</v>
      </c>
      <c r="I1288" s="831">
        <v>19782.2</v>
      </c>
      <c r="J1288" s="831">
        <v>23</v>
      </c>
      <c r="K1288" s="831">
        <v>346400.14999999997</v>
      </c>
      <c r="L1288" s="831">
        <v>1</v>
      </c>
      <c r="M1288" s="831">
        <v>15060.876086956519</v>
      </c>
      <c r="N1288" s="831">
        <v>17</v>
      </c>
      <c r="O1288" s="831">
        <v>143429.62</v>
      </c>
      <c r="P1288" s="827">
        <v>0.41405761515980871</v>
      </c>
      <c r="Q1288" s="832">
        <v>8437.0364705882348</v>
      </c>
    </row>
    <row r="1289" spans="1:17" ht="14.45" customHeight="1" x14ac:dyDescent="0.2">
      <c r="A1289" s="821" t="s">
        <v>586</v>
      </c>
      <c r="B1289" s="822" t="s">
        <v>7641</v>
      </c>
      <c r="C1289" s="822" t="s">
        <v>6365</v>
      </c>
      <c r="D1289" s="822" t="s">
        <v>6620</v>
      </c>
      <c r="E1289" s="822" t="s">
        <v>6621</v>
      </c>
      <c r="F1289" s="831">
        <v>53</v>
      </c>
      <c r="G1289" s="831">
        <v>450047.37999999995</v>
      </c>
      <c r="H1289" s="831">
        <v>0.81401154168551948</v>
      </c>
      <c r="I1289" s="831">
        <v>8491.4599999999991</v>
      </c>
      <c r="J1289" s="831">
        <v>77</v>
      </c>
      <c r="K1289" s="831">
        <v>552875.92000000004</v>
      </c>
      <c r="L1289" s="831">
        <v>1</v>
      </c>
      <c r="M1289" s="831">
        <v>7180.2067532467536</v>
      </c>
      <c r="N1289" s="831">
        <v>70</v>
      </c>
      <c r="O1289" s="831">
        <v>335927.95999999985</v>
      </c>
      <c r="P1289" s="827">
        <v>0.60760099662144773</v>
      </c>
      <c r="Q1289" s="832">
        <v>4798.9708571428546</v>
      </c>
    </row>
    <row r="1290" spans="1:17" ht="14.45" customHeight="1" x14ac:dyDescent="0.2">
      <c r="A1290" s="821" t="s">
        <v>586</v>
      </c>
      <c r="B1290" s="822" t="s">
        <v>7641</v>
      </c>
      <c r="C1290" s="822" t="s">
        <v>6365</v>
      </c>
      <c r="D1290" s="822" t="s">
        <v>6622</v>
      </c>
      <c r="E1290" s="822" t="s">
        <v>6623</v>
      </c>
      <c r="F1290" s="831">
        <v>201</v>
      </c>
      <c r="G1290" s="831">
        <v>602847.24</v>
      </c>
      <c r="H1290" s="831">
        <v>0.87757185520937042</v>
      </c>
      <c r="I1290" s="831">
        <v>2999.24</v>
      </c>
      <c r="J1290" s="831">
        <v>291</v>
      </c>
      <c r="K1290" s="831">
        <v>686949.14999999991</v>
      </c>
      <c r="L1290" s="831">
        <v>1</v>
      </c>
      <c r="M1290" s="831">
        <v>2360.6499999999996</v>
      </c>
      <c r="N1290" s="831">
        <v>256</v>
      </c>
      <c r="O1290" s="831">
        <v>330244.71999999991</v>
      </c>
      <c r="P1290" s="827">
        <v>0.48074114364942433</v>
      </c>
      <c r="Q1290" s="832">
        <v>1290.0184374999997</v>
      </c>
    </row>
    <row r="1291" spans="1:17" ht="14.45" customHeight="1" x14ac:dyDescent="0.2">
      <c r="A1291" s="821" t="s">
        <v>586</v>
      </c>
      <c r="B1291" s="822" t="s">
        <v>7641</v>
      </c>
      <c r="C1291" s="822" t="s">
        <v>6365</v>
      </c>
      <c r="D1291" s="822" t="s">
        <v>7666</v>
      </c>
      <c r="E1291" s="822" t="s">
        <v>7667</v>
      </c>
      <c r="F1291" s="831">
        <v>3</v>
      </c>
      <c r="G1291" s="831">
        <v>24229.14</v>
      </c>
      <c r="H1291" s="831">
        <v>3</v>
      </c>
      <c r="I1291" s="831">
        <v>8076.38</v>
      </c>
      <c r="J1291" s="831">
        <v>1</v>
      </c>
      <c r="K1291" s="831">
        <v>8076.38</v>
      </c>
      <c r="L1291" s="831">
        <v>1</v>
      </c>
      <c r="M1291" s="831">
        <v>8076.38</v>
      </c>
      <c r="N1291" s="831"/>
      <c r="O1291" s="831"/>
      <c r="P1291" s="827"/>
      <c r="Q1291" s="832"/>
    </row>
    <row r="1292" spans="1:17" ht="14.45" customHeight="1" x14ac:dyDescent="0.2">
      <c r="A1292" s="821" t="s">
        <v>586</v>
      </c>
      <c r="B1292" s="822" t="s">
        <v>7641</v>
      </c>
      <c r="C1292" s="822" t="s">
        <v>6365</v>
      </c>
      <c r="D1292" s="822" t="s">
        <v>6628</v>
      </c>
      <c r="E1292" s="822" t="s">
        <v>6629</v>
      </c>
      <c r="F1292" s="831">
        <v>4</v>
      </c>
      <c r="G1292" s="831">
        <v>4933.08</v>
      </c>
      <c r="H1292" s="831"/>
      <c r="I1292" s="831">
        <v>1233.27</v>
      </c>
      <c r="J1292" s="831"/>
      <c r="K1292" s="831"/>
      <c r="L1292" s="831"/>
      <c r="M1292" s="831"/>
      <c r="N1292" s="831"/>
      <c r="O1292" s="831"/>
      <c r="P1292" s="827"/>
      <c r="Q1292" s="832"/>
    </row>
    <row r="1293" spans="1:17" ht="14.45" customHeight="1" x14ac:dyDescent="0.2">
      <c r="A1293" s="821" t="s">
        <v>586</v>
      </c>
      <c r="B1293" s="822" t="s">
        <v>7641</v>
      </c>
      <c r="C1293" s="822" t="s">
        <v>6365</v>
      </c>
      <c r="D1293" s="822" t="s">
        <v>7668</v>
      </c>
      <c r="E1293" s="822" t="s">
        <v>7669</v>
      </c>
      <c r="F1293" s="831">
        <v>2</v>
      </c>
      <c r="G1293" s="831">
        <v>11549.24</v>
      </c>
      <c r="H1293" s="831"/>
      <c r="I1293" s="831">
        <v>5774.62</v>
      </c>
      <c r="J1293" s="831"/>
      <c r="K1293" s="831"/>
      <c r="L1293" s="831"/>
      <c r="M1293" s="831"/>
      <c r="N1293" s="831"/>
      <c r="O1293" s="831"/>
      <c r="P1293" s="827"/>
      <c r="Q1293" s="832"/>
    </row>
    <row r="1294" spans="1:17" ht="14.45" customHeight="1" x14ac:dyDescent="0.2">
      <c r="A1294" s="821" t="s">
        <v>586</v>
      </c>
      <c r="B1294" s="822" t="s">
        <v>7641</v>
      </c>
      <c r="C1294" s="822" t="s">
        <v>6365</v>
      </c>
      <c r="D1294" s="822" t="s">
        <v>6630</v>
      </c>
      <c r="E1294" s="822" t="s">
        <v>6631</v>
      </c>
      <c r="F1294" s="831">
        <v>2</v>
      </c>
      <c r="G1294" s="831">
        <v>17408.84</v>
      </c>
      <c r="H1294" s="831"/>
      <c r="I1294" s="831">
        <v>8704.42</v>
      </c>
      <c r="J1294" s="831"/>
      <c r="K1294" s="831"/>
      <c r="L1294" s="831"/>
      <c r="M1294" s="831"/>
      <c r="N1294" s="831"/>
      <c r="O1294" s="831"/>
      <c r="P1294" s="827"/>
      <c r="Q1294" s="832"/>
    </row>
    <row r="1295" spans="1:17" ht="14.45" customHeight="1" x14ac:dyDescent="0.2">
      <c r="A1295" s="821" t="s">
        <v>586</v>
      </c>
      <c r="B1295" s="822" t="s">
        <v>7641</v>
      </c>
      <c r="C1295" s="822" t="s">
        <v>6365</v>
      </c>
      <c r="D1295" s="822" t="s">
        <v>6632</v>
      </c>
      <c r="E1295" s="822" t="s">
        <v>6631</v>
      </c>
      <c r="F1295" s="831">
        <v>1</v>
      </c>
      <c r="G1295" s="831">
        <v>9397.75</v>
      </c>
      <c r="H1295" s="831"/>
      <c r="I1295" s="831">
        <v>9397.75</v>
      </c>
      <c r="J1295" s="831"/>
      <c r="K1295" s="831"/>
      <c r="L1295" s="831"/>
      <c r="M1295" s="831"/>
      <c r="N1295" s="831"/>
      <c r="O1295" s="831"/>
      <c r="P1295" s="827"/>
      <c r="Q1295" s="832"/>
    </row>
    <row r="1296" spans="1:17" ht="14.45" customHeight="1" x14ac:dyDescent="0.2">
      <c r="A1296" s="821" t="s">
        <v>586</v>
      </c>
      <c r="B1296" s="822" t="s">
        <v>7641</v>
      </c>
      <c r="C1296" s="822" t="s">
        <v>6365</v>
      </c>
      <c r="D1296" s="822" t="s">
        <v>6633</v>
      </c>
      <c r="E1296" s="822" t="s">
        <v>6634</v>
      </c>
      <c r="F1296" s="831">
        <v>2</v>
      </c>
      <c r="G1296" s="831">
        <v>3328.8</v>
      </c>
      <c r="H1296" s="831"/>
      <c r="I1296" s="831">
        <v>1664.4</v>
      </c>
      <c r="J1296" s="831"/>
      <c r="K1296" s="831"/>
      <c r="L1296" s="831"/>
      <c r="M1296" s="831"/>
      <c r="N1296" s="831"/>
      <c r="O1296" s="831"/>
      <c r="P1296" s="827"/>
      <c r="Q1296" s="832"/>
    </row>
    <row r="1297" spans="1:17" ht="14.45" customHeight="1" x14ac:dyDescent="0.2">
      <c r="A1297" s="821" t="s">
        <v>586</v>
      </c>
      <c r="B1297" s="822" t="s">
        <v>7641</v>
      </c>
      <c r="C1297" s="822" t="s">
        <v>6365</v>
      </c>
      <c r="D1297" s="822" t="s">
        <v>6648</v>
      </c>
      <c r="E1297" s="822" t="s">
        <v>6649</v>
      </c>
      <c r="F1297" s="831">
        <v>5</v>
      </c>
      <c r="G1297" s="831">
        <v>53896.099999999991</v>
      </c>
      <c r="H1297" s="831">
        <v>4.9999999999999991</v>
      </c>
      <c r="I1297" s="831">
        <v>10779.219999999998</v>
      </c>
      <c r="J1297" s="831">
        <v>1</v>
      </c>
      <c r="K1297" s="831">
        <v>10779.22</v>
      </c>
      <c r="L1297" s="831">
        <v>1</v>
      </c>
      <c r="M1297" s="831">
        <v>10779.22</v>
      </c>
      <c r="N1297" s="831">
        <v>4</v>
      </c>
      <c r="O1297" s="831">
        <v>43116.820000000007</v>
      </c>
      <c r="P1297" s="827">
        <v>3.9999944337345381</v>
      </c>
      <c r="Q1297" s="832">
        <v>10779.205000000002</v>
      </c>
    </row>
    <row r="1298" spans="1:17" ht="14.45" customHeight="1" x14ac:dyDescent="0.2">
      <c r="A1298" s="821" t="s">
        <v>586</v>
      </c>
      <c r="B1298" s="822" t="s">
        <v>7641</v>
      </c>
      <c r="C1298" s="822" t="s">
        <v>6365</v>
      </c>
      <c r="D1298" s="822" t="s">
        <v>6650</v>
      </c>
      <c r="E1298" s="822" t="s">
        <v>6651</v>
      </c>
      <c r="F1298" s="831">
        <v>3</v>
      </c>
      <c r="G1298" s="831">
        <v>27338.25</v>
      </c>
      <c r="H1298" s="831">
        <v>3</v>
      </c>
      <c r="I1298" s="831">
        <v>9112.75</v>
      </c>
      <c r="J1298" s="831">
        <v>1</v>
      </c>
      <c r="K1298" s="831">
        <v>9112.75</v>
      </c>
      <c r="L1298" s="831">
        <v>1</v>
      </c>
      <c r="M1298" s="831">
        <v>9112.75</v>
      </c>
      <c r="N1298" s="831">
        <v>1</v>
      </c>
      <c r="O1298" s="831">
        <v>9112.75</v>
      </c>
      <c r="P1298" s="827">
        <v>1</v>
      </c>
      <c r="Q1298" s="832">
        <v>9112.75</v>
      </c>
    </row>
    <row r="1299" spans="1:17" ht="14.45" customHeight="1" x14ac:dyDescent="0.2">
      <c r="A1299" s="821" t="s">
        <v>586</v>
      </c>
      <c r="B1299" s="822" t="s">
        <v>7641</v>
      </c>
      <c r="C1299" s="822" t="s">
        <v>6365</v>
      </c>
      <c r="D1299" s="822" t="s">
        <v>6652</v>
      </c>
      <c r="E1299" s="822" t="s">
        <v>6653</v>
      </c>
      <c r="F1299" s="831">
        <v>18</v>
      </c>
      <c r="G1299" s="831">
        <v>20992.92</v>
      </c>
      <c r="H1299" s="831">
        <v>3.0437755545889513</v>
      </c>
      <c r="I1299" s="831">
        <v>1166.2733333333333</v>
      </c>
      <c r="J1299" s="831">
        <v>6</v>
      </c>
      <c r="K1299" s="831">
        <v>6897</v>
      </c>
      <c r="L1299" s="831">
        <v>1</v>
      </c>
      <c r="M1299" s="831">
        <v>1149.5</v>
      </c>
      <c r="N1299" s="831">
        <v>11</v>
      </c>
      <c r="O1299" s="831">
        <v>12644.449999999999</v>
      </c>
      <c r="P1299" s="827">
        <v>1.8333260838045526</v>
      </c>
      <c r="Q1299" s="832">
        <v>1149.4954545454545</v>
      </c>
    </row>
    <row r="1300" spans="1:17" ht="14.45" customHeight="1" x14ac:dyDescent="0.2">
      <c r="A1300" s="821" t="s">
        <v>586</v>
      </c>
      <c r="B1300" s="822" t="s">
        <v>7641</v>
      </c>
      <c r="C1300" s="822" t="s">
        <v>6365</v>
      </c>
      <c r="D1300" s="822" t="s">
        <v>6654</v>
      </c>
      <c r="E1300" s="822" t="s">
        <v>6653</v>
      </c>
      <c r="F1300" s="831">
        <v>15</v>
      </c>
      <c r="G1300" s="831">
        <v>28525.95</v>
      </c>
      <c r="H1300" s="831">
        <v>7.5</v>
      </c>
      <c r="I1300" s="831">
        <v>1901.73</v>
      </c>
      <c r="J1300" s="831">
        <v>2</v>
      </c>
      <c r="K1300" s="831">
        <v>3803.46</v>
      </c>
      <c r="L1300" s="831">
        <v>1</v>
      </c>
      <c r="M1300" s="831">
        <v>1901.73</v>
      </c>
      <c r="N1300" s="831">
        <v>14</v>
      </c>
      <c r="O1300" s="831">
        <v>26624.100000000002</v>
      </c>
      <c r="P1300" s="827">
        <v>6.9999684497799377</v>
      </c>
      <c r="Q1300" s="832">
        <v>1901.7214285714288</v>
      </c>
    </row>
    <row r="1301" spans="1:17" ht="14.45" customHeight="1" x14ac:dyDescent="0.2">
      <c r="A1301" s="821" t="s">
        <v>586</v>
      </c>
      <c r="B1301" s="822" t="s">
        <v>7641</v>
      </c>
      <c r="C1301" s="822" t="s">
        <v>6365</v>
      </c>
      <c r="D1301" s="822" t="s">
        <v>6655</v>
      </c>
      <c r="E1301" s="822" t="s">
        <v>6656</v>
      </c>
      <c r="F1301" s="831"/>
      <c r="G1301" s="831"/>
      <c r="H1301" s="831"/>
      <c r="I1301" s="831"/>
      <c r="J1301" s="831">
        <v>8</v>
      </c>
      <c r="K1301" s="831">
        <v>22377.200000000001</v>
      </c>
      <c r="L1301" s="831">
        <v>1</v>
      </c>
      <c r="M1301" s="831">
        <v>2797.15</v>
      </c>
      <c r="N1301" s="831">
        <v>2</v>
      </c>
      <c r="O1301" s="831">
        <v>4781.88</v>
      </c>
      <c r="P1301" s="827">
        <v>0.21369429597983661</v>
      </c>
      <c r="Q1301" s="832">
        <v>2390.94</v>
      </c>
    </row>
    <row r="1302" spans="1:17" ht="14.45" customHeight="1" x14ac:dyDescent="0.2">
      <c r="A1302" s="821" t="s">
        <v>586</v>
      </c>
      <c r="B1302" s="822" t="s">
        <v>7641</v>
      </c>
      <c r="C1302" s="822" t="s">
        <v>6365</v>
      </c>
      <c r="D1302" s="822" t="s">
        <v>6655</v>
      </c>
      <c r="E1302" s="822" t="s">
        <v>6657</v>
      </c>
      <c r="F1302" s="831">
        <v>1</v>
      </c>
      <c r="G1302" s="831">
        <v>2797.15</v>
      </c>
      <c r="H1302" s="831">
        <v>0.1402787571075941</v>
      </c>
      <c r="I1302" s="831">
        <v>2797.15</v>
      </c>
      <c r="J1302" s="831">
        <v>8</v>
      </c>
      <c r="K1302" s="831">
        <v>19939.940000000002</v>
      </c>
      <c r="L1302" s="831">
        <v>1</v>
      </c>
      <c r="M1302" s="831">
        <v>2492.4925000000003</v>
      </c>
      <c r="N1302" s="831">
        <v>2</v>
      </c>
      <c r="O1302" s="831">
        <v>4781.88</v>
      </c>
      <c r="P1302" s="827">
        <v>0.23981416192827057</v>
      </c>
      <c r="Q1302" s="832">
        <v>2390.94</v>
      </c>
    </row>
    <row r="1303" spans="1:17" ht="14.45" customHeight="1" x14ac:dyDescent="0.2">
      <c r="A1303" s="821" t="s">
        <v>586</v>
      </c>
      <c r="B1303" s="822" t="s">
        <v>7641</v>
      </c>
      <c r="C1303" s="822" t="s">
        <v>6365</v>
      </c>
      <c r="D1303" s="822" t="s">
        <v>6658</v>
      </c>
      <c r="E1303" s="822" t="s">
        <v>6659</v>
      </c>
      <c r="F1303" s="831">
        <v>3</v>
      </c>
      <c r="G1303" s="831">
        <v>9834.06</v>
      </c>
      <c r="H1303" s="831">
        <v>3</v>
      </c>
      <c r="I1303" s="831">
        <v>3278.02</v>
      </c>
      <c r="J1303" s="831">
        <v>1</v>
      </c>
      <c r="K1303" s="831">
        <v>3278.02</v>
      </c>
      <c r="L1303" s="831">
        <v>1</v>
      </c>
      <c r="M1303" s="831">
        <v>3278.02</v>
      </c>
      <c r="N1303" s="831">
        <v>1</v>
      </c>
      <c r="O1303" s="831">
        <v>3278.02</v>
      </c>
      <c r="P1303" s="827">
        <v>1</v>
      </c>
      <c r="Q1303" s="832">
        <v>3278.02</v>
      </c>
    </row>
    <row r="1304" spans="1:17" ht="14.45" customHeight="1" x14ac:dyDescent="0.2">
      <c r="A1304" s="821" t="s">
        <v>586</v>
      </c>
      <c r="B1304" s="822" t="s">
        <v>7641</v>
      </c>
      <c r="C1304" s="822" t="s">
        <v>6365</v>
      </c>
      <c r="D1304" s="822" t="s">
        <v>6660</v>
      </c>
      <c r="E1304" s="822" t="s">
        <v>6661</v>
      </c>
      <c r="F1304" s="831">
        <v>2</v>
      </c>
      <c r="G1304" s="831">
        <v>13937.02</v>
      </c>
      <c r="H1304" s="831">
        <v>0.35940727926991206</v>
      </c>
      <c r="I1304" s="831">
        <v>6968.51</v>
      </c>
      <c r="J1304" s="831">
        <v>6</v>
      </c>
      <c r="K1304" s="831">
        <v>38777.789999999994</v>
      </c>
      <c r="L1304" s="831">
        <v>1</v>
      </c>
      <c r="M1304" s="831">
        <v>6462.9649999999992</v>
      </c>
      <c r="N1304" s="831">
        <v>1</v>
      </c>
      <c r="O1304" s="831">
        <v>6968.51</v>
      </c>
      <c r="P1304" s="827">
        <v>0.17970363963495603</v>
      </c>
      <c r="Q1304" s="832">
        <v>6968.51</v>
      </c>
    </row>
    <row r="1305" spans="1:17" ht="14.45" customHeight="1" x14ac:dyDescent="0.2">
      <c r="A1305" s="821" t="s">
        <v>586</v>
      </c>
      <c r="B1305" s="822" t="s">
        <v>7641</v>
      </c>
      <c r="C1305" s="822" t="s">
        <v>6365</v>
      </c>
      <c r="D1305" s="822" t="s">
        <v>6662</v>
      </c>
      <c r="E1305" s="822" t="s">
        <v>6661</v>
      </c>
      <c r="F1305" s="831">
        <v>3</v>
      </c>
      <c r="G1305" s="831">
        <v>25028.19</v>
      </c>
      <c r="H1305" s="831">
        <v>0.77821360476700407</v>
      </c>
      <c r="I1305" s="831">
        <v>8342.73</v>
      </c>
      <c r="J1305" s="831">
        <v>4</v>
      </c>
      <c r="K1305" s="831">
        <v>32161.079999999998</v>
      </c>
      <c r="L1305" s="831">
        <v>1</v>
      </c>
      <c r="M1305" s="831">
        <v>8040.2699999999995</v>
      </c>
      <c r="N1305" s="831">
        <v>1</v>
      </c>
      <c r="O1305" s="831">
        <v>7132.89</v>
      </c>
      <c r="P1305" s="827">
        <v>0.22178639523299593</v>
      </c>
      <c r="Q1305" s="832">
        <v>7132.89</v>
      </c>
    </row>
    <row r="1306" spans="1:17" ht="14.45" customHeight="1" x14ac:dyDescent="0.2">
      <c r="A1306" s="821" t="s">
        <v>586</v>
      </c>
      <c r="B1306" s="822" t="s">
        <v>7641</v>
      </c>
      <c r="C1306" s="822" t="s">
        <v>6365</v>
      </c>
      <c r="D1306" s="822" t="s">
        <v>6668</v>
      </c>
      <c r="E1306" s="822" t="s">
        <v>6667</v>
      </c>
      <c r="F1306" s="831">
        <v>1</v>
      </c>
      <c r="G1306" s="831">
        <v>10320.11</v>
      </c>
      <c r="H1306" s="831"/>
      <c r="I1306" s="831">
        <v>10320.11</v>
      </c>
      <c r="J1306" s="831"/>
      <c r="K1306" s="831"/>
      <c r="L1306" s="831"/>
      <c r="M1306" s="831"/>
      <c r="N1306" s="831"/>
      <c r="O1306" s="831"/>
      <c r="P1306" s="827"/>
      <c r="Q1306" s="832"/>
    </row>
    <row r="1307" spans="1:17" ht="14.45" customHeight="1" x14ac:dyDescent="0.2">
      <c r="A1307" s="821" t="s">
        <v>586</v>
      </c>
      <c r="B1307" s="822" t="s">
        <v>7641</v>
      </c>
      <c r="C1307" s="822" t="s">
        <v>6365</v>
      </c>
      <c r="D1307" s="822" t="s">
        <v>6671</v>
      </c>
      <c r="E1307" s="822" t="s">
        <v>6673</v>
      </c>
      <c r="F1307" s="831"/>
      <c r="G1307" s="831"/>
      <c r="H1307" s="831"/>
      <c r="I1307" s="831"/>
      <c r="J1307" s="831">
        <v>1</v>
      </c>
      <c r="K1307" s="831">
        <v>8770.35</v>
      </c>
      <c r="L1307" s="831">
        <v>1</v>
      </c>
      <c r="M1307" s="831">
        <v>8770.35</v>
      </c>
      <c r="N1307" s="831"/>
      <c r="O1307" s="831"/>
      <c r="P1307" s="827"/>
      <c r="Q1307" s="832"/>
    </row>
    <row r="1308" spans="1:17" ht="14.45" customHeight="1" x14ac:dyDescent="0.2">
      <c r="A1308" s="821" t="s">
        <v>586</v>
      </c>
      <c r="B1308" s="822" t="s">
        <v>7641</v>
      </c>
      <c r="C1308" s="822" t="s">
        <v>6365</v>
      </c>
      <c r="D1308" s="822" t="s">
        <v>6675</v>
      </c>
      <c r="E1308" s="822" t="s">
        <v>6676</v>
      </c>
      <c r="F1308" s="831"/>
      <c r="G1308" s="831"/>
      <c r="H1308" s="831"/>
      <c r="I1308" s="831"/>
      <c r="J1308" s="831"/>
      <c r="K1308" s="831"/>
      <c r="L1308" s="831"/>
      <c r="M1308" s="831"/>
      <c r="N1308" s="831">
        <v>60</v>
      </c>
      <c r="O1308" s="831">
        <v>68974.92</v>
      </c>
      <c r="P1308" s="827"/>
      <c r="Q1308" s="832">
        <v>1149.5819999999999</v>
      </c>
    </row>
    <row r="1309" spans="1:17" ht="14.45" customHeight="1" x14ac:dyDescent="0.2">
      <c r="A1309" s="821" t="s">
        <v>586</v>
      </c>
      <c r="B1309" s="822" t="s">
        <v>7641</v>
      </c>
      <c r="C1309" s="822" t="s">
        <v>6365</v>
      </c>
      <c r="D1309" s="822" t="s">
        <v>6677</v>
      </c>
      <c r="E1309" s="822" t="s">
        <v>6678</v>
      </c>
      <c r="F1309" s="831"/>
      <c r="G1309" s="831"/>
      <c r="H1309" s="831"/>
      <c r="I1309" s="831"/>
      <c r="J1309" s="831">
        <v>6</v>
      </c>
      <c r="K1309" s="831">
        <v>7033.2199999999993</v>
      </c>
      <c r="L1309" s="831">
        <v>1</v>
      </c>
      <c r="M1309" s="831">
        <v>1172.2033333333331</v>
      </c>
      <c r="N1309" s="831"/>
      <c r="O1309" s="831"/>
      <c r="P1309" s="827"/>
      <c r="Q1309" s="832"/>
    </row>
    <row r="1310" spans="1:17" ht="14.45" customHeight="1" x14ac:dyDescent="0.2">
      <c r="A1310" s="821" t="s">
        <v>586</v>
      </c>
      <c r="B1310" s="822" t="s">
        <v>7641</v>
      </c>
      <c r="C1310" s="822" t="s">
        <v>6365</v>
      </c>
      <c r="D1310" s="822" t="s">
        <v>6679</v>
      </c>
      <c r="E1310" s="822" t="s">
        <v>6678</v>
      </c>
      <c r="F1310" s="831"/>
      <c r="G1310" s="831"/>
      <c r="H1310" s="831"/>
      <c r="I1310" s="831"/>
      <c r="J1310" s="831">
        <v>9</v>
      </c>
      <c r="K1310" s="831">
        <v>10864.77</v>
      </c>
      <c r="L1310" s="831">
        <v>1</v>
      </c>
      <c r="M1310" s="831">
        <v>1207.1966666666667</v>
      </c>
      <c r="N1310" s="831"/>
      <c r="O1310" s="831"/>
      <c r="P1310" s="827"/>
      <c r="Q1310" s="832"/>
    </row>
    <row r="1311" spans="1:17" ht="14.45" customHeight="1" x14ac:dyDescent="0.2">
      <c r="A1311" s="821" t="s">
        <v>586</v>
      </c>
      <c r="B1311" s="822" t="s">
        <v>7641</v>
      </c>
      <c r="C1311" s="822" t="s">
        <v>6365</v>
      </c>
      <c r="D1311" s="822" t="s">
        <v>6680</v>
      </c>
      <c r="E1311" s="822" t="s">
        <v>6678</v>
      </c>
      <c r="F1311" s="831"/>
      <c r="G1311" s="831"/>
      <c r="H1311" s="831"/>
      <c r="I1311" s="831"/>
      <c r="J1311" s="831">
        <v>3</v>
      </c>
      <c r="K1311" s="831">
        <v>3598.35</v>
      </c>
      <c r="L1311" s="831">
        <v>1</v>
      </c>
      <c r="M1311" s="831">
        <v>1199.45</v>
      </c>
      <c r="N1311" s="831"/>
      <c r="O1311" s="831"/>
      <c r="P1311" s="827"/>
      <c r="Q1311" s="832"/>
    </row>
    <row r="1312" spans="1:17" ht="14.45" customHeight="1" x14ac:dyDescent="0.2">
      <c r="A1312" s="821" t="s">
        <v>586</v>
      </c>
      <c r="B1312" s="822" t="s">
        <v>7641</v>
      </c>
      <c r="C1312" s="822" t="s">
        <v>6365</v>
      </c>
      <c r="D1312" s="822" t="s">
        <v>6685</v>
      </c>
      <c r="E1312" s="822" t="s">
        <v>6686</v>
      </c>
      <c r="F1312" s="831"/>
      <c r="G1312" s="831"/>
      <c r="H1312" s="831"/>
      <c r="I1312" s="831"/>
      <c r="J1312" s="831">
        <v>2</v>
      </c>
      <c r="K1312" s="831">
        <v>22472.5</v>
      </c>
      <c r="L1312" s="831">
        <v>1</v>
      </c>
      <c r="M1312" s="831">
        <v>11236.25</v>
      </c>
      <c r="N1312" s="831"/>
      <c r="O1312" s="831"/>
      <c r="P1312" s="827"/>
      <c r="Q1312" s="832"/>
    </row>
    <row r="1313" spans="1:17" ht="14.45" customHeight="1" x14ac:dyDescent="0.2">
      <c r="A1313" s="821" t="s">
        <v>586</v>
      </c>
      <c r="B1313" s="822" t="s">
        <v>7641</v>
      </c>
      <c r="C1313" s="822" t="s">
        <v>6365</v>
      </c>
      <c r="D1313" s="822" t="s">
        <v>6687</v>
      </c>
      <c r="E1313" s="822" t="s">
        <v>6688</v>
      </c>
      <c r="F1313" s="831"/>
      <c r="G1313" s="831"/>
      <c r="H1313" s="831"/>
      <c r="I1313" s="831"/>
      <c r="J1313" s="831">
        <v>3</v>
      </c>
      <c r="K1313" s="831">
        <v>17264.09</v>
      </c>
      <c r="L1313" s="831">
        <v>1</v>
      </c>
      <c r="M1313" s="831">
        <v>5754.6966666666667</v>
      </c>
      <c r="N1313" s="831"/>
      <c r="O1313" s="831"/>
      <c r="P1313" s="827"/>
      <c r="Q1313" s="832"/>
    </row>
    <row r="1314" spans="1:17" ht="14.45" customHeight="1" x14ac:dyDescent="0.2">
      <c r="A1314" s="821" t="s">
        <v>586</v>
      </c>
      <c r="B1314" s="822" t="s">
        <v>7641</v>
      </c>
      <c r="C1314" s="822" t="s">
        <v>6365</v>
      </c>
      <c r="D1314" s="822" t="s">
        <v>6292</v>
      </c>
      <c r="E1314" s="822" t="s">
        <v>6689</v>
      </c>
      <c r="F1314" s="831">
        <v>21</v>
      </c>
      <c r="G1314" s="831">
        <v>148079.82</v>
      </c>
      <c r="H1314" s="831">
        <v>4.751397457383205</v>
      </c>
      <c r="I1314" s="831">
        <v>7051.42</v>
      </c>
      <c r="J1314" s="831">
        <v>5</v>
      </c>
      <c r="K1314" s="831">
        <v>31165.530000000002</v>
      </c>
      <c r="L1314" s="831">
        <v>1</v>
      </c>
      <c r="M1314" s="831">
        <v>6233.1060000000007</v>
      </c>
      <c r="N1314" s="831">
        <v>7</v>
      </c>
      <c r="O1314" s="831">
        <v>42199.65</v>
      </c>
      <c r="P1314" s="827">
        <v>1.3540488481986348</v>
      </c>
      <c r="Q1314" s="832">
        <v>6028.5214285714292</v>
      </c>
    </row>
    <row r="1315" spans="1:17" ht="14.45" customHeight="1" x14ac:dyDescent="0.2">
      <c r="A1315" s="821" t="s">
        <v>586</v>
      </c>
      <c r="B1315" s="822" t="s">
        <v>7641</v>
      </c>
      <c r="C1315" s="822" t="s">
        <v>6365</v>
      </c>
      <c r="D1315" s="822" t="s">
        <v>6690</v>
      </c>
      <c r="E1315" s="822" t="s">
        <v>6691</v>
      </c>
      <c r="F1315" s="831"/>
      <c r="G1315" s="831"/>
      <c r="H1315" s="831"/>
      <c r="I1315" s="831"/>
      <c r="J1315" s="831">
        <v>1</v>
      </c>
      <c r="K1315" s="831">
        <v>9701.4</v>
      </c>
      <c r="L1315" s="831">
        <v>1</v>
      </c>
      <c r="M1315" s="831">
        <v>9701.4</v>
      </c>
      <c r="N1315" s="831"/>
      <c r="O1315" s="831"/>
      <c r="P1315" s="827"/>
      <c r="Q1315" s="832"/>
    </row>
    <row r="1316" spans="1:17" ht="14.45" customHeight="1" x14ac:dyDescent="0.2">
      <c r="A1316" s="821" t="s">
        <v>586</v>
      </c>
      <c r="B1316" s="822" t="s">
        <v>7641</v>
      </c>
      <c r="C1316" s="822" t="s">
        <v>6365</v>
      </c>
      <c r="D1316" s="822" t="s">
        <v>6690</v>
      </c>
      <c r="E1316" s="822" t="s">
        <v>6692</v>
      </c>
      <c r="F1316" s="831"/>
      <c r="G1316" s="831"/>
      <c r="H1316" s="831"/>
      <c r="I1316" s="831"/>
      <c r="J1316" s="831">
        <v>1</v>
      </c>
      <c r="K1316" s="831">
        <v>9701.4</v>
      </c>
      <c r="L1316" s="831">
        <v>1</v>
      </c>
      <c r="M1316" s="831">
        <v>9701.4</v>
      </c>
      <c r="N1316" s="831"/>
      <c r="O1316" s="831"/>
      <c r="P1316" s="827"/>
      <c r="Q1316" s="832"/>
    </row>
    <row r="1317" spans="1:17" ht="14.45" customHeight="1" x14ac:dyDescent="0.2">
      <c r="A1317" s="821" t="s">
        <v>586</v>
      </c>
      <c r="B1317" s="822" t="s">
        <v>7641</v>
      </c>
      <c r="C1317" s="822" t="s">
        <v>6365</v>
      </c>
      <c r="D1317" s="822" t="s">
        <v>6693</v>
      </c>
      <c r="E1317" s="822" t="s">
        <v>6692</v>
      </c>
      <c r="F1317" s="831"/>
      <c r="G1317" s="831"/>
      <c r="H1317" s="831"/>
      <c r="I1317" s="831"/>
      <c r="J1317" s="831"/>
      <c r="K1317" s="831"/>
      <c r="L1317" s="831"/>
      <c r="M1317" s="831"/>
      <c r="N1317" s="831">
        <v>1</v>
      </c>
      <c r="O1317" s="831">
        <v>9517.98</v>
      </c>
      <c r="P1317" s="827"/>
      <c r="Q1317" s="832">
        <v>9517.98</v>
      </c>
    </row>
    <row r="1318" spans="1:17" ht="14.45" customHeight="1" x14ac:dyDescent="0.2">
      <c r="A1318" s="821" t="s">
        <v>586</v>
      </c>
      <c r="B1318" s="822" t="s">
        <v>7641</v>
      </c>
      <c r="C1318" s="822" t="s">
        <v>6365</v>
      </c>
      <c r="D1318" s="822" t="s">
        <v>6696</v>
      </c>
      <c r="E1318" s="822" t="s">
        <v>6697</v>
      </c>
      <c r="F1318" s="831">
        <v>2</v>
      </c>
      <c r="G1318" s="831">
        <v>23142</v>
      </c>
      <c r="H1318" s="831"/>
      <c r="I1318" s="831">
        <v>11571</v>
      </c>
      <c r="J1318" s="831"/>
      <c r="K1318" s="831"/>
      <c r="L1318" s="831"/>
      <c r="M1318" s="831"/>
      <c r="N1318" s="831"/>
      <c r="O1318" s="831"/>
      <c r="P1318" s="827"/>
      <c r="Q1318" s="832"/>
    </row>
    <row r="1319" spans="1:17" ht="14.45" customHeight="1" x14ac:dyDescent="0.2">
      <c r="A1319" s="821" t="s">
        <v>586</v>
      </c>
      <c r="B1319" s="822" t="s">
        <v>7641</v>
      </c>
      <c r="C1319" s="822" t="s">
        <v>6365</v>
      </c>
      <c r="D1319" s="822" t="s">
        <v>6696</v>
      </c>
      <c r="E1319" s="822" t="s">
        <v>6698</v>
      </c>
      <c r="F1319" s="831">
        <v>1</v>
      </c>
      <c r="G1319" s="831">
        <v>11571</v>
      </c>
      <c r="H1319" s="831">
        <v>1.1695900521670926</v>
      </c>
      <c r="I1319" s="831">
        <v>11571</v>
      </c>
      <c r="J1319" s="831">
        <v>1</v>
      </c>
      <c r="K1319" s="831">
        <v>9893.2099999999991</v>
      </c>
      <c r="L1319" s="831">
        <v>1</v>
      </c>
      <c r="M1319" s="831">
        <v>9893.2099999999991</v>
      </c>
      <c r="N1319" s="831">
        <v>1</v>
      </c>
      <c r="O1319" s="831">
        <v>9893.2099999999991</v>
      </c>
      <c r="P1319" s="827">
        <v>1</v>
      </c>
      <c r="Q1319" s="832">
        <v>9893.2099999999991</v>
      </c>
    </row>
    <row r="1320" spans="1:17" ht="14.45" customHeight="1" x14ac:dyDescent="0.2">
      <c r="A1320" s="821" t="s">
        <v>586</v>
      </c>
      <c r="B1320" s="822" t="s">
        <v>7641</v>
      </c>
      <c r="C1320" s="822" t="s">
        <v>6365</v>
      </c>
      <c r="D1320" s="822" t="s">
        <v>6699</v>
      </c>
      <c r="E1320" s="822" t="s">
        <v>6493</v>
      </c>
      <c r="F1320" s="831">
        <v>5</v>
      </c>
      <c r="G1320" s="831">
        <v>6798.55</v>
      </c>
      <c r="H1320" s="831"/>
      <c r="I1320" s="831">
        <v>1359.71</v>
      </c>
      <c r="J1320" s="831"/>
      <c r="K1320" s="831"/>
      <c r="L1320" s="831"/>
      <c r="M1320" s="831"/>
      <c r="N1320" s="831"/>
      <c r="O1320" s="831"/>
      <c r="P1320" s="827"/>
      <c r="Q1320" s="832"/>
    </row>
    <row r="1321" spans="1:17" ht="14.45" customHeight="1" x14ac:dyDescent="0.2">
      <c r="A1321" s="821" t="s">
        <v>586</v>
      </c>
      <c r="B1321" s="822" t="s">
        <v>7641</v>
      </c>
      <c r="C1321" s="822" t="s">
        <v>6365</v>
      </c>
      <c r="D1321" s="822" t="s">
        <v>6699</v>
      </c>
      <c r="E1321" s="822" t="s">
        <v>6494</v>
      </c>
      <c r="F1321" s="831">
        <v>6</v>
      </c>
      <c r="G1321" s="831">
        <v>8158.26</v>
      </c>
      <c r="H1321" s="831">
        <v>1.7554611650485439</v>
      </c>
      <c r="I1321" s="831">
        <v>1359.71</v>
      </c>
      <c r="J1321" s="831">
        <v>4</v>
      </c>
      <c r="K1321" s="831">
        <v>4647.3599999999997</v>
      </c>
      <c r="L1321" s="831">
        <v>1</v>
      </c>
      <c r="M1321" s="831">
        <v>1161.8399999999999</v>
      </c>
      <c r="N1321" s="831">
        <v>9</v>
      </c>
      <c r="O1321" s="831">
        <v>10456.469999999999</v>
      </c>
      <c r="P1321" s="827">
        <v>2.2499806341664947</v>
      </c>
      <c r="Q1321" s="832">
        <v>1161.83</v>
      </c>
    </row>
    <row r="1322" spans="1:17" ht="14.45" customHeight="1" x14ac:dyDescent="0.2">
      <c r="A1322" s="821" t="s">
        <v>586</v>
      </c>
      <c r="B1322" s="822" t="s">
        <v>7641</v>
      </c>
      <c r="C1322" s="822" t="s">
        <v>6365</v>
      </c>
      <c r="D1322" s="822" t="s">
        <v>6700</v>
      </c>
      <c r="E1322" s="822" t="s">
        <v>6701</v>
      </c>
      <c r="F1322" s="831">
        <v>2</v>
      </c>
      <c r="G1322" s="831">
        <v>2847.92</v>
      </c>
      <c r="H1322" s="831"/>
      <c r="I1322" s="831">
        <v>1423.96</v>
      </c>
      <c r="J1322" s="831"/>
      <c r="K1322" s="831"/>
      <c r="L1322" s="831"/>
      <c r="M1322" s="831"/>
      <c r="N1322" s="831"/>
      <c r="O1322" s="831"/>
      <c r="P1322" s="827"/>
      <c r="Q1322" s="832"/>
    </row>
    <row r="1323" spans="1:17" ht="14.45" customHeight="1" x14ac:dyDescent="0.2">
      <c r="A1323" s="821" t="s">
        <v>586</v>
      </c>
      <c r="B1323" s="822" t="s">
        <v>7641</v>
      </c>
      <c r="C1323" s="822" t="s">
        <v>6365</v>
      </c>
      <c r="D1323" s="822" t="s">
        <v>6700</v>
      </c>
      <c r="E1323" s="822" t="s">
        <v>6702</v>
      </c>
      <c r="F1323" s="831"/>
      <c r="G1323" s="831"/>
      <c r="H1323" s="831"/>
      <c r="I1323" s="831"/>
      <c r="J1323" s="831">
        <v>1</v>
      </c>
      <c r="K1323" s="831">
        <v>1206.29</v>
      </c>
      <c r="L1323" s="831">
        <v>1</v>
      </c>
      <c r="M1323" s="831">
        <v>1206.29</v>
      </c>
      <c r="N1323" s="831">
        <v>1</v>
      </c>
      <c r="O1323" s="831">
        <v>1217.4000000000001</v>
      </c>
      <c r="P1323" s="827">
        <v>1.0092100572830747</v>
      </c>
      <c r="Q1323" s="832">
        <v>1217.4000000000001</v>
      </c>
    </row>
    <row r="1324" spans="1:17" ht="14.45" customHeight="1" x14ac:dyDescent="0.2">
      <c r="A1324" s="821" t="s">
        <v>586</v>
      </c>
      <c r="B1324" s="822" t="s">
        <v>7641</v>
      </c>
      <c r="C1324" s="822" t="s">
        <v>6365</v>
      </c>
      <c r="D1324" s="822" t="s">
        <v>6703</v>
      </c>
      <c r="E1324" s="822" t="s">
        <v>6704</v>
      </c>
      <c r="F1324" s="831">
        <v>18</v>
      </c>
      <c r="G1324" s="831">
        <v>3936.0599999999995</v>
      </c>
      <c r="H1324" s="831">
        <v>3.0761764085250047</v>
      </c>
      <c r="I1324" s="831">
        <v>218.66999999999996</v>
      </c>
      <c r="J1324" s="831">
        <v>6</v>
      </c>
      <c r="K1324" s="831">
        <v>1279.53</v>
      </c>
      <c r="L1324" s="831">
        <v>1</v>
      </c>
      <c r="M1324" s="831">
        <v>213.255</v>
      </c>
      <c r="N1324" s="831">
        <v>2</v>
      </c>
      <c r="O1324" s="831">
        <v>372.36</v>
      </c>
      <c r="P1324" s="827">
        <v>0.29101310637499711</v>
      </c>
      <c r="Q1324" s="832">
        <v>186.18</v>
      </c>
    </row>
    <row r="1325" spans="1:17" ht="14.45" customHeight="1" x14ac:dyDescent="0.2">
      <c r="A1325" s="821" t="s">
        <v>586</v>
      </c>
      <c r="B1325" s="822" t="s">
        <v>7641</v>
      </c>
      <c r="C1325" s="822" t="s">
        <v>6365</v>
      </c>
      <c r="D1325" s="822" t="s">
        <v>6705</v>
      </c>
      <c r="E1325" s="822" t="s">
        <v>6706</v>
      </c>
      <c r="F1325" s="831">
        <v>2</v>
      </c>
      <c r="G1325" s="831">
        <v>479.62</v>
      </c>
      <c r="H1325" s="831"/>
      <c r="I1325" s="831">
        <v>239.81</v>
      </c>
      <c r="J1325" s="831"/>
      <c r="K1325" s="831"/>
      <c r="L1325" s="831"/>
      <c r="M1325" s="831"/>
      <c r="N1325" s="831"/>
      <c r="O1325" s="831"/>
      <c r="P1325" s="827"/>
      <c r="Q1325" s="832"/>
    </row>
    <row r="1326" spans="1:17" ht="14.45" customHeight="1" x14ac:dyDescent="0.2">
      <c r="A1326" s="821" t="s">
        <v>586</v>
      </c>
      <c r="B1326" s="822" t="s">
        <v>7641</v>
      </c>
      <c r="C1326" s="822" t="s">
        <v>6365</v>
      </c>
      <c r="D1326" s="822" t="s">
        <v>6707</v>
      </c>
      <c r="E1326" s="822" t="s">
        <v>6708</v>
      </c>
      <c r="F1326" s="831">
        <v>1</v>
      </c>
      <c r="G1326" s="831">
        <v>1764.93</v>
      </c>
      <c r="H1326" s="831">
        <v>9.0909278213512898E-2</v>
      </c>
      <c r="I1326" s="831">
        <v>1764.93</v>
      </c>
      <c r="J1326" s="831">
        <v>11</v>
      </c>
      <c r="K1326" s="831">
        <v>19414.190000000002</v>
      </c>
      <c r="L1326" s="831">
        <v>1</v>
      </c>
      <c r="M1326" s="831">
        <v>1764.9263636363639</v>
      </c>
      <c r="N1326" s="831">
        <v>1</v>
      </c>
      <c r="O1326" s="831">
        <v>1764.91</v>
      </c>
      <c r="P1326" s="827">
        <v>9.0908248039191938E-2</v>
      </c>
      <c r="Q1326" s="832">
        <v>1764.91</v>
      </c>
    </row>
    <row r="1327" spans="1:17" ht="14.45" customHeight="1" x14ac:dyDescent="0.2">
      <c r="A1327" s="821" t="s">
        <v>586</v>
      </c>
      <c r="B1327" s="822" t="s">
        <v>7641</v>
      </c>
      <c r="C1327" s="822" t="s">
        <v>6365</v>
      </c>
      <c r="D1327" s="822" t="s">
        <v>6709</v>
      </c>
      <c r="E1327" s="822" t="s">
        <v>6708</v>
      </c>
      <c r="F1327" s="831">
        <v>6</v>
      </c>
      <c r="G1327" s="831">
        <v>10700.880000000001</v>
      </c>
      <c r="H1327" s="831">
        <v>2</v>
      </c>
      <c r="I1327" s="831">
        <v>1783.4800000000002</v>
      </c>
      <c r="J1327" s="831">
        <v>3</v>
      </c>
      <c r="K1327" s="831">
        <v>5350.4400000000005</v>
      </c>
      <c r="L1327" s="831">
        <v>1</v>
      </c>
      <c r="M1327" s="831">
        <v>1783.4800000000002</v>
      </c>
      <c r="N1327" s="831">
        <v>3</v>
      </c>
      <c r="O1327" s="831">
        <v>5350.4400000000005</v>
      </c>
      <c r="P1327" s="827">
        <v>1</v>
      </c>
      <c r="Q1327" s="832">
        <v>1783.4800000000002</v>
      </c>
    </row>
    <row r="1328" spans="1:17" ht="14.45" customHeight="1" x14ac:dyDescent="0.2">
      <c r="A1328" s="821" t="s">
        <v>586</v>
      </c>
      <c r="B1328" s="822" t="s">
        <v>7641</v>
      </c>
      <c r="C1328" s="822" t="s">
        <v>6365</v>
      </c>
      <c r="D1328" s="822" t="s">
        <v>6710</v>
      </c>
      <c r="E1328" s="822" t="s">
        <v>6706</v>
      </c>
      <c r="F1328" s="831"/>
      <c r="G1328" s="831"/>
      <c r="H1328" s="831"/>
      <c r="I1328" s="831"/>
      <c r="J1328" s="831">
        <v>2</v>
      </c>
      <c r="K1328" s="831">
        <v>478.8</v>
      </c>
      <c r="L1328" s="831">
        <v>1</v>
      </c>
      <c r="M1328" s="831">
        <v>239.4</v>
      </c>
      <c r="N1328" s="831"/>
      <c r="O1328" s="831"/>
      <c r="P1328" s="827"/>
      <c r="Q1328" s="832"/>
    </row>
    <row r="1329" spans="1:17" ht="14.45" customHeight="1" x14ac:dyDescent="0.2">
      <c r="A1329" s="821" t="s">
        <v>586</v>
      </c>
      <c r="B1329" s="822" t="s">
        <v>7641</v>
      </c>
      <c r="C1329" s="822" t="s">
        <v>6365</v>
      </c>
      <c r="D1329" s="822" t="s">
        <v>6712</v>
      </c>
      <c r="E1329" s="822" t="s">
        <v>6713</v>
      </c>
      <c r="F1329" s="831"/>
      <c r="G1329" s="831"/>
      <c r="H1329" s="831"/>
      <c r="I1329" s="831"/>
      <c r="J1329" s="831"/>
      <c r="K1329" s="831"/>
      <c r="L1329" s="831"/>
      <c r="M1329" s="831"/>
      <c r="N1329" s="831">
        <v>1</v>
      </c>
      <c r="O1329" s="831">
        <v>5175</v>
      </c>
      <c r="P1329" s="827"/>
      <c r="Q1329" s="832">
        <v>5175</v>
      </c>
    </row>
    <row r="1330" spans="1:17" ht="14.45" customHeight="1" x14ac:dyDescent="0.2">
      <c r="A1330" s="821" t="s">
        <v>586</v>
      </c>
      <c r="B1330" s="822" t="s">
        <v>7641</v>
      </c>
      <c r="C1330" s="822" t="s">
        <v>6365</v>
      </c>
      <c r="D1330" s="822" t="s">
        <v>6715</v>
      </c>
      <c r="E1330" s="822" t="s">
        <v>6716</v>
      </c>
      <c r="F1330" s="831"/>
      <c r="G1330" s="831"/>
      <c r="H1330" s="831"/>
      <c r="I1330" s="831"/>
      <c r="J1330" s="831"/>
      <c r="K1330" s="831"/>
      <c r="L1330" s="831"/>
      <c r="M1330" s="831"/>
      <c r="N1330" s="831">
        <v>1</v>
      </c>
      <c r="O1330" s="831">
        <v>4600</v>
      </c>
      <c r="P1330" s="827"/>
      <c r="Q1330" s="832">
        <v>4600</v>
      </c>
    </row>
    <row r="1331" spans="1:17" ht="14.45" customHeight="1" x14ac:dyDescent="0.2">
      <c r="A1331" s="821" t="s">
        <v>586</v>
      </c>
      <c r="B1331" s="822" t="s">
        <v>7641</v>
      </c>
      <c r="C1331" s="822" t="s">
        <v>6365</v>
      </c>
      <c r="D1331" s="822" t="s">
        <v>7670</v>
      </c>
      <c r="E1331" s="822" t="s">
        <v>7671</v>
      </c>
      <c r="F1331" s="831">
        <v>3</v>
      </c>
      <c r="G1331" s="831">
        <v>34014</v>
      </c>
      <c r="H1331" s="831"/>
      <c r="I1331" s="831">
        <v>11338</v>
      </c>
      <c r="J1331" s="831"/>
      <c r="K1331" s="831"/>
      <c r="L1331" s="831"/>
      <c r="M1331" s="831"/>
      <c r="N1331" s="831"/>
      <c r="O1331" s="831"/>
      <c r="P1331" s="827"/>
      <c r="Q1331" s="832"/>
    </row>
    <row r="1332" spans="1:17" ht="14.45" customHeight="1" x14ac:dyDescent="0.2">
      <c r="A1332" s="821" t="s">
        <v>586</v>
      </c>
      <c r="B1332" s="822" t="s">
        <v>7641</v>
      </c>
      <c r="C1332" s="822" t="s">
        <v>6365</v>
      </c>
      <c r="D1332" s="822" t="s">
        <v>7672</v>
      </c>
      <c r="E1332" s="822" t="s">
        <v>7673</v>
      </c>
      <c r="F1332" s="831">
        <v>1</v>
      </c>
      <c r="G1332" s="831">
        <v>2707</v>
      </c>
      <c r="H1332" s="831"/>
      <c r="I1332" s="831">
        <v>2707</v>
      </c>
      <c r="J1332" s="831"/>
      <c r="K1332" s="831"/>
      <c r="L1332" s="831"/>
      <c r="M1332" s="831"/>
      <c r="N1332" s="831"/>
      <c r="O1332" s="831"/>
      <c r="P1332" s="827"/>
      <c r="Q1332" s="832"/>
    </row>
    <row r="1333" spans="1:17" ht="14.45" customHeight="1" x14ac:dyDescent="0.2">
      <c r="A1333" s="821" t="s">
        <v>586</v>
      </c>
      <c r="B1333" s="822" t="s">
        <v>7641</v>
      </c>
      <c r="C1333" s="822" t="s">
        <v>6365</v>
      </c>
      <c r="D1333" s="822" t="s">
        <v>7674</v>
      </c>
      <c r="E1333" s="822" t="s">
        <v>7675</v>
      </c>
      <c r="F1333" s="831">
        <v>3</v>
      </c>
      <c r="G1333" s="831">
        <v>13824</v>
      </c>
      <c r="H1333" s="831"/>
      <c r="I1333" s="831">
        <v>4608</v>
      </c>
      <c r="J1333" s="831"/>
      <c r="K1333" s="831"/>
      <c r="L1333" s="831"/>
      <c r="M1333" s="831"/>
      <c r="N1333" s="831"/>
      <c r="O1333" s="831"/>
      <c r="P1333" s="827"/>
      <c r="Q1333" s="832"/>
    </row>
    <row r="1334" spans="1:17" ht="14.45" customHeight="1" x14ac:dyDescent="0.2">
      <c r="A1334" s="821" t="s">
        <v>586</v>
      </c>
      <c r="B1334" s="822" t="s">
        <v>7641</v>
      </c>
      <c r="C1334" s="822" t="s">
        <v>6365</v>
      </c>
      <c r="D1334" s="822" t="s">
        <v>7676</v>
      </c>
      <c r="E1334" s="822" t="s">
        <v>7677</v>
      </c>
      <c r="F1334" s="831">
        <v>5</v>
      </c>
      <c r="G1334" s="831">
        <v>12982.92</v>
      </c>
      <c r="H1334" s="831"/>
      <c r="I1334" s="831">
        <v>2596.5839999999998</v>
      </c>
      <c r="J1334" s="831"/>
      <c r="K1334" s="831"/>
      <c r="L1334" s="831"/>
      <c r="M1334" s="831"/>
      <c r="N1334" s="831"/>
      <c r="O1334" s="831"/>
      <c r="P1334" s="827"/>
      <c r="Q1334" s="832"/>
    </row>
    <row r="1335" spans="1:17" ht="14.45" customHeight="1" x14ac:dyDescent="0.2">
      <c r="A1335" s="821" t="s">
        <v>586</v>
      </c>
      <c r="B1335" s="822" t="s">
        <v>7641</v>
      </c>
      <c r="C1335" s="822" t="s">
        <v>6365</v>
      </c>
      <c r="D1335" s="822" t="s">
        <v>6720</v>
      </c>
      <c r="E1335" s="822" t="s">
        <v>6531</v>
      </c>
      <c r="F1335" s="831">
        <v>8</v>
      </c>
      <c r="G1335" s="831">
        <v>11093.2</v>
      </c>
      <c r="H1335" s="831">
        <v>1.0000000000000002</v>
      </c>
      <c r="I1335" s="831">
        <v>1386.65</v>
      </c>
      <c r="J1335" s="831">
        <v>8</v>
      </c>
      <c r="K1335" s="831">
        <v>11093.199999999999</v>
      </c>
      <c r="L1335" s="831">
        <v>1</v>
      </c>
      <c r="M1335" s="831">
        <v>1386.6499999999999</v>
      </c>
      <c r="N1335" s="831">
        <v>5</v>
      </c>
      <c r="O1335" s="831">
        <v>5926.18</v>
      </c>
      <c r="P1335" s="827">
        <v>0.53421735838171136</v>
      </c>
      <c r="Q1335" s="832">
        <v>1185.2360000000001</v>
      </c>
    </row>
    <row r="1336" spans="1:17" ht="14.45" customHeight="1" x14ac:dyDescent="0.2">
      <c r="A1336" s="821" t="s">
        <v>586</v>
      </c>
      <c r="B1336" s="822" t="s">
        <v>7641</v>
      </c>
      <c r="C1336" s="822" t="s">
        <v>6365</v>
      </c>
      <c r="D1336" s="822" t="s">
        <v>6720</v>
      </c>
      <c r="E1336" s="822" t="s">
        <v>6532</v>
      </c>
      <c r="F1336" s="831">
        <v>7</v>
      </c>
      <c r="G1336" s="831">
        <v>9706.5499999999993</v>
      </c>
      <c r="H1336" s="831">
        <v>1.5336576594796665</v>
      </c>
      <c r="I1336" s="831">
        <v>1386.6499999999999</v>
      </c>
      <c r="J1336" s="831">
        <v>5</v>
      </c>
      <c r="K1336" s="831">
        <v>6329.02</v>
      </c>
      <c r="L1336" s="831">
        <v>1</v>
      </c>
      <c r="M1336" s="831">
        <v>1265.8040000000001</v>
      </c>
      <c r="N1336" s="831">
        <v>5</v>
      </c>
      <c r="O1336" s="831">
        <v>6329.01</v>
      </c>
      <c r="P1336" s="827">
        <v>0.99999841997655237</v>
      </c>
      <c r="Q1336" s="832">
        <v>1265.8020000000001</v>
      </c>
    </row>
    <row r="1337" spans="1:17" ht="14.45" customHeight="1" x14ac:dyDescent="0.2">
      <c r="A1337" s="821" t="s">
        <v>586</v>
      </c>
      <c r="B1337" s="822" t="s">
        <v>7641</v>
      </c>
      <c r="C1337" s="822" t="s">
        <v>6365</v>
      </c>
      <c r="D1337" s="822" t="s">
        <v>6721</v>
      </c>
      <c r="E1337" s="822" t="s">
        <v>6722</v>
      </c>
      <c r="F1337" s="831">
        <v>9</v>
      </c>
      <c r="G1337" s="831">
        <v>82257.209999999992</v>
      </c>
      <c r="H1337" s="831">
        <v>0.8999999999999998</v>
      </c>
      <c r="I1337" s="831">
        <v>9139.6899999999987</v>
      </c>
      <c r="J1337" s="831">
        <v>10</v>
      </c>
      <c r="K1337" s="831">
        <v>91396.900000000009</v>
      </c>
      <c r="L1337" s="831">
        <v>1</v>
      </c>
      <c r="M1337" s="831">
        <v>9139.69</v>
      </c>
      <c r="N1337" s="831">
        <v>5</v>
      </c>
      <c r="O1337" s="831">
        <v>39070.82</v>
      </c>
      <c r="P1337" s="827">
        <v>0.4274851772871946</v>
      </c>
      <c r="Q1337" s="832">
        <v>7814.1639999999998</v>
      </c>
    </row>
    <row r="1338" spans="1:17" ht="14.45" customHeight="1" x14ac:dyDescent="0.2">
      <c r="A1338" s="821" t="s">
        <v>586</v>
      </c>
      <c r="B1338" s="822" t="s">
        <v>7641</v>
      </c>
      <c r="C1338" s="822" t="s">
        <v>6365</v>
      </c>
      <c r="D1338" s="822" t="s">
        <v>6721</v>
      </c>
      <c r="E1338" s="822" t="s">
        <v>6723</v>
      </c>
      <c r="F1338" s="831">
        <v>9</v>
      </c>
      <c r="G1338" s="831">
        <v>82257.210000000006</v>
      </c>
      <c r="H1338" s="831">
        <v>1.018126383401081</v>
      </c>
      <c r="I1338" s="831">
        <v>9139.69</v>
      </c>
      <c r="J1338" s="831">
        <v>10</v>
      </c>
      <c r="K1338" s="831">
        <v>80792.73</v>
      </c>
      <c r="L1338" s="831">
        <v>1</v>
      </c>
      <c r="M1338" s="831">
        <v>8079.2729999999992</v>
      </c>
      <c r="N1338" s="831">
        <v>7</v>
      </c>
      <c r="O1338" s="831">
        <v>57350.180000000008</v>
      </c>
      <c r="P1338" s="827">
        <v>0.70984332377430504</v>
      </c>
      <c r="Q1338" s="832">
        <v>8192.8828571428585</v>
      </c>
    </row>
    <row r="1339" spans="1:17" ht="14.45" customHeight="1" x14ac:dyDescent="0.2">
      <c r="A1339" s="821" t="s">
        <v>586</v>
      </c>
      <c r="B1339" s="822" t="s">
        <v>7641</v>
      </c>
      <c r="C1339" s="822" t="s">
        <v>6365</v>
      </c>
      <c r="D1339" s="822" t="s">
        <v>6724</v>
      </c>
      <c r="E1339" s="822" t="s">
        <v>6725</v>
      </c>
      <c r="F1339" s="831">
        <v>24</v>
      </c>
      <c r="G1339" s="831">
        <v>51113.52</v>
      </c>
      <c r="H1339" s="831">
        <v>2.7555067254855765</v>
      </c>
      <c r="I1339" s="831">
        <v>2129.73</v>
      </c>
      <c r="J1339" s="831">
        <v>9</v>
      </c>
      <c r="K1339" s="831">
        <v>18549.59</v>
      </c>
      <c r="L1339" s="831">
        <v>1</v>
      </c>
      <c r="M1339" s="831">
        <v>2061.0655555555554</v>
      </c>
      <c r="N1339" s="831">
        <v>6</v>
      </c>
      <c r="O1339" s="831">
        <v>10924.44</v>
      </c>
      <c r="P1339" s="827">
        <v>0.58893161520012038</v>
      </c>
      <c r="Q1339" s="832">
        <v>1820.74</v>
      </c>
    </row>
    <row r="1340" spans="1:17" ht="14.45" customHeight="1" x14ac:dyDescent="0.2">
      <c r="A1340" s="821" t="s">
        <v>586</v>
      </c>
      <c r="B1340" s="822" t="s">
        <v>7641</v>
      </c>
      <c r="C1340" s="822" t="s">
        <v>6365</v>
      </c>
      <c r="D1340" s="822" t="s">
        <v>6726</v>
      </c>
      <c r="E1340" s="822" t="s">
        <v>6725</v>
      </c>
      <c r="F1340" s="831">
        <v>1</v>
      </c>
      <c r="G1340" s="831">
        <v>2342.1799999999998</v>
      </c>
      <c r="H1340" s="831">
        <v>1</v>
      </c>
      <c r="I1340" s="831">
        <v>2342.1799999999998</v>
      </c>
      <c r="J1340" s="831">
        <v>1</v>
      </c>
      <c r="K1340" s="831">
        <v>2342.1799999999998</v>
      </c>
      <c r="L1340" s="831">
        <v>1</v>
      </c>
      <c r="M1340" s="831">
        <v>2342.1799999999998</v>
      </c>
      <c r="N1340" s="831">
        <v>1</v>
      </c>
      <c r="O1340" s="831">
        <v>2002</v>
      </c>
      <c r="P1340" s="827">
        <v>0.85475924139049952</v>
      </c>
      <c r="Q1340" s="832">
        <v>2002</v>
      </c>
    </row>
    <row r="1341" spans="1:17" ht="14.45" customHeight="1" x14ac:dyDescent="0.2">
      <c r="A1341" s="821" t="s">
        <v>586</v>
      </c>
      <c r="B1341" s="822" t="s">
        <v>7641</v>
      </c>
      <c r="C1341" s="822" t="s">
        <v>6365</v>
      </c>
      <c r="D1341" s="822" t="s">
        <v>6739</v>
      </c>
      <c r="E1341" s="822" t="s">
        <v>6740</v>
      </c>
      <c r="F1341" s="831">
        <v>1</v>
      </c>
      <c r="G1341" s="831">
        <v>3960</v>
      </c>
      <c r="H1341" s="831"/>
      <c r="I1341" s="831">
        <v>3960</v>
      </c>
      <c r="J1341" s="831"/>
      <c r="K1341" s="831"/>
      <c r="L1341" s="831"/>
      <c r="M1341" s="831"/>
      <c r="N1341" s="831">
        <v>3</v>
      </c>
      <c r="O1341" s="831">
        <v>11451</v>
      </c>
      <c r="P1341" s="827"/>
      <c r="Q1341" s="832">
        <v>3817</v>
      </c>
    </row>
    <row r="1342" spans="1:17" ht="14.45" customHeight="1" x14ac:dyDescent="0.2">
      <c r="A1342" s="821" t="s">
        <v>586</v>
      </c>
      <c r="B1342" s="822" t="s">
        <v>7641</v>
      </c>
      <c r="C1342" s="822" t="s">
        <v>6365</v>
      </c>
      <c r="D1342" s="822" t="s">
        <v>6741</v>
      </c>
      <c r="E1342" s="822" t="s">
        <v>6740</v>
      </c>
      <c r="F1342" s="831">
        <v>1</v>
      </c>
      <c r="G1342" s="831">
        <v>5400</v>
      </c>
      <c r="H1342" s="831">
        <v>1</v>
      </c>
      <c r="I1342" s="831">
        <v>5400</v>
      </c>
      <c r="J1342" s="831">
        <v>1</v>
      </c>
      <c r="K1342" s="831">
        <v>5400</v>
      </c>
      <c r="L1342" s="831">
        <v>1</v>
      </c>
      <c r="M1342" s="831">
        <v>5400</v>
      </c>
      <c r="N1342" s="831">
        <v>1</v>
      </c>
      <c r="O1342" s="831">
        <v>5175</v>
      </c>
      <c r="P1342" s="827">
        <v>0.95833333333333337</v>
      </c>
      <c r="Q1342" s="832">
        <v>5175</v>
      </c>
    </row>
    <row r="1343" spans="1:17" ht="14.45" customHeight="1" x14ac:dyDescent="0.2">
      <c r="A1343" s="821" t="s">
        <v>586</v>
      </c>
      <c r="B1343" s="822" t="s">
        <v>7641</v>
      </c>
      <c r="C1343" s="822" t="s">
        <v>6365</v>
      </c>
      <c r="D1343" s="822" t="s">
        <v>6742</v>
      </c>
      <c r="E1343" s="822" t="s">
        <v>6743</v>
      </c>
      <c r="F1343" s="831">
        <v>14</v>
      </c>
      <c r="G1343" s="831">
        <v>7704.2</v>
      </c>
      <c r="H1343" s="831">
        <v>2</v>
      </c>
      <c r="I1343" s="831">
        <v>550.29999999999995</v>
      </c>
      <c r="J1343" s="831">
        <v>7</v>
      </c>
      <c r="K1343" s="831">
        <v>3852.1</v>
      </c>
      <c r="L1343" s="831">
        <v>1</v>
      </c>
      <c r="M1343" s="831">
        <v>550.29999999999995</v>
      </c>
      <c r="N1343" s="831">
        <v>36</v>
      </c>
      <c r="O1343" s="831">
        <v>19002.600000000002</v>
      </c>
      <c r="P1343" s="827">
        <v>4.9330495054645525</v>
      </c>
      <c r="Q1343" s="832">
        <v>527.85</v>
      </c>
    </row>
    <row r="1344" spans="1:17" ht="14.45" customHeight="1" x14ac:dyDescent="0.2">
      <c r="A1344" s="821" t="s">
        <v>586</v>
      </c>
      <c r="B1344" s="822" t="s">
        <v>7641</v>
      </c>
      <c r="C1344" s="822" t="s">
        <v>6365</v>
      </c>
      <c r="D1344" s="822" t="s">
        <v>6744</v>
      </c>
      <c r="E1344" s="822" t="s">
        <v>6745</v>
      </c>
      <c r="F1344" s="831"/>
      <c r="G1344" s="831"/>
      <c r="H1344" s="831"/>
      <c r="I1344" s="831"/>
      <c r="J1344" s="831">
        <v>5</v>
      </c>
      <c r="K1344" s="831">
        <v>3020</v>
      </c>
      <c r="L1344" s="831">
        <v>1</v>
      </c>
      <c r="M1344" s="831">
        <v>604</v>
      </c>
      <c r="N1344" s="831">
        <v>5</v>
      </c>
      <c r="O1344" s="831">
        <v>3020</v>
      </c>
      <c r="P1344" s="827">
        <v>1</v>
      </c>
      <c r="Q1344" s="832">
        <v>604</v>
      </c>
    </row>
    <row r="1345" spans="1:17" ht="14.45" customHeight="1" x14ac:dyDescent="0.2">
      <c r="A1345" s="821" t="s">
        <v>586</v>
      </c>
      <c r="B1345" s="822" t="s">
        <v>7641</v>
      </c>
      <c r="C1345" s="822" t="s">
        <v>6365</v>
      </c>
      <c r="D1345" s="822" t="s">
        <v>6748</v>
      </c>
      <c r="E1345" s="822" t="s">
        <v>6749</v>
      </c>
      <c r="F1345" s="831"/>
      <c r="G1345" s="831"/>
      <c r="H1345" s="831"/>
      <c r="I1345" s="831"/>
      <c r="J1345" s="831">
        <v>3</v>
      </c>
      <c r="K1345" s="831">
        <v>3762</v>
      </c>
      <c r="L1345" s="831">
        <v>1</v>
      </c>
      <c r="M1345" s="831">
        <v>1254</v>
      </c>
      <c r="N1345" s="831"/>
      <c r="O1345" s="831"/>
      <c r="P1345" s="827"/>
      <c r="Q1345" s="832"/>
    </row>
    <row r="1346" spans="1:17" ht="14.45" customHeight="1" x14ac:dyDescent="0.2">
      <c r="A1346" s="821" t="s">
        <v>586</v>
      </c>
      <c r="B1346" s="822" t="s">
        <v>7641</v>
      </c>
      <c r="C1346" s="822" t="s">
        <v>6365</v>
      </c>
      <c r="D1346" s="822" t="s">
        <v>6751</v>
      </c>
      <c r="E1346" s="822" t="s">
        <v>6749</v>
      </c>
      <c r="F1346" s="831"/>
      <c r="G1346" s="831"/>
      <c r="H1346" s="831"/>
      <c r="I1346" s="831"/>
      <c r="J1346" s="831">
        <v>1</v>
      </c>
      <c r="K1346" s="831">
        <v>1348.31</v>
      </c>
      <c r="L1346" s="831">
        <v>1</v>
      </c>
      <c r="M1346" s="831">
        <v>1348.31</v>
      </c>
      <c r="N1346" s="831"/>
      <c r="O1346" s="831"/>
      <c r="P1346" s="827"/>
      <c r="Q1346" s="832"/>
    </row>
    <row r="1347" spans="1:17" ht="14.45" customHeight="1" x14ac:dyDescent="0.2">
      <c r="A1347" s="821" t="s">
        <v>586</v>
      </c>
      <c r="B1347" s="822" t="s">
        <v>7641</v>
      </c>
      <c r="C1347" s="822" t="s">
        <v>6365</v>
      </c>
      <c r="D1347" s="822" t="s">
        <v>6756</v>
      </c>
      <c r="E1347" s="822" t="s">
        <v>6757</v>
      </c>
      <c r="F1347" s="831">
        <v>1</v>
      </c>
      <c r="G1347" s="831">
        <v>8573.84</v>
      </c>
      <c r="H1347" s="831"/>
      <c r="I1347" s="831">
        <v>8573.84</v>
      </c>
      <c r="J1347" s="831"/>
      <c r="K1347" s="831"/>
      <c r="L1347" s="831"/>
      <c r="M1347" s="831"/>
      <c r="N1347" s="831"/>
      <c r="O1347" s="831"/>
      <c r="P1347" s="827"/>
      <c r="Q1347" s="832"/>
    </row>
    <row r="1348" spans="1:17" ht="14.45" customHeight="1" x14ac:dyDescent="0.2">
      <c r="A1348" s="821" t="s">
        <v>586</v>
      </c>
      <c r="B1348" s="822" t="s">
        <v>7641</v>
      </c>
      <c r="C1348" s="822" t="s">
        <v>6365</v>
      </c>
      <c r="D1348" s="822" t="s">
        <v>6756</v>
      </c>
      <c r="E1348" s="822" t="s">
        <v>6758</v>
      </c>
      <c r="F1348" s="831"/>
      <c r="G1348" s="831"/>
      <c r="H1348" s="831"/>
      <c r="I1348" s="831"/>
      <c r="J1348" s="831"/>
      <c r="K1348" s="831"/>
      <c r="L1348" s="831"/>
      <c r="M1348" s="831"/>
      <c r="N1348" s="831">
        <v>1</v>
      </c>
      <c r="O1348" s="831">
        <v>7329.76</v>
      </c>
      <c r="P1348" s="827"/>
      <c r="Q1348" s="832">
        <v>7329.76</v>
      </c>
    </row>
    <row r="1349" spans="1:17" ht="14.45" customHeight="1" x14ac:dyDescent="0.2">
      <c r="A1349" s="821" t="s">
        <v>586</v>
      </c>
      <c r="B1349" s="822" t="s">
        <v>7641</v>
      </c>
      <c r="C1349" s="822" t="s">
        <v>6365</v>
      </c>
      <c r="D1349" s="822" t="s">
        <v>6764</v>
      </c>
      <c r="E1349" s="822" t="s">
        <v>6765</v>
      </c>
      <c r="F1349" s="831">
        <v>1</v>
      </c>
      <c r="G1349" s="831">
        <v>7717</v>
      </c>
      <c r="H1349" s="831">
        <v>0.5</v>
      </c>
      <c r="I1349" s="831">
        <v>7717</v>
      </c>
      <c r="J1349" s="831">
        <v>2</v>
      </c>
      <c r="K1349" s="831">
        <v>15434</v>
      </c>
      <c r="L1349" s="831">
        <v>1</v>
      </c>
      <c r="M1349" s="831">
        <v>7717</v>
      </c>
      <c r="N1349" s="831"/>
      <c r="O1349" s="831"/>
      <c r="P1349" s="827"/>
      <c r="Q1349" s="832"/>
    </row>
    <row r="1350" spans="1:17" ht="14.45" customHeight="1" x14ac:dyDescent="0.2">
      <c r="A1350" s="821" t="s">
        <v>586</v>
      </c>
      <c r="B1350" s="822" t="s">
        <v>7641</v>
      </c>
      <c r="C1350" s="822" t="s">
        <v>6365</v>
      </c>
      <c r="D1350" s="822" t="s">
        <v>6774</v>
      </c>
      <c r="E1350" s="822" t="s">
        <v>6775</v>
      </c>
      <c r="F1350" s="831"/>
      <c r="G1350" s="831"/>
      <c r="H1350" s="831"/>
      <c r="I1350" s="831"/>
      <c r="J1350" s="831">
        <v>1</v>
      </c>
      <c r="K1350" s="831">
        <v>8691.98</v>
      </c>
      <c r="L1350" s="831">
        <v>1</v>
      </c>
      <c r="M1350" s="831">
        <v>8691.98</v>
      </c>
      <c r="N1350" s="831"/>
      <c r="O1350" s="831"/>
      <c r="P1350" s="827"/>
      <c r="Q1350" s="832"/>
    </row>
    <row r="1351" spans="1:17" ht="14.45" customHeight="1" x14ac:dyDescent="0.2">
      <c r="A1351" s="821" t="s">
        <v>586</v>
      </c>
      <c r="B1351" s="822" t="s">
        <v>7641</v>
      </c>
      <c r="C1351" s="822" t="s">
        <v>6365</v>
      </c>
      <c r="D1351" s="822" t="s">
        <v>7678</v>
      </c>
      <c r="E1351" s="822" t="s">
        <v>7679</v>
      </c>
      <c r="F1351" s="831"/>
      <c r="G1351" s="831"/>
      <c r="H1351" s="831"/>
      <c r="I1351" s="831"/>
      <c r="J1351" s="831"/>
      <c r="K1351" s="831"/>
      <c r="L1351" s="831"/>
      <c r="M1351" s="831"/>
      <c r="N1351" s="831">
        <v>1</v>
      </c>
      <c r="O1351" s="831">
        <v>10780</v>
      </c>
      <c r="P1351" s="827"/>
      <c r="Q1351" s="832">
        <v>10780</v>
      </c>
    </row>
    <row r="1352" spans="1:17" ht="14.45" customHeight="1" x14ac:dyDescent="0.2">
      <c r="A1352" s="821" t="s">
        <v>586</v>
      </c>
      <c r="B1352" s="822" t="s">
        <v>7641</v>
      </c>
      <c r="C1352" s="822" t="s">
        <v>6365</v>
      </c>
      <c r="D1352" s="822" t="s">
        <v>6786</v>
      </c>
      <c r="E1352" s="822" t="s">
        <v>6787</v>
      </c>
      <c r="F1352" s="831">
        <v>2</v>
      </c>
      <c r="G1352" s="831">
        <v>8974.76</v>
      </c>
      <c r="H1352" s="831">
        <v>0.66666666666666674</v>
      </c>
      <c r="I1352" s="831">
        <v>4487.38</v>
      </c>
      <c r="J1352" s="831">
        <v>3</v>
      </c>
      <c r="K1352" s="831">
        <v>13462.14</v>
      </c>
      <c r="L1352" s="831">
        <v>1</v>
      </c>
      <c r="M1352" s="831">
        <v>4487.38</v>
      </c>
      <c r="N1352" s="831">
        <v>2</v>
      </c>
      <c r="O1352" s="831">
        <v>8891.7999999999993</v>
      </c>
      <c r="P1352" s="827">
        <v>0.660504199183785</v>
      </c>
      <c r="Q1352" s="832">
        <v>4445.8999999999996</v>
      </c>
    </row>
    <row r="1353" spans="1:17" ht="14.45" customHeight="1" x14ac:dyDescent="0.2">
      <c r="A1353" s="821" t="s">
        <v>586</v>
      </c>
      <c r="B1353" s="822" t="s">
        <v>7641</v>
      </c>
      <c r="C1353" s="822" t="s">
        <v>6365</v>
      </c>
      <c r="D1353" s="822" t="s">
        <v>6790</v>
      </c>
      <c r="E1353" s="822" t="s">
        <v>6791</v>
      </c>
      <c r="F1353" s="831"/>
      <c r="G1353" s="831"/>
      <c r="H1353" s="831"/>
      <c r="I1353" s="831"/>
      <c r="J1353" s="831">
        <v>2</v>
      </c>
      <c r="K1353" s="831">
        <v>625.96</v>
      </c>
      <c r="L1353" s="831">
        <v>1</v>
      </c>
      <c r="M1353" s="831">
        <v>312.98</v>
      </c>
      <c r="N1353" s="831"/>
      <c r="O1353" s="831"/>
      <c r="P1353" s="827"/>
      <c r="Q1353" s="832"/>
    </row>
    <row r="1354" spans="1:17" ht="14.45" customHeight="1" x14ac:dyDescent="0.2">
      <c r="A1354" s="821" t="s">
        <v>586</v>
      </c>
      <c r="B1354" s="822" t="s">
        <v>7641</v>
      </c>
      <c r="C1354" s="822" t="s">
        <v>6365</v>
      </c>
      <c r="D1354" s="822" t="s">
        <v>6806</v>
      </c>
      <c r="E1354" s="822" t="s">
        <v>6807</v>
      </c>
      <c r="F1354" s="831"/>
      <c r="G1354" s="831"/>
      <c r="H1354" s="831"/>
      <c r="I1354" s="831"/>
      <c r="J1354" s="831">
        <v>1</v>
      </c>
      <c r="K1354" s="831">
        <v>19498.46</v>
      </c>
      <c r="L1354" s="831">
        <v>1</v>
      </c>
      <c r="M1354" s="831">
        <v>19498.46</v>
      </c>
      <c r="N1354" s="831"/>
      <c r="O1354" s="831"/>
      <c r="P1354" s="827"/>
      <c r="Q1354" s="832"/>
    </row>
    <row r="1355" spans="1:17" ht="14.45" customHeight="1" x14ac:dyDescent="0.2">
      <c r="A1355" s="821" t="s">
        <v>586</v>
      </c>
      <c r="B1355" s="822" t="s">
        <v>7641</v>
      </c>
      <c r="C1355" s="822" t="s">
        <v>6365</v>
      </c>
      <c r="D1355" s="822" t="s">
        <v>6808</v>
      </c>
      <c r="E1355" s="822" t="s">
        <v>6809</v>
      </c>
      <c r="F1355" s="831"/>
      <c r="G1355" s="831"/>
      <c r="H1355" s="831"/>
      <c r="I1355" s="831"/>
      <c r="J1355" s="831"/>
      <c r="K1355" s="831"/>
      <c r="L1355" s="831"/>
      <c r="M1355" s="831"/>
      <c r="N1355" s="831">
        <v>2</v>
      </c>
      <c r="O1355" s="831">
        <v>4004.5</v>
      </c>
      <c r="P1355" s="827"/>
      <c r="Q1355" s="832">
        <v>2002.25</v>
      </c>
    </row>
    <row r="1356" spans="1:17" ht="14.45" customHeight="1" x14ac:dyDescent="0.2">
      <c r="A1356" s="821" t="s">
        <v>586</v>
      </c>
      <c r="B1356" s="822" t="s">
        <v>7641</v>
      </c>
      <c r="C1356" s="822" t="s">
        <v>6365</v>
      </c>
      <c r="D1356" s="822" t="s">
        <v>6810</v>
      </c>
      <c r="E1356" s="822" t="s">
        <v>6811</v>
      </c>
      <c r="F1356" s="831">
        <v>1</v>
      </c>
      <c r="G1356" s="831">
        <v>563</v>
      </c>
      <c r="H1356" s="831">
        <v>1</v>
      </c>
      <c r="I1356" s="831">
        <v>563</v>
      </c>
      <c r="J1356" s="831">
        <v>1</v>
      </c>
      <c r="K1356" s="831">
        <v>563</v>
      </c>
      <c r="L1356" s="831">
        <v>1</v>
      </c>
      <c r="M1356" s="831">
        <v>563</v>
      </c>
      <c r="N1356" s="831">
        <v>2</v>
      </c>
      <c r="O1356" s="831">
        <v>1126</v>
      </c>
      <c r="P1356" s="827">
        <v>2</v>
      </c>
      <c r="Q1356" s="832">
        <v>563</v>
      </c>
    </row>
    <row r="1357" spans="1:17" ht="14.45" customHeight="1" x14ac:dyDescent="0.2">
      <c r="A1357" s="821" t="s">
        <v>586</v>
      </c>
      <c r="B1357" s="822" t="s">
        <v>7641</v>
      </c>
      <c r="C1357" s="822" t="s">
        <v>6365</v>
      </c>
      <c r="D1357" s="822" t="s">
        <v>6814</v>
      </c>
      <c r="E1357" s="822" t="s">
        <v>6478</v>
      </c>
      <c r="F1357" s="831">
        <v>4</v>
      </c>
      <c r="G1357" s="831">
        <v>2798.2</v>
      </c>
      <c r="H1357" s="831">
        <v>4</v>
      </c>
      <c r="I1357" s="831">
        <v>699.55</v>
      </c>
      <c r="J1357" s="831">
        <v>1</v>
      </c>
      <c r="K1357" s="831">
        <v>699.55</v>
      </c>
      <c r="L1357" s="831">
        <v>1</v>
      </c>
      <c r="M1357" s="831">
        <v>699.55</v>
      </c>
      <c r="N1357" s="831"/>
      <c r="O1357" s="831"/>
      <c r="P1357" s="827"/>
      <c r="Q1357" s="832"/>
    </row>
    <row r="1358" spans="1:17" ht="14.45" customHeight="1" x14ac:dyDescent="0.2">
      <c r="A1358" s="821" t="s">
        <v>586</v>
      </c>
      <c r="B1358" s="822" t="s">
        <v>7641</v>
      </c>
      <c r="C1358" s="822" t="s">
        <v>6365</v>
      </c>
      <c r="D1358" s="822" t="s">
        <v>6814</v>
      </c>
      <c r="E1358" s="822" t="s">
        <v>6479</v>
      </c>
      <c r="F1358" s="831">
        <v>1</v>
      </c>
      <c r="G1358" s="831">
        <v>699.55</v>
      </c>
      <c r="H1358" s="831"/>
      <c r="I1358" s="831">
        <v>699.55</v>
      </c>
      <c r="J1358" s="831"/>
      <c r="K1358" s="831"/>
      <c r="L1358" s="831"/>
      <c r="M1358" s="831"/>
      <c r="N1358" s="831"/>
      <c r="O1358" s="831"/>
      <c r="P1358" s="827"/>
      <c r="Q1358" s="832"/>
    </row>
    <row r="1359" spans="1:17" ht="14.45" customHeight="1" x14ac:dyDescent="0.2">
      <c r="A1359" s="821" t="s">
        <v>586</v>
      </c>
      <c r="B1359" s="822" t="s">
        <v>7641</v>
      </c>
      <c r="C1359" s="822" t="s">
        <v>6365</v>
      </c>
      <c r="D1359" s="822" t="s">
        <v>6815</v>
      </c>
      <c r="E1359" s="822" t="s">
        <v>6816</v>
      </c>
      <c r="F1359" s="831">
        <v>1</v>
      </c>
      <c r="G1359" s="831">
        <v>10188.49</v>
      </c>
      <c r="H1359" s="831">
        <v>1.1696267545566528</v>
      </c>
      <c r="I1359" s="831">
        <v>10188.49</v>
      </c>
      <c r="J1359" s="831">
        <v>1</v>
      </c>
      <c r="K1359" s="831">
        <v>8710.89</v>
      </c>
      <c r="L1359" s="831">
        <v>1</v>
      </c>
      <c r="M1359" s="831">
        <v>8710.89</v>
      </c>
      <c r="N1359" s="831">
        <v>1</v>
      </c>
      <c r="O1359" s="831">
        <v>10188.49</v>
      </c>
      <c r="P1359" s="827">
        <v>1.1696267545566528</v>
      </c>
      <c r="Q1359" s="832">
        <v>10188.49</v>
      </c>
    </row>
    <row r="1360" spans="1:17" ht="14.45" customHeight="1" x14ac:dyDescent="0.2">
      <c r="A1360" s="821" t="s">
        <v>586</v>
      </c>
      <c r="B1360" s="822" t="s">
        <v>7641</v>
      </c>
      <c r="C1360" s="822" t="s">
        <v>6365</v>
      </c>
      <c r="D1360" s="822" t="s">
        <v>6817</v>
      </c>
      <c r="E1360" s="822" t="s">
        <v>6781</v>
      </c>
      <c r="F1360" s="831">
        <v>1</v>
      </c>
      <c r="G1360" s="831">
        <v>4606.3</v>
      </c>
      <c r="H1360" s="831"/>
      <c r="I1360" s="831">
        <v>4606.3</v>
      </c>
      <c r="J1360" s="831"/>
      <c r="K1360" s="831"/>
      <c r="L1360" s="831"/>
      <c r="M1360" s="831"/>
      <c r="N1360" s="831"/>
      <c r="O1360" s="831"/>
      <c r="P1360" s="827"/>
      <c r="Q1360" s="832"/>
    </row>
    <row r="1361" spans="1:17" ht="14.45" customHeight="1" x14ac:dyDescent="0.2">
      <c r="A1361" s="821" t="s">
        <v>586</v>
      </c>
      <c r="B1361" s="822" t="s">
        <v>7641</v>
      </c>
      <c r="C1361" s="822" t="s">
        <v>6365</v>
      </c>
      <c r="D1361" s="822" t="s">
        <v>6818</v>
      </c>
      <c r="E1361" s="822" t="s">
        <v>6819</v>
      </c>
      <c r="F1361" s="831">
        <v>4</v>
      </c>
      <c r="G1361" s="831">
        <v>6795.28</v>
      </c>
      <c r="H1361" s="831">
        <v>4</v>
      </c>
      <c r="I1361" s="831">
        <v>1698.82</v>
      </c>
      <c r="J1361" s="831">
        <v>1</v>
      </c>
      <c r="K1361" s="831">
        <v>1698.82</v>
      </c>
      <c r="L1361" s="831">
        <v>1</v>
      </c>
      <c r="M1361" s="831">
        <v>1698.82</v>
      </c>
      <c r="N1361" s="831">
        <v>3</v>
      </c>
      <c r="O1361" s="831">
        <v>2893.82</v>
      </c>
      <c r="P1361" s="827">
        <v>1.703429439257838</v>
      </c>
      <c r="Q1361" s="832">
        <v>964.60666666666668</v>
      </c>
    </row>
    <row r="1362" spans="1:17" ht="14.45" customHeight="1" x14ac:dyDescent="0.2">
      <c r="A1362" s="821" t="s">
        <v>586</v>
      </c>
      <c r="B1362" s="822" t="s">
        <v>7641</v>
      </c>
      <c r="C1362" s="822" t="s">
        <v>6365</v>
      </c>
      <c r="D1362" s="822" t="s">
        <v>6822</v>
      </c>
      <c r="E1362" s="822" t="s">
        <v>6403</v>
      </c>
      <c r="F1362" s="831">
        <v>7</v>
      </c>
      <c r="G1362" s="831">
        <v>6565.37</v>
      </c>
      <c r="H1362" s="831">
        <v>0.50599959152373208</v>
      </c>
      <c r="I1362" s="831">
        <v>937.91</v>
      </c>
      <c r="J1362" s="831">
        <v>15</v>
      </c>
      <c r="K1362" s="831">
        <v>12975.05</v>
      </c>
      <c r="L1362" s="831">
        <v>1</v>
      </c>
      <c r="M1362" s="831">
        <v>865.00333333333333</v>
      </c>
      <c r="N1362" s="831">
        <v>9</v>
      </c>
      <c r="O1362" s="831">
        <v>7210.89</v>
      </c>
      <c r="P1362" s="827">
        <v>0.55575045953580149</v>
      </c>
      <c r="Q1362" s="832">
        <v>801.21</v>
      </c>
    </row>
    <row r="1363" spans="1:17" ht="14.45" customHeight="1" x14ac:dyDescent="0.2">
      <c r="A1363" s="821" t="s">
        <v>586</v>
      </c>
      <c r="B1363" s="822" t="s">
        <v>7641</v>
      </c>
      <c r="C1363" s="822" t="s">
        <v>6365</v>
      </c>
      <c r="D1363" s="822" t="s">
        <v>6825</v>
      </c>
      <c r="E1363" s="822" t="s">
        <v>6374</v>
      </c>
      <c r="F1363" s="831">
        <v>1</v>
      </c>
      <c r="G1363" s="831">
        <v>466.47</v>
      </c>
      <c r="H1363" s="831">
        <v>0.5</v>
      </c>
      <c r="I1363" s="831">
        <v>466.47</v>
      </c>
      <c r="J1363" s="831">
        <v>2</v>
      </c>
      <c r="K1363" s="831">
        <v>932.94</v>
      </c>
      <c r="L1363" s="831">
        <v>1</v>
      </c>
      <c r="M1363" s="831">
        <v>466.47</v>
      </c>
      <c r="N1363" s="831"/>
      <c r="O1363" s="831"/>
      <c r="P1363" s="827"/>
      <c r="Q1363" s="832"/>
    </row>
    <row r="1364" spans="1:17" ht="14.45" customHeight="1" x14ac:dyDescent="0.2">
      <c r="A1364" s="821" t="s">
        <v>586</v>
      </c>
      <c r="B1364" s="822" t="s">
        <v>7641</v>
      </c>
      <c r="C1364" s="822" t="s">
        <v>6365</v>
      </c>
      <c r="D1364" s="822" t="s">
        <v>6825</v>
      </c>
      <c r="E1364" s="822" t="s">
        <v>6377</v>
      </c>
      <c r="F1364" s="831"/>
      <c r="G1364" s="831"/>
      <c r="H1364" s="831"/>
      <c r="I1364" s="831"/>
      <c r="J1364" s="831"/>
      <c r="K1364" s="831"/>
      <c r="L1364" s="831"/>
      <c r="M1364" s="831"/>
      <c r="N1364" s="831">
        <v>1</v>
      </c>
      <c r="O1364" s="831">
        <v>398.65</v>
      </c>
      <c r="P1364" s="827"/>
      <c r="Q1364" s="832">
        <v>398.65</v>
      </c>
    </row>
    <row r="1365" spans="1:17" ht="14.45" customHeight="1" x14ac:dyDescent="0.2">
      <c r="A1365" s="821" t="s">
        <v>586</v>
      </c>
      <c r="B1365" s="822" t="s">
        <v>7641</v>
      </c>
      <c r="C1365" s="822" t="s">
        <v>6365</v>
      </c>
      <c r="D1365" s="822" t="s">
        <v>7680</v>
      </c>
      <c r="E1365" s="822" t="s">
        <v>7681</v>
      </c>
      <c r="F1365" s="831"/>
      <c r="G1365" s="831"/>
      <c r="H1365" s="831"/>
      <c r="I1365" s="831"/>
      <c r="J1365" s="831"/>
      <c r="K1365" s="831"/>
      <c r="L1365" s="831"/>
      <c r="M1365" s="831"/>
      <c r="N1365" s="831">
        <v>2</v>
      </c>
      <c r="O1365" s="831">
        <v>1427.12</v>
      </c>
      <c r="P1365" s="827"/>
      <c r="Q1365" s="832">
        <v>713.56</v>
      </c>
    </row>
    <row r="1366" spans="1:17" ht="14.45" customHeight="1" x14ac:dyDescent="0.2">
      <c r="A1366" s="821" t="s">
        <v>586</v>
      </c>
      <c r="B1366" s="822" t="s">
        <v>7641</v>
      </c>
      <c r="C1366" s="822" t="s">
        <v>6365</v>
      </c>
      <c r="D1366" s="822" t="s">
        <v>6829</v>
      </c>
      <c r="E1366" s="822" t="s">
        <v>6830</v>
      </c>
      <c r="F1366" s="831"/>
      <c r="G1366" s="831"/>
      <c r="H1366" s="831"/>
      <c r="I1366" s="831"/>
      <c r="J1366" s="831">
        <v>12</v>
      </c>
      <c r="K1366" s="831">
        <v>25314</v>
      </c>
      <c r="L1366" s="831">
        <v>1</v>
      </c>
      <c r="M1366" s="831">
        <v>2109.5</v>
      </c>
      <c r="N1366" s="831"/>
      <c r="O1366" s="831"/>
      <c r="P1366" s="827"/>
      <c r="Q1366" s="832"/>
    </row>
    <row r="1367" spans="1:17" ht="14.45" customHeight="1" x14ac:dyDescent="0.2">
      <c r="A1367" s="821" t="s">
        <v>586</v>
      </c>
      <c r="B1367" s="822" t="s">
        <v>7641</v>
      </c>
      <c r="C1367" s="822" t="s">
        <v>6365</v>
      </c>
      <c r="D1367" s="822" t="s">
        <v>6833</v>
      </c>
      <c r="E1367" s="822" t="s">
        <v>6394</v>
      </c>
      <c r="F1367" s="831"/>
      <c r="G1367" s="831"/>
      <c r="H1367" s="831"/>
      <c r="I1367" s="831"/>
      <c r="J1367" s="831">
        <v>7</v>
      </c>
      <c r="K1367" s="831">
        <v>979.36999999999989</v>
      </c>
      <c r="L1367" s="831">
        <v>1</v>
      </c>
      <c r="M1367" s="831">
        <v>139.91</v>
      </c>
      <c r="N1367" s="831">
        <v>1</v>
      </c>
      <c r="O1367" s="831">
        <v>119.6</v>
      </c>
      <c r="P1367" s="827">
        <v>0.12211932160470507</v>
      </c>
      <c r="Q1367" s="832">
        <v>119.6</v>
      </c>
    </row>
    <row r="1368" spans="1:17" ht="14.45" customHeight="1" x14ac:dyDescent="0.2">
      <c r="A1368" s="821" t="s">
        <v>586</v>
      </c>
      <c r="B1368" s="822" t="s">
        <v>7641</v>
      </c>
      <c r="C1368" s="822" t="s">
        <v>6365</v>
      </c>
      <c r="D1368" s="822" t="s">
        <v>6837</v>
      </c>
      <c r="E1368" s="822" t="s">
        <v>6838</v>
      </c>
      <c r="F1368" s="831"/>
      <c r="G1368" s="831"/>
      <c r="H1368" s="831"/>
      <c r="I1368" s="831"/>
      <c r="J1368" s="831"/>
      <c r="K1368" s="831"/>
      <c r="L1368" s="831"/>
      <c r="M1368" s="831"/>
      <c r="N1368" s="831">
        <v>2</v>
      </c>
      <c r="O1368" s="831">
        <v>2060</v>
      </c>
      <c r="P1368" s="827"/>
      <c r="Q1368" s="832">
        <v>1030</v>
      </c>
    </row>
    <row r="1369" spans="1:17" ht="14.45" customHeight="1" x14ac:dyDescent="0.2">
      <c r="A1369" s="821" t="s">
        <v>586</v>
      </c>
      <c r="B1369" s="822" t="s">
        <v>7641</v>
      </c>
      <c r="C1369" s="822" t="s">
        <v>6365</v>
      </c>
      <c r="D1369" s="822" t="s">
        <v>6839</v>
      </c>
      <c r="E1369" s="822" t="s">
        <v>6840</v>
      </c>
      <c r="F1369" s="831"/>
      <c r="G1369" s="831"/>
      <c r="H1369" s="831"/>
      <c r="I1369" s="831"/>
      <c r="J1369" s="831"/>
      <c r="K1369" s="831"/>
      <c r="L1369" s="831"/>
      <c r="M1369" s="831"/>
      <c r="N1369" s="831">
        <v>4</v>
      </c>
      <c r="O1369" s="831">
        <v>2064</v>
      </c>
      <c r="P1369" s="827"/>
      <c r="Q1369" s="832">
        <v>516</v>
      </c>
    </row>
    <row r="1370" spans="1:17" ht="14.45" customHeight="1" x14ac:dyDescent="0.2">
      <c r="A1370" s="821" t="s">
        <v>586</v>
      </c>
      <c r="B1370" s="822" t="s">
        <v>7641</v>
      </c>
      <c r="C1370" s="822" t="s">
        <v>6365</v>
      </c>
      <c r="D1370" s="822" t="s">
        <v>6841</v>
      </c>
      <c r="E1370" s="822" t="s">
        <v>6842</v>
      </c>
      <c r="F1370" s="831"/>
      <c r="G1370" s="831"/>
      <c r="H1370" s="831"/>
      <c r="I1370" s="831"/>
      <c r="J1370" s="831">
        <v>2</v>
      </c>
      <c r="K1370" s="831">
        <v>824</v>
      </c>
      <c r="L1370" s="831">
        <v>1</v>
      </c>
      <c r="M1370" s="831">
        <v>412</v>
      </c>
      <c r="N1370" s="831">
        <v>2</v>
      </c>
      <c r="O1370" s="831">
        <v>824</v>
      </c>
      <c r="P1370" s="827">
        <v>1</v>
      </c>
      <c r="Q1370" s="832">
        <v>412</v>
      </c>
    </row>
    <row r="1371" spans="1:17" ht="14.45" customHeight="1" x14ac:dyDescent="0.2">
      <c r="A1371" s="821" t="s">
        <v>586</v>
      </c>
      <c r="B1371" s="822" t="s">
        <v>7641</v>
      </c>
      <c r="C1371" s="822" t="s">
        <v>6365</v>
      </c>
      <c r="D1371" s="822" t="s">
        <v>6843</v>
      </c>
      <c r="E1371" s="822" t="s">
        <v>6844</v>
      </c>
      <c r="F1371" s="831"/>
      <c r="G1371" s="831"/>
      <c r="H1371" s="831"/>
      <c r="I1371" s="831"/>
      <c r="J1371" s="831">
        <v>3</v>
      </c>
      <c r="K1371" s="831">
        <v>25362</v>
      </c>
      <c r="L1371" s="831">
        <v>1</v>
      </c>
      <c r="M1371" s="831">
        <v>8454</v>
      </c>
      <c r="N1371" s="831">
        <v>2</v>
      </c>
      <c r="O1371" s="831">
        <v>16908</v>
      </c>
      <c r="P1371" s="827">
        <v>0.66666666666666663</v>
      </c>
      <c r="Q1371" s="832">
        <v>8454</v>
      </c>
    </row>
    <row r="1372" spans="1:17" ht="14.45" customHeight="1" x14ac:dyDescent="0.2">
      <c r="A1372" s="821" t="s">
        <v>586</v>
      </c>
      <c r="B1372" s="822" t="s">
        <v>7641</v>
      </c>
      <c r="C1372" s="822" t="s">
        <v>6365</v>
      </c>
      <c r="D1372" s="822" t="s">
        <v>6845</v>
      </c>
      <c r="E1372" s="822" t="s">
        <v>6846</v>
      </c>
      <c r="F1372" s="831">
        <v>7</v>
      </c>
      <c r="G1372" s="831">
        <v>9517.9700000000012</v>
      </c>
      <c r="H1372" s="831">
        <v>0.70814698969619838</v>
      </c>
      <c r="I1372" s="831">
        <v>1359.7100000000003</v>
      </c>
      <c r="J1372" s="831">
        <v>11</v>
      </c>
      <c r="K1372" s="831">
        <v>13440.669999999998</v>
      </c>
      <c r="L1372" s="831">
        <v>1</v>
      </c>
      <c r="M1372" s="831">
        <v>1221.8790909090908</v>
      </c>
      <c r="N1372" s="831">
        <v>7</v>
      </c>
      <c r="O1372" s="831">
        <v>7621.659999999998</v>
      </c>
      <c r="P1372" s="827">
        <v>0.56705952902645473</v>
      </c>
      <c r="Q1372" s="832">
        <v>1088.8085714285712</v>
      </c>
    </row>
    <row r="1373" spans="1:17" ht="14.45" customHeight="1" x14ac:dyDescent="0.2">
      <c r="A1373" s="821" t="s">
        <v>586</v>
      </c>
      <c r="B1373" s="822" t="s">
        <v>7641</v>
      </c>
      <c r="C1373" s="822" t="s">
        <v>6365</v>
      </c>
      <c r="D1373" s="822" t="s">
        <v>7682</v>
      </c>
      <c r="E1373" s="822" t="s">
        <v>7683</v>
      </c>
      <c r="F1373" s="831">
        <v>1</v>
      </c>
      <c r="G1373" s="831">
        <v>18507</v>
      </c>
      <c r="H1373" s="831"/>
      <c r="I1373" s="831">
        <v>18507</v>
      </c>
      <c r="J1373" s="831"/>
      <c r="K1373" s="831"/>
      <c r="L1373" s="831"/>
      <c r="M1373" s="831"/>
      <c r="N1373" s="831"/>
      <c r="O1373" s="831"/>
      <c r="P1373" s="827"/>
      <c r="Q1373" s="832"/>
    </row>
    <row r="1374" spans="1:17" ht="14.45" customHeight="1" x14ac:dyDescent="0.2">
      <c r="A1374" s="821" t="s">
        <v>586</v>
      </c>
      <c r="B1374" s="822" t="s">
        <v>7641</v>
      </c>
      <c r="C1374" s="822" t="s">
        <v>6365</v>
      </c>
      <c r="D1374" s="822" t="s">
        <v>6853</v>
      </c>
      <c r="E1374" s="822" t="s">
        <v>6740</v>
      </c>
      <c r="F1374" s="831"/>
      <c r="G1374" s="831"/>
      <c r="H1374" s="831"/>
      <c r="I1374" s="831"/>
      <c r="J1374" s="831"/>
      <c r="K1374" s="831"/>
      <c r="L1374" s="831"/>
      <c r="M1374" s="831"/>
      <c r="N1374" s="831">
        <v>1</v>
      </c>
      <c r="O1374" s="831">
        <v>3795</v>
      </c>
      <c r="P1374" s="827"/>
      <c r="Q1374" s="832">
        <v>3795</v>
      </c>
    </row>
    <row r="1375" spans="1:17" ht="14.45" customHeight="1" x14ac:dyDescent="0.2">
      <c r="A1375" s="821" t="s">
        <v>586</v>
      </c>
      <c r="B1375" s="822" t="s">
        <v>7641</v>
      </c>
      <c r="C1375" s="822" t="s">
        <v>6365</v>
      </c>
      <c r="D1375" s="822" t="s">
        <v>6855</v>
      </c>
      <c r="E1375" s="822" t="s">
        <v>6856</v>
      </c>
      <c r="F1375" s="831">
        <v>2</v>
      </c>
      <c r="G1375" s="831">
        <v>20155.2</v>
      </c>
      <c r="H1375" s="831">
        <v>1.078166423807476</v>
      </c>
      <c r="I1375" s="831">
        <v>10077.6</v>
      </c>
      <c r="J1375" s="831">
        <v>2</v>
      </c>
      <c r="K1375" s="831">
        <v>18693.96</v>
      </c>
      <c r="L1375" s="831">
        <v>1</v>
      </c>
      <c r="M1375" s="831">
        <v>9346.98</v>
      </c>
      <c r="N1375" s="831"/>
      <c r="O1375" s="831"/>
      <c r="P1375" s="827"/>
      <c r="Q1375" s="832"/>
    </row>
    <row r="1376" spans="1:17" ht="14.45" customHeight="1" x14ac:dyDescent="0.2">
      <c r="A1376" s="821" t="s">
        <v>586</v>
      </c>
      <c r="B1376" s="822" t="s">
        <v>7641</v>
      </c>
      <c r="C1376" s="822" t="s">
        <v>6365</v>
      </c>
      <c r="D1376" s="822" t="s">
        <v>6861</v>
      </c>
      <c r="E1376" s="822" t="s">
        <v>6862</v>
      </c>
      <c r="F1376" s="831">
        <v>4</v>
      </c>
      <c r="G1376" s="831">
        <v>4303</v>
      </c>
      <c r="H1376" s="831">
        <v>1.3333333333333333</v>
      </c>
      <c r="I1376" s="831">
        <v>1075.75</v>
      </c>
      <c r="J1376" s="831">
        <v>3</v>
      </c>
      <c r="K1376" s="831">
        <v>3227.25</v>
      </c>
      <c r="L1376" s="831">
        <v>1</v>
      </c>
      <c r="M1376" s="831">
        <v>1075.75</v>
      </c>
      <c r="N1376" s="831">
        <v>17</v>
      </c>
      <c r="O1376" s="831">
        <v>14091.47</v>
      </c>
      <c r="P1376" s="827">
        <v>4.3664017352234872</v>
      </c>
      <c r="Q1376" s="832">
        <v>828.91</v>
      </c>
    </row>
    <row r="1377" spans="1:17" ht="14.45" customHeight="1" x14ac:dyDescent="0.2">
      <c r="A1377" s="821" t="s">
        <v>586</v>
      </c>
      <c r="B1377" s="822" t="s">
        <v>7641</v>
      </c>
      <c r="C1377" s="822" t="s">
        <v>6365</v>
      </c>
      <c r="D1377" s="822" t="s">
        <v>6865</v>
      </c>
      <c r="E1377" s="822" t="s">
        <v>6866</v>
      </c>
      <c r="F1377" s="831">
        <v>3</v>
      </c>
      <c r="G1377" s="831">
        <v>4850.1900000000005</v>
      </c>
      <c r="H1377" s="831">
        <v>0.28753214602029603</v>
      </c>
      <c r="I1377" s="831">
        <v>1616.7300000000002</v>
      </c>
      <c r="J1377" s="831">
        <v>11</v>
      </c>
      <c r="K1377" s="831">
        <v>16868.34</v>
      </c>
      <c r="L1377" s="831">
        <v>1</v>
      </c>
      <c r="M1377" s="831">
        <v>1533.4854545454546</v>
      </c>
      <c r="N1377" s="831">
        <v>4</v>
      </c>
      <c r="O1377" s="831">
        <v>5245.96</v>
      </c>
      <c r="P1377" s="827">
        <v>0.31099444284381272</v>
      </c>
      <c r="Q1377" s="832">
        <v>1311.49</v>
      </c>
    </row>
    <row r="1378" spans="1:17" ht="14.45" customHeight="1" x14ac:dyDescent="0.2">
      <c r="A1378" s="821" t="s">
        <v>586</v>
      </c>
      <c r="B1378" s="822" t="s">
        <v>7641</v>
      </c>
      <c r="C1378" s="822" t="s">
        <v>6365</v>
      </c>
      <c r="D1378" s="822" t="s">
        <v>6876</v>
      </c>
      <c r="E1378" s="822"/>
      <c r="F1378" s="831">
        <v>52</v>
      </c>
      <c r="G1378" s="831">
        <v>4622.8</v>
      </c>
      <c r="H1378" s="831">
        <v>0.89655172413793094</v>
      </c>
      <c r="I1378" s="831">
        <v>88.9</v>
      </c>
      <c r="J1378" s="831">
        <v>58</v>
      </c>
      <c r="K1378" s="831">
        <v>5156.2000000000007</v>
      </c>
      <c r="L1378" s="831">
        <v>1</v>
      </c>
      <c r="M1378" s="831">
        <v>88.9</v>
      </c>
      <c r="N1378" s="831"/>
      <c r="O1378" s="831"/>
      <c r="P1378" s="827"/>
      <c r="Q1378" s="832"/>
    </row>
    <row r="1379" spans="1:17" ht="14.45" customHeight="1" x14ac:dyDescent="0.2">
      <c r="A1379" s="821" t="s">
        <v>586</v>
      </c>
      <c r="B1379" s="822" t="s">
        <v>7641</v>
      </c>
      <c r="C1379" s="822" t="s">
        <v>6365</v>
      </c>
      <c r="D1379" s="822" t="s">
        <v>6896</v>
      </c>
      <c r="E1379" s="822" t="s">
        <v>6897</v>
      </c>
      <c r="F1379" s="831">
        <v>6.1</v>
      </c>
      <c r="G1379" s="831">
        <v>408.69999999999993</v>
      </c>
      <c r="H1379" s="831">
        <v>0.79220779220779214</v>
      </c>
      <c r="I1379" s="831">
        <v>66.999999999999986</v>
      </c>
      <c r="J1379" s="831">
        <v>7.7</v>
      </c>
      <c r="K1379" s="831">
        <v>515.9</v>
      </c>
      <c r="L1379" s="831">
        <v>1</v>
      </c>
      <c r="M1379" s="831">
        <v>67</v>
      </c>
      <c r="N1379" s="831">
        <v>5.5000000000000009</v>
      </c>
      <c r="O1379" s="831">
        <v>368.5</v>
      </c>
      <c r="P1379" s="827">
        <v>0.7142857142857143</v>
      </c>
      <c r="Q1379" s="832">
        <v>66.999999999999986</v>
      </c>
    </row>
    <row r="1380" spans="1:17" ht="14.45" customHeight="1" x14ac:dyDescent="0.2">
      <c r="A1380" s="821" t="s">
        <v>586</v>
      </c>
      <c r="B1380" s="822" t="s">
        <v>7641</v>
      </c>
      <c r="C1380" s="822" t="s">
        <v>6365</v>
      </c>
      <c r="D1380" s="822" t="s">
        <v>6898</v>
      </c>
      <c r="E1380" s="822" t="s">
        <v>6899</v>
      </c>
      <c r="F1380" s="831">
        <v>10</v>
      </c>
      <c r="G1380" s="831">
        <v>34348.199999999997</v>
      </c>
      <c r="H1380" s="831">
        <v>0.58823529411764697</v>
      </c>
      <c r="I1380" s="831">
        <v>3434.8199999999997</v>
      </c>
      <c r="J1380" s="831">
        <v>17</v>
      </c>
      <c r="K1380" s="831">
        <v>58391.94</v>
      </c>
      <c r="L1380" s="831">
        <v>1</v>
      </c>
      <c r="M1380" s="831">
        <v>3434.82</v>
      </c>
      <c r="N1380" s="831">
        <v>6</v>
      </c>
      <c r="O1380" s="831">
        <v>20608.919999999998</v>
      </c>
      <c r="P1380" s="827">
        <v>0.3529411764705882</v>
      </c>
      <c r="Q1380" s="832">
        <v>3434.8199999999997</v>
      </c>
    </row>
    <row r="1381" spans="1:17" ht="14.45" customHeight="1" x14ac:dyDescent="0.2">
      <c r="A1381" s="821" t="s">
        <v>586</v>
      </c>
      <c r="B1381" s="822" t="s">
        <v>7641</v>
      </c>
      <c r="C1381" s="822" t="s">
        <v>6365</v>
      </c>
      <c r="D1381" s="822" t="s">
        <v>6900</v>
      </c>
      <c r="E1381" s="822" t="s">
        <v>6901</v>
      </c>
      <c r="F1381" s="831"/>
      <c r="G1381" s="831"/>
      <c r="H1381" s="831"/>
      <c r="I1381" s="831"/>
      <c r="J1381" s="831">
        <v>13</v>
      </c>
      <c r="K1381" s="831">
        <v>71018.739999999991</v>
      </c>
      <c r="L1381" s="831">
        <v>1</v>
      </c>
      <c r="M1381" s="831">
        <v>5462.98</v>
      </c>
      <c r="N1381" s="831">
        <v>6</v>
      </c>
      <c r="O1381" s="831">
        <v>28936.5</v>
      </c>
      <c r="P1381" s="827">
        <v>0.40744879450128241</v>
      </c>
      <c r="Q1381" s="832">
        <v>4822.75</v>
      </c>
    </row>
    <row r="1382" spans="1:17" ht="14.45" customHeight="1" x14ac:dyDescent="0.2">
      <c r="A1382" s="821" t="s">
        <v>586</v>
      </c>
      <c r="B1382" s="822" t="s">
        <v>7641</v>
      </c>
      <c r="C1382" s="822" t="s">
        <v>6365</v>
      </c>
      <c r="D1382" s="822" t="s">
        <v>6902</v>
      </c>
      <c r="E1382" s="822" t="s">
        <v>6903</v>
      </c>
      <c r="F1382" s="831">
        <v>3</v>
      </c>
      <c r="G1382" s="831">
        <v>47425.440000000002</v>
      </c>
      <c r="H1382" s="831">
        <v>0.60000000000000009</v>
      </c>
      <c r="I1382" s="831">
        <v>15808.480000000001</v>
      </c>
      <c r="J1382" s="831">
        <v>5</v>
      </c>
      <c r="K1382" s="831">
        <v>79042.399999999994</v>
      </c>
      <c r="L1382" s="831">
        <v>1</v>
      </c>
      <c r="M1382" s="831">
        <v>15808.48</v>
      </c>
      <c r="N1382" s="831">
        <v>2</v>
      </c>
      <c r="O1382" s="831">
        <v>31616.959999999999</v>
      </c>
      <c r="P1382" s="827">
        <v>0.4</v>
      </c>
      <c r="Q1382" s="832">
        <v>15808.48</v>
      </c>
    </row>
    <row r="1383" spans="1:17" ht="14.45" customHeight="1" x14ac:dyDescent="0.2">
      <c r="A1383" s="821" t="s">
        <v>586</v>
      </c>
      <c r="B1383" s="822" t="s">
        <v>7641</v>
      </c>
      <c r="C1383" s="822" t="s">
        <v>6365</v>
      </c>
      <c r="D1383" s="822" t="s">
        <v>6909</v>
      </c>
      <c r="E1383" s="822" t="s">
        <v>6910</v>
      </c>
      <c r="F1383" s="831"/>
      <c r="G1383" s="831"/>
      <c r="H1383" s="831"/>
      <c r="I1383" s="831"/>
      <c r="J1383" s="831">
        <v>3</v>
      </c>
      <c r="K1383" s="831">
        <v>5400</v>
      </c>
      <c r="L1383" s="831">
        <v>1</v>
      </c>
      <c r="M1383" s="831">
        <v>1800</v>
      </c>
      <c r="N1383" s="831"/>
      <c r="O1383" s="831"/>
      <c r="P1383" s="827"/>
      <c r="Q1383" s="832"/>
    </row>
    <row r="1384" spans="1:17" ht="14.45" customHeight="1" x14ac:dyDescent="0.2">
      <c r="A1384" s="821" t="s">
        <v>586</v>
      </c>
      <c r="B1384" s="822" t="s">
        <v>7641</v>
      </c>
      <c r="C1384" s="822" t="s">
        <v>6365</v>
      </c>
      <c r="D1384" s="822" t="s">
        <v>7684</v>
      </c>
      <c r="E1384" s="822" t="s">
        <v>7685</v>
      </c>
      <c r="F1384" s="831"/>
      <c r="G1384" s="831"/>
      <c r="H1384" s="831"/>
      <c r="I1384" s="831"/>
      <c r="J1384" s="831"/>
      <c r="K1384" s="831"/>
      <c r="L1384" s="831"/>
      <c r="M1384" s="831"/>
      <c r="N1384" s="831">
        <v>4</v>
      </c>
      <c r="O1384" s="831">
        <v>2250.8000000000002</v>
      </c>
      <c r="P1384" s="827"/>
      <c r="Q1384" s="832">
        <v>562.70000000000005</v>
      </c>
    </row>
    <row r="1385" spans="1:17" ht="14.45" customHeight="1" x14ac:dyDescent="0.2">
      <c r="A1385" s="821" t="s">
        <v>586</v>
      </c>
      <c r="B1385" s="822" t="s">
        <v>7641</v>
      </c>
      <c r="C1385" s="822" t="s">
        <v>6365</v>
      </c>
      <c r="D1385" s="822" t="s">
        <v>6919</v>
      </c>
      <c r="E1385" s="822" t="s">
        <v>6920</v>
      </c>
      <c r="F1385" s="831">
        <v>6</v>
      </c>
      <c r="G1385" s="831">
        <v>924</v>
      </c>
      <c r="H1385" s="831">
        <v>3</v>
      </c>
      <c r="I1385" s="831">
        <v>154</v>
      </c>
      <c r="J1385" s="831">
        <v>2</v>
      </c>
      <c r="K1385" s="831">
        <v>308</v>
      </c>
      <c r="L1385" s="831">
        <v>1</v>
      </c>
      <c r="M1385" s="831">
        <v>154</v>
      </c>
      <c r="N1385" s="831">
        <v>4</v>
      </c>
      <c r="O1385" s="831">
        <v>634.48</v>
      </c>
      <c r="P1385" s="827">
        <v>2.06</v>
      </c>
      <c r="Q1385" s="832">
        <v>158.62</v>
      </c>
    </row>
    <row r="1386" spans="1:17" ht="14.45" customHeight="1" x14ac:dyDescent="0.2">
      <c r="A1386" s="821" t="s">
        <v>586</v>
      </c>
      <c r="B1386" s="822" t="s">
        <v>7641</v>
      </c>
      <c r="C1386" s="822" t="s">
        <v>6365</v>
      </c>
      <c r="D1386" s="822" t="s">
        <v>6923</v>
      </c>
      <c r="E1386" s="822" t="s">
        <v>6924</v>
      </c>
      <c r="F1386" s="831"/>
      <c r="G1386" s="831"/>
      <c r="H1386" s="831"/>
      <c r="I1386" s="831"/>
      <c r="J1386" s="831"/>
      <c r="K1386" s="831"/>
      <c r="L1386" s="831"/>
      <c r="M1386" s="831"/>
      <c r="N1386" s="831">
        <v>1</v>
      </c>
      <c r="O1386" s="831">
        <v>3573.43</v>
      </c>
      <c r="P1386" s="827"/>
      <c r="Q1386" s="832">
        <v>3573.43</v>
      </c>
    </row>
    <row r="1387" spans="1:17" ht="14.45" customHeight="1" x14ac:dyDescent="0.2">
      <c r="A1387" s="821" t="s">
        <v>586</v>
      </c>
      <c r="B1387" s="822" t="s">
        <v>7641</v>
      </c>
      <c r="C1387" s="822" t="s">
        <v>6365</v>
      </c>
      <c r="D1387" s="822" t="s">
        <v>6925</v>
      </c>
      <c r="E1387" s="822" t="s">
        <v>6926</v>
      </c>
      <c r="F1387" s="831"/>
      <c r="G1387" s="831"/>
      <c r="H1387" s="831"/>
      <c r="I1387" s="831"/>
      <c r="J1387" s="831"/>
      <c r="K1387" s="831"/>
      <c r="L1387" s="831"/>
      <c r="M1387" s="831"/>
      <c r="N1387" s="831">
        <v>1</v>
      </c>
      <c r="O1387" s="831">
        <v>1610</v>
      </c>
      <c r="P1387" s="827"/>
      <c r="Q1387" s="832">
        <v>1610</v>
      </c>
    </row>
    <row r="1388" spans="1:17" ht="14.45" customHeight="1" x14ac:dyDescent="0.2">
      <c r="A1388" s="821" t="s">
        <v>586</v>
      </c>
      <c r="B1388" s="822" t="s">
        <v>7641</v>
      </c>
      <c r="C1388" s="822" t="s">
        <v>6365</v>
      </c>
      <c r="D1388" s="822" t="s">
        <v>6933</v>
      </c>
      <c r="E1388" s="822" t="s">
        <v>6518</v>
      </c>
      <c r="F1388" s="831">
        <v>1</v>
      </c>
      <c r="G1388" s="831">
        <v>14193</v>
      </c>
      <c r="H1388" s="831"/>
      <c r="I1388" s="831">
        <v>14193</v>
      </c>
      <c r="J1388" s="831"/>
      <c r="K1388" s="831"/>
      <c r="L1388" s="831"/>
      <c r="M1388" s="831"/>
      <c r="N1388" s="831"/>
      <c r="O1388" s="831"/>
      <c r="P1388" s="827"/>
      <c r="Q1388" s="832"/>
    </row>
    <row r="1389" spans="1:17" ht="14.45" customHeight="1" x14ac:dyDescent="0.2">
      <c r="A1389" s="821" t="s">
        <v>586</v>
      </c>
      <c r="B1389" s="822" t="s">
        <v>7641</v>
      </c>
      <c r="C1389" s="822" t="s">
        <v>6365</v>
      </c>
      <c r="D1389" s="822" t="s">
        <v>7686</v>
      </c>
      <c r="E1389" s="822" t="s">
        <v>7687</v>
      </c>
      <c r="F1389" s="831">
        <v>4</v>
      </c>
      <c r="G1389" s="831">
        <v>9875.4</v>
      </c>
      <c r="H1389" s="831">
        <v>4</v>
      </c>
      <c r="I1389" s="831">
        <v>2468.85</v>
      </c>
      <c r="J1389" s="831">
        <v>1</v>
      </c>
      <c r="K1389" s="831">
        <v>2468.85</v>
      </c>
      <c r="L1389" s="831">
        <v>1</v>
      </c>
      <c r="M1389" s="831">
        <v>2468.85</v>
      </c>
      <c r="N1389" s="831"/>
      <c r="O1389" s="831"/>
      <c r="P1389" s="827"/>
      <c r="Q1389" s="832"/>
    </row>
    <row r="1390" spans="1:17" ht="14.45" customHeight="1" x14ac:dyDescent="0.2">
      <c r="A1390" s="821" t="s">
        <v>586</v>
      </c>
      <c r="B1390" s="822" t="s">
        <v>7641</v>
      </c>
      <c r="C1390" s="822" t="s">
        <v>6365</v>
      </c>
      <c r="D1390" s="822" t="s">
        <v>7688</v>
      </c>
      <c r="E1390" s="822" t="s">
        <v>7689</v>
      </c>
      <c r="F1390" s="831">
        <v>2</v>
      </c>
      <c r="G1390" s="831">
        <v>615.6</v>
      </c>
      <c r="H1390" s="831">
        <v>2</v>
      </c>
      <c r="I1390" s="831">
        <v>307.8</v>
      </c>
      <c r="J1390" s="831">
        <v>1</v>
      </c>
      <c r="K1390" s="831">
        <v>307.8</v>
      </c>
      <c r="L1390" s="831">
        <v>1</v>
      </c>
      <c r="M1390" s="831">
        <v>307.8</v>
      </c>
      <c r="N1390" s="831"/>
      <c r="O1390" s="831"/>
      <c r="P1390" s="827"/>
      <c r="Q1390" s="832"/>
    </row>
    <row r="1391" spans="1:17" ht="14.45" customHeight="1" x14ac:dyDescent="0.2">
      <c r="A1391" s="821" t="s">
        <v>586</v>
      </c>
      <c r="B1391" s="822" t="s">
        <v>7641</v>
      </c>
      <c r="C1391" s="822" t="s">
        <v>6365</v>
      </c>
      <c r="D1391" s="822" t="s">
        <v>6946</v>
      </c>
      <c r="E1391" s="822" t="s">
        <v>6947</v>
      </c>
      <c r="F1391" s="831"/>
      <c r="G1391" s="831"/>
      <c r="H1391" s="831"/>
      <c r="I1391" s="831"/>
      <c r="J1391" s="831">
        <v>2</v>
      </c>
      <c r="K1391" s="831">
        <v>1104</v>
      </c>
      <c r="L1391" s="831">
        <v>1</v>
      </c>
      <c r="M1391" s="831">
        <v>552</v>
      </c>
      <c r="N1391" s="831"/>
      <c r="O1391" s="831"/>
      <c r="P1391" s="827"/>
      <c r="Q1391" s="832"/>
    </row>
    <row r="1392" spans="1:17" ht="14.45" customHeight="1" x14ac:dyDescent="0.2">
      <c r="A1392" s="821" t="s">
        <v>586</v>
      </c>
      <c r="B1392" s="822" t="s">
        <v>7641</v>
      </c>
      <c r="C1392" s="822" t="s">
        <v>6365</v>
      </c>
      <c r="D1392" s="822" t="s">
        <v>6948</v>
      </c>
      <c r="E1392" s="822" t="s">
        <v>6949</v>
      </c>
      <c r="F1392" s="831">
        <v>6</v>
      </c>
      <c r="G1392" s="831">
        <v>9229.619999999999</v>
      </c>
      <c r="H1392" s="831">
        <v>0.59999999999999987</v>
      </c>
      <c r="I1392" s="831">
        <v>1538.2699999999998</v>
      </c>
      <c r="J1392" s="831">
        <v>10</v>
      </c>
      <c r="K1392" s="831">
        <v>15382.7</v>
      </c>
      <c r="L1392" s="831">
        <v>1</v>
      </c>
      <c r="M1392" s="831">
        <v>1538.27</v>
      </c>
      <c r="N1392" s="831">
        <v>4</v>
      </c>
      <c r="O1392" s="831">
        <v>6153.08</v>
      </c>
      <c r="P1392" s="827">
        <v>0.39999999999999997</v>
      </c>
      <c r="Q1392" s="832">
        <v>1538.27</v>
      </c>
    </row>
    <row r="1393" spans="1:17" ht="14.45" customHeight="1" x14ac:dyDescent="0.2">
      <c r="A1393" s="821" t="s">
        <v>586</v>
      </c>
      <c r="B1393" s="822" t="s">
        <v>7641</v>
      </c>
      <c r="C1393" s="822" t="s">
        <v>6365</v>
      </c>
      <c r="D1393" s="822" t="s">
        <v>6952</v>
      </c>
      <c r="E1393" s="822" t="s">
        <v>6953</v>
      </c>
      <c r="F1393" s="831"/>
      <c r="G1393" s="831"/>
      <c r="H1393" s="831"/>
      <c r="I1393" s="831"/>
      <c r="J1393" s="831">
        <v>5</v>
      </c>
      <c r="K1393" s="831">
        <v>4025</v>
      </c>
      <c r="L1393" s="831">
        <v>1</v>
      </c>
      <c r="M1393" s="831">
        <v>805</v>
      </c>
      <c r="N1393" s="831"/>
      <c r="O1393" s="831"/>
      <c r="P1393" s="827"/>
      <c r="Q1393" s="832"/>
    </row>
    <row r="1394" spans="1:17" ht="14.45" customHeight="1" x14ac:dyDescent="0.2">
      <c r="A1394" s="821" t="s">
        <v>586</v>
      </c>
      <c r="B1394" s="822" t="s">
        <v>7641</v>
      </c>
      <c r="C1394" s="822" t="s">
        <v>6365</v>
      </c>
      <c r="D1394" s="822" t="s">
        <v>6956</v>
      </c>
      <c r="E1394" s="822" t="s">
        <v>6953</v>
      </c>
      <c r="F1394" s="831"/>
      <c r="G1394" s="831"/>
      <c r="H1394" s="831"/>
      <c r="I1394" s="831"/>
      <c r="J1394" s="831">
        <v>5</v>
      </c>
      <c r="K1394" s="831">
        <v>25933.05</v>
      </c>
      <c r="L1394" s="831">
        <v>1</v>
      </c>
      <c r="M1394" s="831">
        <v>5186.6099999999997</v>
      </c>
      <c r="N1394" s="831"/>
      <c r="O1394" s="831"/>
      <c r="P1394" s="827"/>
      <c r="Q1394" s="832"/>
    </row>
    <row r="1395" spans="1:17" ht="14.45" customHeight="1" x14ac:dyDescent="0.2">
      <c r="A1395" s="821" t="s">
        <v>586</v>
      </c>
      <c r="B1395" s="822" t="s">
        <v>7641</v>
      </c>
      <c r="C1395" s="822" t="s">
        <v>6365</v>
      </c>
      <c r="D1395" s="822" t="s">
        <v>6963</v>
      </c>
      <c r="E1395" s="822" t="s">
        <v>6791</v>
      </c>
      <c r="F1395" s="831"/>
      <c r="G1395" s="831"/>
      <c r="H1395" s="831"/>
      <c r="I1395" s="831"/>
      <c r="J1395" s="831">
        <v>36</v>
      </c>
      <c r="K1395" s="831">
        <v>10265.4</v>
      </c>
      <c r="L1395" s="831">
        <v>1</v>
      </c>
      <c r="M1395" s="831">
        <v>285.14999999999998</v>
      </c>
      <c r="N1395" s="831">
        <v>8</v>
      </c>
      <c r="O1395" s="831">
        <v>1974</v>
      </c>
      <c r="P1395" s="827">
        <v>0.19229645215968205</v>
      </c>
      <c r="Q1395" s="832">
        <v>246.75</v>
      </c>
    </row>
    <row r="1396" spans="1:17" ht="14.45" customHeight="1" x14ac:dyDescent="0.2">
      <c r="A1396" s="821" t="s">
        <v>586</v>
      </c>
      <c r="B1396" s="822" t="s">
        <v>7641</v>
      </c>
      <c r="C1396" s="822" t="s">
        <v>6365</v>
      </c>
      <c r="D1396" s="822" t="s">
        <v>6966</v>
      </c>
      <c r="E1396" s="822" t="s">
        <v>6967</v>
      </c>
      <c r="F1396" s="831"/>
      <c r="G1396" s="831"/>
      <c r="H1396" s="831"/>
      <c r="I1396" s="831"/>
      <c r="J1396" s="831">
        <v>2</v>
      </c>
      <c r="K1396" s="831">
        <v>11283.92</v>
      </c>
      <c r="L1396" s="831">
        <v>1</v>
      </c>
      <c r="M1396" s="831">
        <v>5641.96</v>
      </c>
      <c r="N1396" s="831">
        <v>1</v>
      </c>
      <c r="O1396" s="831">
        <v>4823.79</v>
      </c>
      <c r="P1396" s="827">
        <v>0.42749239625945595</v>
      </c>
      <c r="Q1396" s="832">
        <v>4823.79</v>
      </c>
    </row>
    <row r="1397" spans="1:17" ht="14.45" customHeight="1" x14ac:dyDescent="0.2">
      <c r="A1397" s="821" t="s">
        <v>586</v>
      </c>
      <c r="B1397" s="822" t="s">
        <v>7641</v>
      </c>
      <c r="C1397" s="822" t="s">
        <v>6365</v>
      </c>
      <c r="D1397" s="822" t="s">
        <v>6966</v>
      </c>
      <c r="E1397" s="822" t="s">
        <v>6968</v>
      </c>
      <c r="F1397" s="831">
        <v>1</v>
      </c>
      <c r="G1397" s="831">
        <v>5641.96</v>
      </c>
      <c r="H1397" s="831"/>
      <c r="I1397" s="831">
        <v>5641.96</v>
      </c>
      <c r="J1397" s="831"/>
      <c r="K1397" s="831"/>
      <c r="L1397" s="831"/>
      <c r="M1397" s="831"/>
      <c r="N1397" s="831">
        <v>1</v>
      </c>
      <c r="O1397" s="831">
        <v>5641.96</v>
      </c>
      <c r="P1397" s="827"/>
      <c r="Q1397" s="832">
        <v>5641.96</v>
      </c>
    </row>
    <row r="1398" spans="1:17" ht="14.45" customHeight="1" x14ac:dyDescent="0.2">
      <c r="A1398" s="821" t="s">
        <v>586</v>
      </c>
      <c r="B1398" s="822" t="s">
        <v>7641</v>
      </c>
      <c r="C1398" s="822" t="s">
        <v>6365</v>
      </c>
      <c r="D1398" s="822" t="s">
        <v>6976</v>
      </c>
      <c r="E1398" s="822" t="s">
        <v>6953</v>
      </c>
      <c r="F1398" s="831"/>
      <c r="G1398" s="831"/>
      <c r="H1398" s="831"/>
      <c r="I1398" s="831"/>
      <c r="J1398" s="831">
        <v>2</v>
      </c>
      <c r="K1398" s="831">
        <v>11040</v>
      </c>
      <c r="L1398" s="831">
        <v>1</v>
      </c>
      <c r="M1398" s="831">
        <v>5520</v>
      </c>
      <c r="N1398" s="831"/>
      <c r="O1398" s="831"/>
      <c r="P1398" s="827"/>
      <c r="Q1398" s="832"/>
    </row>
    <row r="1399" spans="1:17" ht="14.45" customHeight="1" x14ac:dyDescent="0.2">
      <c r="A1399" s="821" t="s">
        <v>586</v>
      </c>
      <c r="B1399" s="822" t="s">
        <v>7641</v>
      </c>
      <c r="C1399" s="822" t="s">
        <v>6365</v>
      </c>
      <c r="D1399" s="822" t="s">
        <v>6977</v>
      </c>
      <c r="E1399" s="822" t="s">
        <v>6953</v>
      </c>
      <c r="F1399" s="831"/>
      <c r="G1399" s="831"/>
      <c r="H1399" s="831"/>
      <c r="I1399" s="831"/>
      <c r="J1399" s="831">
        <v>1</v>
      </c>
      <c r="K1399" s="831">
        <v>1920.14</v>
      </c>
      <c r="L1399" s="831">
        <v>1</v>
      </c>
      <c r="M1399" s="831">
        <v>1920.14</v>
      </c>
      <c r="N1399" s="831"/>
      <c r="O1399" s="831"/>
      <c r="P1399" s="827"/>
      <c r="Q1399" s="832"/>
    </row>
    <row r="1400" spans="1:17" ht="14.45" customHeight="1" x14ac:dyDescent="0.2">
      <c r="A1400" s="821" t="s">
        <v>586</v>
      </c>
      <c r="B1400" s="822" t="s">
        <v>7641</v>
      </c>
      <c r="C1400" s="822" t="s">
        <v>6365</v>
      </c>
      <c r="D1400" s="822" t="s">
        <v>6984</v>
      </c>
      <c r="E1400" s="822" t="s">
        <v>6791</v>
      </c>
      <c r="F1400" s="831"/>
      <c r="G1400" s="831"/>
      <c r="H1400" s="831"/>
      <c r="I1400" s="831"/>
      <c r="J1400" s="831">
        <v>5</v>
      </c>
      <c r="K1400" s="831">
        <v>3455.2</v>
      </c>
      <c r="L1400" s="831">
        <v>1</v>
      </c>
      <c r="M1400" s="831">
        <v>691.04</v>
      </c>
      <c r="N1400" s="831"/>
      <c r="O1400" s="831"/>
      <c r="P1400" s="827"/>
      <c r="Q1400" s="832"/>
    </row>
    <row r="1401" spans="1:17" ht="14.45" customHeight="1" x14ac:dyDescent="0.2">
      <c r="A1401" s="821" t="s">
        <v>586</v>
      </c>
      <c r="B1401" s="822" t="s">
        <v>7641</v>
      </c>
      <c r="C1401" s="822" t="s">
        <v>6365</v>
      </c>
      <c r="D1401" s="822" t="s">
        <v>6987</v>
      </c>
      <c r="E1401" s="822" t="s">
        <v>6988</v>
      </c>
      <c r="F1401" s="831">
        <v>1</v>
      </c>
      <c r="G1401" s="831">
        <v>6693.39</v>
      </c>
      <c r="H1401" s="831"/>
      <c r="I1401" s="831">
        <v>6693.39</v>
      </c>
      <c r="J1401" s="831"/>
      <c r="K1401" s="831"/>
      <c r="L1401" s="831"/>
      <c r="M1401" s="831"/>
      <c r="N1401" s="831"/>
      <c r="O1401" s="831"/>
      <c r="P1401" s="827"/>
      <c r="Q1401" s="832"/>
    </row>
    <row r="1402" spans="1:17" ht="14.45" customHeight="1" x14ac:dyDescent="0.2">
      <c r="A1402" s="821" t="s">
        <v>586</v>
      </c>
      <c r="B1402" s="822" t="s">
        <v>7641</v>
      </c>
      <c r="C1402" s="822" t="s">
        <v>6365</v>
      </c>
      <c r="D1402" s="822" t="s">
        <v>6992</v>
      </c>
      <c r="E1402" s="822" t="s">
        <v>6993</v>
      </c>
      <c r="F1402" s="831">
        <v>5</v>
      </c>
      <c r="G1402" s="831">
        <v>4781</v>
      </c>
      <c r="H1402" s="831"/>
      <c r="I1402" s="831">
        <v>956.2</v>
      </c>
      <c r="J1402" s="831"/>
      <c r="K1402" s="831"/>
      <c r="L1402" s="831"/>
      <c r="M1402" s="831"/>
      <c r="N1402" s="831"/>
      <c r="O1402" s="831"/>
      <c r="P1402" s="827"/>
      <c r="Q1402" s="832"/>
    </row>
    <row r="1403" spans="1:17" ht="14.45" customHeight="1" x14ac:dyDescent="0.2">
      <c r="A1403" s="821" t="s">
        <v>586</v>
      </c>
      <c r="B1403" s="822" t="s">
        <v>7641</v>
      </c>
      <c r="C1403" s="822" t="s">
        <v>6365</v>
      </c>
      <c r="D1403" s="822" t="s">
        <v>6994</v>
      </c>
      <c r="E1403" s="822" t="s">
        <v>6995</v>
      </c>
      <c r="F1403" s="831">
        <v>3</v>
      </c>
      <c r="G1403" s="831">
        <v>2024.88</v>
      </c>
      <c r="H1403" s="831"/>
      <c r="I1403" s="831">
        <v>674.96</v>
      </c>
      <c r="J1403" s="831"/>
      <c r="K1403" s="831"/>
      <c r="L1403" s="831"/>
      <c r="M1403" s="831"/>
      <c r="N1403" s="831"/>
      <c r="O1403" s="831"/>
      <c r="P1403" s="827"/>
      <c r="Q1403" s="832"/>
    </row>
    <row r="1404" spans="1:17" ht="14.45" customHeight="1" x14ac:dyDescent="0.2">
      <c r="A1404" s="821" t="s">
        <v>586</v>
      </c>
      <c r="B1404" s="822" t="s">
        <v>7641</v>
      </c>
      <c r="C1404" s="822" t="s">
        <v>6365</v>
      </c>
      <c r="D1404" s="822" t="s">
        <v>6998</v>
      </c>
      <c r="E1404" s="822" t="s">
        <v>6999</v>
      </c>
      <c r="F1404" s="831">
        <v>1</v>
      </c>
      <c r="G1404" s="831">
        <v>341.48</v>
      </c>
      <c r="H1404" s="831">
        <v>1.0000292851495007</v>
      </c>
      <c r="I1404" s="831">
        <v>341.48</v>
      </c>
      <c r="J1404" s="831">
        <v>1</v>
      </c>
      <c r="K1404" s="831">
        <v>341.47</v>
      </c>
      <c r="L1404" s="831">
        <v>1</v>
      </c>
      <c r="M1404" s="831">
        <v>341.47</v>
      </c>
      <c r="N1404" s="831"/>
      <c r="O1404" s="831"/>
      <c r="P1404" s="827"/>
      <c r="Q1404" s="832"/>
    </row>
    <row r="1405" spans="1:17" ht="14.45" customHeight="1" x14ac:dyDescent="0.2">
      <c r="A1405" s="821" t="s">
        <v>586</v>
      </c>
      <c r="B1405" s="822" t="s">
        <v>7641</v>
      </c>
      <c r="C1405" s="822" t="s">
        <v>6365</v>
      </c>
      <c r="D1405" s="822" t="s">
        <v>7004</v>
      </c>
      <c r="E1405" s="822" t="s">
        <v>7005</v>
      </c>
      <c r="F1405" s="831"/>
      <c r="G1405" s="831"/>
      <c r="H1405" s="831"/>
      <c r="I1405" s="831"/>
      <c r="J1405" s="831"/>
      <c r="K1405" s="831"/>
      <c r="L1405" s="831"/>
      <c r="M1405" s="831"/>
      <c r="N1405" s="831">
        <v>1</v>
      </c>
      <c r="O1405" s="831">
        <v>4386.99</v>
      </c>
      <c r="P1405" s="827"/>
      <c r="Q1405" s="832">
        <v>4386.99</v>
      </c>
    </row>
    <row r="1406" spans="1:17" ht="14.45" customHeight="1" x14ac:dyDescent="0.2">
      <c r="A1406" s="821" t="s">
        <v>586</v>
      </c>
      <c r="B1406" s="822" t="s">
        <v>7641</v>
      </c>
      <c r="C1406" s="822" t="s">
        <v>6365</v>
      </c>
      <c r="D1406" s="822" t="s">
        <v>7690</v>
      </c>
      <c r="E1406" s="822" t="s">
        <v>6791</v>
      </c>
      <c r="F1406" s="831"/>
      <c r="G1406" s="831"/>
      <c r="H1406" s="831"/>
      <c r="I1406" s="831"/>
      <c r="J1406" s="831">
        <v>1</v>
      </c>
      <c r="K1406" s="831">
        <v>1209.6199999999999</v>
      </c>
      <c r="L1406" s="831">
        <v>1</v>
      </c>
      <c r="M1406" s="831">
        <v>1209.6199999999999</v>
      </c>
      <c r="N1406" s="831">
        <v>1</v>
      </c>
      <c r="O1406" s="831">
        <v>1209.6199999999999</v>
      </c>
      <c r="P1406" s="827">
        <v>1</v>
      </c>
      <c r="Q1406" s="832">
        <v>1209.6199999999999</v>
      </c>
    </row>
    <row r="1407" spans="1:17" ht="14.45" customHeight="1" x14ac:dyDescent="0.2">
      <c r="A1407" s="821" t="s">
        <v>586</v>
      </c>
      <c r="B1407" s="822" t="s">
        <v>7641</v>
      </c>
      <c r="C1407" s="822" t="s">
        <v>6365</v>
      </c>
      <c r="D1407" s="822" t="s">
        <v>7018</v>
      </c>
      <c r="E1407" s="822" t="s">
        <v>7019</v>
      </c>
      <c r="F1407" s="831">
        <v>1</v>
      </c>
      <c r="G1407" s="831">
        <v>5086.58</v>
      </c>
      <c r="H1407" s="831">
        <v>1</v>
      </c>
      <c r="I1407" s="831">
        <v>5086.58</v>
      </c>
      <c r="J1407" s="831">
        <v>1</v>
      </c>
      <c r="K1407" s="831">
        <v>5086.58</v>
      </c>
      <c r="L1407" s="831">
        <v>1</v>
      </c>
      <c r="M1407" s="831">
        <v>5086.58</v>
      </c>
      <c r="N1407" s="831"/>
      <c r="O1407" s="831"/>
      <c r="P1407" s="827"/>
      <c r="Q1407" s="832"/>
    </row>
    <row r="1408" spans="1:17" ht="14.45" customHeight="1" x14ac:dyDescent="0.2">
      <c r="A1408" s="821" t="s">
        <v>586</v>
      </c>
      <c r="B1408" s="822" t="s">
        <v>7641</v>
      </c>
      <c r="C1408" s="822" t="s">
        <v>6365</v>
      </c>
      <c r="D1408" s="822" t="s">
        <v>7020</v>
      </c>
      <c r="E1408" s="822" t="s">
        <v>7021</v>
      </c>
      <c r="F1408" s="831">
        <v>1</v>
      </c>
      <c r="G1408" s="831">
        <v>19851.75</v>
      </c>
      <c r="H1408" s="831">
        <v>1</v>
      </c>
      <c r="I1408" s="831">
        <v>19851.75</v>
      </c>
      <c r="J1408" s="831">
        <v>1</v>
      </c>
      <c r="K1408" s="831">
        <v>19851.75</v>
      </c>
      <c r="L1408" s="831">
        <v>1</v>
      </c>
      <c r="M1408" s="831">
        <v>19851.75</v>
      </c>
      <c r="N1408" s="831"/>
      <c r="O1408" s="831"/>
      <c r="P1408" s="827"/>
      <c r="Q1408" s="832"/>
    </row>
    <row r="1409" spans="1:17" ht="14.45" customHeight="1" x14ac:dyDescent="0.2">
      <c r="A1409" s="821" t="s">
        <v>586</v>
      </c>
      <c r="B1409" s="822" t="s">
        <v>7641</v>
      </c>
      <c r="C1409" s="822" t="s">
        <v>6365</v>
      </c>
      <c r="D1409" s="822" t="s">
        <v>7022</v>
      </c>
      <c r="E1409" s="822" t="s">
        <v>7023</v>
      </c>
      <c r="F1409" s="831">
        <v>20</v>
      </c>
      <c r="G1409" s="831">
        <v>195029.2</v>
      </c>
      <c r="H1409" s="831">
        <v>6.1241329761561962</v>
      </c>
      <c r="I1409" s="831">
        <v>9751.4600000000009</v>
      </c>
      <c r="J1409" s="831">
        <v>4</v>
      </c>
      <c r="K1409" s="831">
        <v>31846.010000000002</v>
      </c>
      <c r="L1409" s="831">
        <v>1</v>
      </c>
      <c r="M1409" s="831">
        <v>7961.5025000000005</v>
      </c>
      <c r="N1409" s="831">
        <v>7</v>
      </c>
      <c r="O1409" s="831">
        <v>51553.88</v>
      </c>
      <c r="P1409" s="827">
        <v>1.6188489547042155</v>
      </c>
      <c r="Q1409" s="832">
        <v>7364.8399999999992</v>
      </c>
    </row>
    <row r="1410" spans="1:17" ht="14.45" customHeight="1" x14ac:dyDescent="0.2">
      <c r="A1410" s="821" t="s">
        <v>586</v>
      </c>
      <c r="B1410" s="822" t="s">
        <v>7641</v>
      </c>
      <c r="C1410" s="822" t="s">
        <v>6365</v>
      </c>
      <c r="D1410" s="822" t="s">
        <v>7025</v>
      </c>
      <c r="E1410" s="822" t="s">
        <v>6515</v>
      </c>
      <c r="F1410" s="831"/>
      <c r="G1410" s="831"/>
      <c r="H1410" s="831"/>
      <c r="I1410" s="831"/>
      <c r="J1410" s="831">
        <v>4</v>
      </c>
      <c r="K1410" s="831">
        <v>4824</v>
      </c>
      <c r="L1410" s="831">
        <v>1</v>
      </c>
      <c r="M1410" s="831">
        <v>1206</v>
      </c>
      <c r="N1410" s="831"/>
      <c r="O1410" s="831"/>
      <c r="P1410" s="827"/>
      <c r="Q1410" s="832"/>
    </row>
    <row r="1411" spans="1:17" ht="14.45" customHeight="1" x14ac:dyDescent="0.2">
      <c r="A1411" s="821" t="s">
        <v>586</v>
      </c>
      <c r="B1411" s="822" t="s">
        <v>7641</v>
      </c>
      <c r="C1411" s="822" t="s">
        <v>6365</v>
      </c>
      <c r="D1411" s="822" t="s">
        <v>7029</v>
      </c>
      <c r="E1411" s="822" t="s">
        <v>7030</v>
      </c>
      <c r="F1411" s="831">
        <v>5</v>
      </c>
      <c r="G1411" s="831">
        <v>11042.45</v>
      </c>
      <c r="H1411" s="831"/>
      <c r="I1411" s="831">
        <v>2208.4900000000002</v>
      </c>
      <c r="J1411" s="831"/>
      <c r="K1411" s="831"/>
      <c r="L1411" s="831"/>
      <c r="M1411" s="831"/>
      <c r="N1411" s="831">
        <v>1</v>
      </c>
      <c r="O1411" s="831">
        <v>2208.4899999999998</v>
      </c>
      <c r="P1411" s="827"/>
      <c r="Q1411" s="832">
        <v>2208.4899999999998</v>
      </c>
    </row>
    <row r="1412" spans="1:17" ht="14.45" customHeight="1" x14ac:dyDescent="0.2">
      <c r="A1412" s="821" t="s">
        <v>586</v>
      </c>
      <c r="B1412" s="822" t="s">
        <v>7641</v>
      </c>
      <c r="C1412" s="822" t="s">
        <v>6365</v>
      </c>
      <c r="D1412" s="822" t="s">
        <v>7691</v>
      </c>
      <c r="E1412" s="822" t="s">
        <v>7692</v>
      </c>
      <c r="F1412" s="831">
        <v>1</v>
      </c>
      <c r="G1412" s="831">
        <v>389.98</v>
      </c>
      <c r="H1412" s="831"/>
      <c r="I1412" s="831">
        <v>389.98</v>
      </c>
      <c r="J1412" s="831"/>
      <c r="K1412" s="831"/>
      <c r="L1412" s="831"/>
      <c r="M1412" s="831"/>
      <c r="N1412" s="831"/>
      <c r="O1412" s="831"/>
      <c r="P1412" s="827"/>
      <c r="Q1412" s="832"/>
    </row>
    <row r="1413" spans="1:17" ht="14.45" customHeight="1" x14ac:dyDescent="0.2">
      <c r="A1413" s="821" t="s">
        <v>586</v>
      </c>
      <c r="B1413" s="822" t="s">
        <v>7641</v>
      </c>
      <c r="C1413" s="822" t="s">
        <v>6365</v>
      </c>
      <c r="D1413" s="822" t="s">
        <v>7036</v>
      </c>
      <c r="E1413" s="822" t="s">
        <v>7037</v>
      </c>
      <c r="F1413" s="831"/>
      <c r="G1413" s="831"/>
      <c r="H1413" s="831"/>
      <c r="I1413" s="831"/>
      <c r="J1413" s="831"/>
      <c r="K1413" s="831"/>
      <c r="L1413" s="831"/>
      <c r="M1413" s="831"/>
      <c r="N1413" s="831">
        <v>2</v>
      </c>
      <c r="O1413" s="831">
        <v>18860</v>
      </c>
      <c r="P1413" s="827"/>
      <c r="Q1413" s="832">
        <v>9430</v>
      </c>
    </row>
    <row r="1414" spans="1:17" ht="14.45" customHeight="1" x14ac:dyDescent="0.2">
      <c r="A1414" s="821" t="s">
        <v>586</v>
      </c>
      <c r="B1414" s="822" t="s">
        <v>7641</v>
      </c>
      <c r="C1414" s="822" t="s">
        <v>6365</v>
      </c>
      <c r="D1414" s="822" t="s">
        <v>7048</v>
      </c>
      <c r="E1414" s="822" t="s">
        <v>7049</v>
      </c>
      <c r="F1414" s="831">
        <v>1</v>
      </c>
      <c r="G1414" s="831">
        <v>9888.98</v>
      </c>
      <c r="H1414" s="831">
        <v>0.5</v>
      </c>
      <c r="I1414" s="831">
        <v>9888.98</v>
      </c>
      <c r="J1414" s="831">
        <v>2</v>
      </c>
      <c r="K1414" s="831">
        <v>19777.96</v>
      </c>
      <c r="L1414" s="831">
        <v>1</v>
      </c>
      <c r="M1414" s="831">
        <v>9888.98</v>
      </c>
      <c r="N1414" s="831"/>
      <c r="O1414" s="831"/>
      <c r="P1414" s="827"/>
      <c r="Q1414" s="832"/>
    </row>
    <row r="1415" spans="1:17" ht="14.45" customHeight="1" x14ac:dyDescent="0.2">
      <c r="A1415" s="821" t="s">
        <v>586</v>
      </c>
      <c r="B1415" s="822" t="s">
        <v>7641</v>
      </c>
      <c r="C1415" s="822" t="s">
        <v>6365</v>
      </c>
      <c r="D1415" s="822" t="s">
        <v>7052</v>
      </c>
      <c r="E1415" s="822" t="s">
        <v>6975</v>
      </c>
      <c r="F1415" s="831"/>
      <c r="G1415" s="831"/>
      <c r="H1415" s="831"/>
      <c r="I1415" s="831"/>
      <c r="J1415" s="831">
        <v>0.30000000000000004</v>
      </c>
      <c r="K1415" s="831">
        <v>1650.5700000000002</v>
      </c>
      <c r="L1415" s="831">
        <v>1</v>
      </c>
      <c r="M1415" s="831">
        <v>5501.9</v>
      </c>
      <c r="N1415" s="831"/>
      <c r="O1415" s="831"/>
      <c r="P1415" s="827"/>
      <c r="Q1415" s="832"/>
    </row>
    <row r="1416" spans="1:17" ht="14.45" customHeight="1" x14ac:dyDescent="0.2">
      <c r="A1416" s="821" t="s">
        <v>586</v>
      </c>
      <c r="B1416" s="822" t="s">
        <v>7641</v>
      </c>
      <c r="C1416" s="822" t="s">
        <v>6365</v>
      </c>
      <c r="D1416" s="822" t="s">
        <v>7053</v>
      </c>
      <c r="E1416" s="822" t="s">
        <v>6523</v>
      </c>
      <c r="F1416" s="831"/>
      <c r="G1416" s="831"/>
      <c r="H1416" s="831"/>
      <c r="I1416" s="831"/>
      <c r="J1416" s="831">
        <v>5</v>
      </c>
      <c r="K1416" s="831">
        <v>57813.549999999996</v>
      </c>
      <c r="L1416" s="831">
        <v>1</v>
      </c>
      <c r="M1416" s="831">
        <v>11562.71</v>
      </c>
      <c r="N1416" s="831"/>
      <c r="O1416" s="831"/>
      <c r="P1416" s="827"/>
      <c r="Q1416" s="832"/>
    </row>
    <row r="1417" spans="1:17" ht="14.45" customHeight="1" x14ac:dyDescent="0.2">
      <c r="A1417" s="821" t="s">
        <v>586</v>
      </c>
      <c r="B1417" s="822" t="s">
        <v>7641</v>
      </c>
      <c r="C1417" s="822" t="s">
        <v>6365</v>
      </c>
      <c r="D1417" s="822" t="s">
        <v>7693</v>
      </c>
      <c r="E1417" s="822" t="s">
        <v>6883</v>
      </c>
      <c r="F1417" s="831"/>
      <c r="G1417" s="831"/>
      <c r="H1417" s="831"/>
      <c r="I1417" s="831"/>
      <c r="J1417" s="831">
        <v>1</v>
      </c>
      <c r="K1417" s="831">
        <v>13317</v>
      </c>
      <c r="L1417" s="831">
        <v>1</v>
      </c>
      <c r="M1417" s="831">
        <v>13317</v>
      </c>
      <c r="N1417" s="831"/>
      <c r="O1417" s="831"/>
      <c r="P1417" s="827"/>
      <c r="Q1417" s="832"/>
    </row>
    <row r="1418" spans="1:17" ht="14.45" customHeight="1" x14ac:dyDescent="0.2">
      <c r="A1418" s="821" t="s">
        <v>586</v>
      </c>
      <c r="B1418" s="822" t="s">
        <v>7641</v>
      </c>
      <c r="C1418" s="822" t="s">
        <v>6365</v>
      </c>
      <c r="D1418" s="822" t="s">
        <v>7054</v>
      </c>
      <c r="E1418" s="822" t="s">
        <v>7055</v>
      </c>
      <c r="F1418" s="831"/>
      <c r="G1418" s="831"/>
      <c r="H1418" s="831"/>
      <c r="I1418" s="831"/>
      <c r="J1418" s="831">
        <v>1</v>
      </c>
      <c r="K1418" s="831">
        <v>6901.15</v>
      </c>
      <c r="L1418" s="831">
        <v>1</v>
      </c>
      <c r="M1418" s="831">
        <v>6901.15</v>
      </c>
      <c r="N1418" s="831"/>
      <c r="O1418" s="831"/>
      <c r="P1418" s="827"/>
      <c r="Q1418" s="832"/>
    </row>
    <row r="1419" spans="1:17" ht="14.45" customHeight="1" x14ac:dyDescent="0.2">
      <c r="A1419" s="821" t="s">
        <v>586</v>
      </c>
      <c r="B1419" s="822" t="s">
        <v>7641</v>
      </c>
      <c r="C1419" s="822" t="s">
        <v>6365</v>
      </c>
      <c r="D1419" s="822" t="s">
        <v>7061</v>
      </c>
      <c r="E1419" s="822" t="s">
        <v>7062</v>
      </c>
      <c r="F1419" s="831"/>
      <c r="G1419" s="831"/>
      <c r="H1419" s="831"/>
      <c r="I1419" s="831"/>
      <c r="J1419" s="831">
        <v>1</v>
      </c>
      <c r="K1419" s="831">
        <v>4642.91</v>
      </c>
      <c r="L1419" s="831">
        <v>1</v>
      </c>
      <c r="M1419" s="831">
        <v>4642.91</v>
      </c>
      <c r="N1419" s="831"/>
      <c r="O1419" s="831"/>
      <c r="P1419" s="827"/>
      <c r="Q1419" s="832"/>
    </row>
    <row r="1420" spans="1:17" ht="14.45" customHeight="1" x14ac:dyDescent="0.2">
      <c r="A1420" s="821" t="s">
        <v>586</v>
      </c>
      <c r="B1420" s="822" t="s">
        <v>7641</v>
      </c>
      <c r="C1420" s="822" t="s">
        <v>6365</v>
      </c>
      <c r="D1420" s="822" t="s">
        <v>7694</v>
      </c>
      <c r="E1420" s="822" t="s">
        <v>7695</v>
      </c>
      <c r="F1420" s="831"/>
      <c r="G1420" s="831"/>
      <c r="H1420" s="831"/>
      <c r="I1420" s="831"/>
      <c r="J1420" s="831">
        <v>1</v>
      </c>
      <c r="K1420" s="831">
        <v>7356.11</v>
      </c>
      <c r="L1420" s="831">
        <v>1</v>
      </c>
      <c r="M1420" s="831">
        <v>7356.11</v>
      </c>
      <c r="N1420" s="831"/>
      <c r="O1420" s="831"/>
      <c r="P1420" s="827"/>
      <c r="Q1420" s="832"/>
    </row>
    <row r="1421" spans="1:17" ht="14.45" customHeight="1" x14ac:dyDescent="0.2">
      <c r="A1421" s="821" t="s">
        <v>586</v>
      </c>
      <c r="B1421" s="822" t="s">
        <v>7641</v>
      </c>
      <c r="C1421" s="822" t="s">
        <v>6365</v>
      </c>
      <c r="D1421" s="822" t="s">
        <v>7072</v>
      </c>
      <c r="E1421" s="822" t="s">
        <v>7073</v>
      </c>
      <c r="F1421" s="831"/>
      <c r="G1421" s="831"/>
      <c r="H1421" s="831"/>
      <c r="I1421" s="831"/>
      <c r="J1421" s="831">
        <v>3</v>
      </c>
      <c r="K1421" s="831">
        <v>32123.129999999997</v>
      </c>
      <c r="L1421" s="831">
        <v>1</v>
      </c>
      <c r="M1421" s="831">
        <v>10707.71</v>
      </c>
      <c r="N1421" s="831"/>
      <c r="O1421" s="831"/>
      <c r="P1421" s="827"/>
      <c r="Q1421" s="832"/>
    </row>
    <row r="1422" spans="1:17" ht="14.45" customHeight="1" x14ac:dyDescent="0.2">
      <c r="A1422" s="821" t="s">
        <v>586</v>
      </c>
      <c r="B1422" s="822" t="s">
        <v>7641</v>
      </c>
      <c r="C1422" s="822" t="s">
        <v>6365</v>
      </c>
      <c r="D1422" s="822" t="s">
        <v>7074</v>
      </c>
      <c r="E1422" s="822" t="s">
        <v>6975</v>
      </c>
      <c r="F1422" s="831"/>
      <c r="G1422" s="831"/>
      <c r="H1422" s="831"/>
      <c r="I1422" s="831"/>
      <c r="J1422" s="831">
        <v>0.1</v>
      </c>
      <c r="K1422" s="831">
        <v>607.85</v>
      </c>
      <c r="L1422" s="831">
        <v>1</v>
      </c>
      <c r="M1422" s="831">
        <v>6078.5</v>
      </c>
      <c r="N1422" s="831"/>
      <c r="O1422" s="831"/>
      <c r="P1422" s="827"/>
      <c r="Q1422" s="832"/>
    </row>
    <row r="1423" spans="1:17" ht="14.45" customHeight="1" x14ac:dyDescent="0.2">
      <c r="A1423" s="821" t="s">
        <v>586</v>
      </c>
      <c r="B1423" s="822" t="s">
        <v>7641</v>
      </c>
      <c r="C1423" s="822" t="s">
        <v>6365</v>
      </c>
      <c r="D1423" s="822" t="s">
        <v>7077</v>
      </c>
      <c r="E1423" s="822" t="s">
        <v>7078</v>
      </c>
      <c r="F1423" s="831"/>
      <c r="G1423" s="831"/>
      <c r="H1423" s="831"/>
      <c r="I1423" s="831"/>
      <c r="J1423" s="831"/>
      <c r="K1423" s="831"/>
      <c r="L1423" s="831"/>
      <c r="M1423" s="831"/>
      <c r="N1423" s="831">
        <v>10</v>
      </c>
      <c r="O1423" s="831">
        <v>21891.5</v>
      </c>
      <c r="P1423" s="827"/>
      <c r="Q1423" s="832">
        <v>2189.15</v>
      </c>
    </row>
    <row r="1424" spans="1:17" ht="14.45" customHeight="1" x14ac:dyDescent="0.2">
      <c r="A1424" s="821" t="s">
        <v>586</v>
      </c>
      <c r="B1424" s="822" t="s">
        <v>7641</v>
      </c>
      <c r="C1424" s="822" t="s">
        <v>6365</v>
      </c>
      <c r="D1424" s="822" t="s">
        <v>7083</v>
      </c>
      <c r="E1424" s="822" t="s">
        <v>7049</v>
      </c>
      <c r="F1424" s="831"/>
      <c r="G1424" s="831"/>
      <c r="H1424" s="831"/>
      <c r="I1424" s="831"/>
      <c r="J1424" s="831">
        <v>1</v>
      </c>
      <c r="K1424" s="831">
        <v>9231.93</v>
      </c>
      <c r="L1424" s="831">
        <v>1</v>
      </c>
      <c r="M1424" s="831">
        <v>9231.93</v>
      </c>
      <c r="N1424" s="831">
        <v>1</v>
      </c>
      <c r="O1424" s="831">
        <v>7893.12</v>
      </c>
      <c r="P1424" s="827">
        <v>0.8549804862038598</v>
      </c>
      <c r="Q1424" s="832">
        <v>7893.12</v>
      </c>
    </row>
    <row r="1425" spans="1:17" ht="14.45" customHeight="1" x14ac:dyDescent="0.2">
      <c r="A1425" s="821" t="s">
        <v>586</v>
      </c>
      <c r="B1425" s="822" t="s">
        <v>7641</v>
      </c>
      <c r="C1425" s="822" t="s">
        <v>6365</v>
      </c>
      <c r="D1425" s="822" t="s">
        <v>7084</v>
      </c>
      <c r="E1425" s="822" t="s">
        <v>7085</v>
      </c>
      <c r="F1425" s="831"/>
      <c r="G1425" s="831"/>
      <c r="H1425" s="831"/>
      <c r="I1425" s="831"/>
      <c r="J1425" s="831">
        <v>1</v>
      </c>
      <c r="K1425" s="831">
        <v>16754.669999999998</v>
      </c>
      <c r="L1425" s="831">
        <v>1</v>
      </c>
      <c r="M1425" s="831">
        <v>16754.669999999998</v>
      </c>
      <c r="N1425" s="831"/>
      <c r="O1425" s="831"/>
      <c r="P1425" s="827"/>
      <c r="Q1425" s="832"/>
    </row>
    <row r="1426" spans="1:17" ht="14.45" customHeight="1" x14ac:dyDescent="0.2">
      <c r="A1426" s="821" t="s">
        <v>586</v>
      </c>
      <c r="B1426" s="822" t="s">
        <v>7641</v>
      </c>
      <c r="C1426" s="822" t="s">
        <v>6365</v>
      </c>
      <c r="D1426" s="822" t="s">
        <v>7089</v>
      </c>
      <c r="E1426" s="822" t="s">
        <v>7090</v>
      </c>
      <c r="F1426" s="831"/>
      <c r="G1426" s="831"/>
      <c r="H1426" s="831"/>
      <c r="I1426" s="831"/>
      <c r="J1426" s="831"/>
      <c r="K1426" s="831"/>
      <c r="L1426" s="831"/>
      <c r="M1426" s="831"/>
      <c r="N1426" s="831">
        <v>6</v>
      </c>
      <c r="O1426" s="831">
        <v>640.86</v>
      </c>
      <c r="P1426" s="827"/>
      <c r="Q1426" s="832">
        <v>106.81</v>
      </c>
    </row>
    <row r="1427" spans="1:17" ht="14.45" customHeight="1" x14ac:dyDescent="0.2">
      <c r="A1427" s="821" t="s">
        <v>586</v>
      </c>
      <c r="B1427" s="822" t="s">
        <v>7641</v>
      </c>
      <c r="C1427" s="822" t="s">
        <v>6365</v>
      </c>
      <c r="D1427" s="822" t="s">
        <v>7091</v>
      </c>
      <c r="E1427" s="822" t="s">
        <v>7085</v>
      </c>
      <c r="F1427" s="831"/>
      <c r="G1427" s="831"/>
      <c r="H1427" s="831"/>
      <c r="I1427" s="831"/>
      <c r="J1427" s="831">
        <v>1</v>
      </c>
      <c r="K1427" s="831">
        <v>16754.669999999998</v>
      </c>
      <c r="L1427" s="831">
        <v>1</v>
      </c>
      <c r="M1427" s="831">
        <v>16754.669999999998</v>
      </c>
      <c r="N1427" s="831"/>
      <c r="O1427" s="831"/>
      <c r="P1427" s="827"/>
      <c r="Q1427" s="832"/>
    </row>
    <row r="1428" spans="1:17" ht="14.45" customHeight="1" x14ac:dyDescent="0.2">
      <c r="A1428" s="821" t="s">
        <v>586</v>
      </c>
      <c r="B1428" s="822" t="s">
        <v>7641</v>
      </c>
      <c r="C1428" s="822" t="s">
        <v>6365</v>
      </c>
      <c r="D1428" s="822" t="s">
        <v>7106</v>
      </c>
      <c r="E1428" s="822" t="s">
        <v>6601</v>
      </c>
      <c r="F1428" s="831"/>
      <c r="G1428" s="831"/>
      <c r="H1428" s="831"/>
      <c r="I1428" s="831"/>
      <c r="J1428" s="831"/>
      <c r="K1428" s="831"/>
      <c r="L1428" s="831"/>
      <c r="M1428" s="831"/>
      <c r="N1428" s="831">
        <v>1</v>
      </c>
      <c r="O1428" s="831">
        <v>516.11</v>
      </c>
      <c r="P1428" s="827"/>
      <c r="Q1428" s="832">
        <v>516.11</v>
      </c>
    </row>
    <row r="1429" spans="1:17" ht="14.45" customHeight="1" x14ac:dyDescent="0.2">
      <c r="A1429" s="821" t="s">
        <v>586</v>
      </c>
      <c r="B1429" s="822" t="s">
        <v>7641</v>
      </c>
      <c r="C1429" s="822" t="s">
        <v>6365</v>
      </c>
      <c r="D1429" s="822" t="s">
        <v>7107</v>
      </c>
      <c r="E1429" s="822" t="s">
        <v>7108</v>
      </c>
      <c r="F1429" s="831"/>
      <c r="G1429" s="831"/>
      <c r="H1429" s="831"/>
      <c r="I1429" s="831"/>
      <c r="J1429" s="831"/>
      <c r="K1429" s="831"/>
      <c r="L1429" s="831"/>
      <c r="M1429" s="831"/>
      <c r="N1429" s="831">
        <v>7</v>
      </c>
      <c r="O1429" s="831">
        <v>36642.69</v>
      </c>
      <c r="P1429" s="827"/>
      <c r="Q1429" s="832">
        <v>5234.67</v>
      </c>
    </row>
    <row r="1430" spans="1:17" ht="14.45" customHeight="1" x14ac:dyDescent="0.2">
      <c r="A1430" s="821" t="s">
        <v>586</v>
      </c>
      <c r="B1430" s="822" t="s">
        <v>7641</v>
      </c>
      <c r="C1430" s="822" t="s">
        <v>6365</v>
      </c>
      <c r="D1430" s="822" t="s">
        <v>7111</v>
      </c>
      <c r="E1430" s="822" t="s">
        <v>6424</v>
      </c>
      <c r="F1430" s="831">
        <v>1</v>
      </c>
      <c r="G1430" s="831">
        <v>426.98</v>
      </c>
      <c r="H1430" s="831"/>
      <c r="I1430" s="831">
        <v>426.98</v>
      </c>
      <c r="J1430" s="831"/>
      <c r="K1430" s="831"/>
      <c r="L1430" s="831"/>
      <c r="M1430" s="831"/>
      <c r="N1430" s="831"/>
      <c r="O1430" s="831"/>
      <c r="P1430" s="827"/>
      <c r="Q1430" s="832"/>
    </row>
    <row r="1431" spans="1:17" ht="14.45" customHeight="1" x14ac:dyDescent="0.2">
      <c r="A1431" s="821" t="s">
        <v>586</v>
      </c>
      <c r="B1431" s="822" t="s">
        <v>7641</v>
      </c>
      <c r="C1431" s="822" t="s">
        <v>6365</v>
      </c>
      <c r="D1431" s="822" t="s">
        <v>7118</v>
      </c>
      <c r="E1431" s="822" t="s">
        <v>7119</v>
      </c>
      <c r="F1431" s="831">
        <v>2</v>
      </c>
      <c r="G1431" s="831">
        <v>2068.58</v>
      </c>
      <c r="H1431" s="831">
        <v>0.66666666666666663</v>
      </c>
      <c r="I1431" s="831">
        <v>1034.29</v>
      </c>
      <c r="J1431" s="831">
        <v>3</v>
      </c>
      <c r="K1431" s="831">
        <v>3102.87</v>
      </c>
      <c r="L1431" s="831">
        <v>1</v>
      </c>
      <c r="M1431" s="831">
        <v>1034.29</v>
      </c>
      <c r="N1431" s="831"/>
      <c r="O1431" s="831"/>
      <c r="P1431" s="827"/>
      <c r="Q1431" s="832"/>
    </row>
    <row r="1432" spans="1:17" ht="14.45" customHeight="1" x14ac:dyDescent="0.2">
      <c r="A1432" s="821" t="s">
        <v>586</v>
      </c>
      <c r="B1432" s="822" t="s">
        <v>7641</v>
      </c>
      <c r="C1432" s="822" t="s">
        <v>6365</v>
      </c>
      <c r="D1432" s="822" t="s">
        <v>7120</v>
      </c>
      <c r="E1432" s="822" t="s">
        <v>7121</v>
      </c>
      <c r="F1432" s="831"/>
      <c r="G1432" s="831"/>
      <c r="H1432" s="831"/>
      <c r="I1432" s="831"/>
      <c r="J1432" s="831">
        <v>5</v>
      </c>
      <c r="K1432" s="831">
        <v>2976.95</v>
      </c>
      <c r="L1432" s="831">
        <v>1</v>
      </c>
      <c r="M1432" s="831">
        <v>595.39</v>
      </c>
      <c r="N1432" s="831"/>
      <c r="O1432" s="831"/>
      <c r="P1432" s="827"/>
      <c r="Q1432" s="832"/>
    </row>
    <row r="1433" spans="1:17" ht="14.45" customHeight="1" x14ac:dyDescent="0.2">
      <c r="A1433" s="821" t="s">
        <v>586</v>
      </c>
      <c r="B1433" s="822" t="s">
        <v>7641</v>
      </c>
      <c r="C1433" s="822" t="s">
        <v>6365</v>
      </c>
      <c r="D1433" s="822" t="s">
        <v>7696</v>
      </c>
      <c r="E1433" s="822" t="s">
        <v>7697</v>
      </c>
      <c r="F1433" s="831">
        <v>1</v>
      </c>
      <c r="G1433" s="831">
        <v>2866.27</v>
      </c>
      <c r="H1433" s="831"/>
      <c r="I1433" s="831">
        <v>2866.27</v>
      </c>
      <c r="J1433" s="831"/>
      <c r="K1433" s="831"/>
      <c r="L1433" s="831"/>
      <c r="M1433" s="831"/>
      <c r="N1433" s="831"/>
      <c r="O1433" s="831"/>
      <c r="P1433" s="827"/>
      <c r="Q1433" s="832"/>
    </row>
    <row r="1434" spans="1:17" ht="14.45" customHeight="1" x14ac:dyDescent="0.2">
      <c r="A1434" s="821" t="s">
        <v>586</v>
      </c>
      <c r="B1434" s="822" t="s">
        <v>7641</v>
      </c>
      <c r="C1434" s="822" t="s">
        <v>6365</v>
      </c>
      <c r="D1434" s="822" t="s">
        <v>7126</v>
      </c>
      <c r="E1434" s="822" t="s">
        <v>7127</v>
      </c>
      <c r="F1434" s="831"/>
      <c r="G1434" s="831"/>
      <c r="H1434" s="831"/>
      <c r="I1434" s="831"/>
      <c r="J1434" s="831"/>
      <c r="K1434" s="831"/>
      <c r="L1434" s="831"/>
      <c r="M1434" s="831"/>
      <c r="N1434" s="831">
        <v>6</v>
      </c>
      <c r="O1434" s="831">
        <v>6292.8</v>
      </c>
      <c r="P1434" s="827"/>
      <c r="Q1434" s="832">
        <v>1048.8</v>
      </c>
    </row>
    <row r="1435" spans="1:17" ht="14.45" customHeight="1" x14ac:dyDescent="0.2">
      <c r="A1435" s="821" t="s">
        <v>586</v>
      </c>
      <c r="B1435" s="822" t="s">
        <v>7641</v>
      </c>
      <c r="C1435" s="822" t="s">
        <v>6365</v>
      </c>
      <c r="D1435" s="822" t="s">
        <v>7133</v>
      </c>
      <c r="E1435" s="822" t="s">
        <v>7129</v>
      </c>
      <c r="F1435" s="831"/>
      <c r="G1435" s="831"/>
      <c r="H1435" s="831"/>
      <c r="I1435" s="831"/>
      <c r="J1435" s="831"/>
      <c r="K1435" s="831"/>
      <c r="L1435" s="831"/>
      <c r="M1435" s="831"/>
      <c r="N1435" s="831">
        <v>1</v>
      </c>
      <c r="O1435" s="831">
        <v>5860.4</v>
      </c>
      <c r="P1435" s="827"/>
      <c r="Q1435" s="832">
        <v>5860.4</v>
      </c>
    </row>
    <row r="1436" spans="1:17" ht="14.45" customHeight="1" x14ac:dyDescent="0.2">
      <c r="A1436" s="821" t="s">
        <v>586</v>
      </c>
      <c r="B1436" s="822" t="s">
        <v>7641</v>
      </c>
      <c r="C1436" s="822" t="s">
        <v>6365</v>
      </c>
      <c r="D1436" s="822" t="s">
        <v>7147</v>
      </c>
      <c r="E1436" s="822" t="s">
        <v>7148</v>
      </c>
      <c r="F1436" s="831"/>
      <c r="G1436" s="831"/>
      <c r="H1436" s="831"/>
      <c r="I1436" s="831"/>
      <c r="J1436" s="831">
        <v>1</v>
      </c>
      <c r="K1436" s="831">
        <v>2875</v>
      </c>
      <c r="L1436" s="831">
        <v>1</v>
      </c>
      <c r="M1436" s="831">
        <v>2875</v>
      </c>
      <c r="N1436" s="831"/>
      <c r="O1436" s="831"/>
      <c r="P1436" s="827"/>
      <c r="Q1436" s="832"/>
    </row>
    <row r="1437" spans="1:17" ht="14.45" customHeight="1" x14ac:dyDescent="0.2">
      <c r="A1437" s="821" t="s">
        <v>586</v>
      </c>
      <c r="B1437" s="822" t="s">
        <v>7641</v>
      </c>
      <c r="C1437" s="822" t="s">
        <v>6365</v>
      </c>
      <c r="D1437" s="822" t="s">
        <v>7698</v>
      </c>
      <c r="E1437" s="822" t="s">
        <v>6965</v>
      </c>
      <c r="F1437" s="831"/>
      <c r="G1437" s="831"/>
      <c r="H1437" s="831"/>
      <c r="I1437" s="831"/>
      <c r="J1437" s="831"/>
      <c r="K1437" s="831"/>
      <c r="L1437" s="831"/>
      <c r="M1437" s="831"/>
      <c r="N1437" s="831">
        <v>3</v>
      </c>
      <c r="O1437" s="831">
        <v>597.99</v>
      </c>
      <c r="P1437" s="827"/>
      <c r="Q1437" s="832">
        <v>199.33</v>
      </c>
    </row>
    <row r="1438" spans="1:17" ht="14.45" customHeight="1" x14ac:dyDescent="0.2">
      <c r="A1438" s="821" t="s">
        <v>586</v>
      </c>
      <c r="B1438" s="822" t="s">
        <v>7641</v>
      </c>
      <c r="C1438" s="822" t="s">
        <v>6365</v>
      </c>
      <c r="D1438" s="822" t="s">
        <v>7163</v>
      </c>
      <c r="E1438" s="822" t="s">
        <v>7164</v>
      </c>
      <c r="F1438" s="831">
        <v>1</v>
      </c>
      <c r="G1438" s="831">
        <v>12281.95</v>
      </c>
      <c r="H1438" s="831"/>
      <c r="I1438" s="831">
        <v>12281.95</v>
      </c>
      <c r="J1438" s="831"/>
      <c r="K1438" s="831"/>
      <c r="L1438" s="831"/>
      <c r="M1438" s="831"/>
      <c r="N1438" s="831"/>
      <c r="O1438" s="831"/>
      <c r="P1438" s="827"/>
      <c r="Q1438" s="832"/>
    </row>
    <row r="1439" spans="1:17" ht="14.45" customHeight="1" x14ac:dyDescent="0.2">
      <c r="A1439" s="821" t="s">
        <v>586</v>
      </c>
      <c r="B1439" s="822" t="s">
        <v>7641</v>
      </c>
      <c r="C1439" s="822" t="s">
        <v>6365</v>
      </c>
      <c r="D1439" s="822" t="s">
        <v>7699</v>
      </c>
      <c r="E1439" s="822" t="s">
        <v>7700</v>
      </c>
      <c r="F1439" s="831"/>
      <c r="G1439" s="831"/>
      <c r="H1439" s="831"/>
      <c r="I1439" s="831"/>
      <c r="J1439" s="831"/>
      <c r="K1439" s="831"/>
      <c r="L1439" s="831"/>
      <c r="M1439" s="831"/>
      <c r="N1439" s="831">
        <v>1</v>
      </c>
      <c r="O1439" s="831">
        <v>1068.44</v>
      </c>
      <c r="P1439" s="827"/>
      <c r="Q1439" s="832">
        <v>1068.44</v>
      </c>
    </row>
    <row r="1440" spans="1:17" ht="14.45" customHeight="1" x14ac:dyDescent="0.2">
      <c r="A1440" s="821" t="s">
        <v>586</v>
      </c>
      <c r="B1440" s="822" t="s">
        <v>7641</v>
      </c>
      <c r="C1440" s="822" t="s">
        <v>6365</v>
      </c>
      <c r="D1440" s="822" t="s">
        <v>7169</v>
      </c>
      <c r="E1440" s="822" t="s">
        <v>7049</v>
      </c>
      <c r="F1440" s="831"/>
      <c r="G1440" s="831"/>
      <c r="H1440" s="831"/>
      <c r="I1440" s="831"/>
      <c r="J1440" s="831"/>
      <c r="K1440" s="831"/>
      <c r="L1440" s="831"/>
      <c r="M1440" s="831"/>
      <c r="N1440" s="831">
        <v>1</v>
      </c>
      <c r="O1440" s="831">
        <v>9158.2900000000009</v>
      </c>
      <c r="P1440" s="827"/>
      <c r="Q1440" s="832">
        <v>9158.2900000000009</v>
      </c>
    </row>
    <row r="1441" spans="1:17" ht="14.45" customHeight="1" x14ac:dyDescent="0.2">
      <c r="A1441" s="821" t="s">
        <v>586</v>
      </c>
      <c r="B1441" s="822" t="s">
        <v>7641</v>
      </c>
      <c r="C1441" s="822" t="s">
        <v>6365</v>
      </c>
      <c r="D1441" s="822" t="s">
        <v>7701</v>
      </c>
      <c r="E1441" s="822" t="s">
        <v>7702</v>
      </c>
      <c r="F1441" s="831"/>
      <c r="G1441" s="831"/>
      <c r="H1441" s="831"/>
      <c r="I1441" s="831"/>
      <c r="J1441" s="831">
        <v>3</v>
      </c>
      <c r="K1441" s="831">
        <v>11913</v>
      </c>
      <c r="L1441" s="831">
        <v>1</v>
      </c>
      <c r="M1441" s="831">
        <v>3971</v>
      </c>
      <c r="N1441" s="831"/>
      <c r="O1441" s="831"/>
      <c r="P1441" s="827"/>
      <c r="Q1441" s="832"/>
    </row>
    <row r="1442" spans="1:17" ht="14.45" customHeight="1" x14ac:dyDescent="0.2">
      <c r="A1442" s="821" t="s">
        <v>586</v>
      </c>
      <c r="B1442" s="822" t="s">
        <v>7641</v>
      </c>
      <c r="C1442" s="822" t="s">
        <v>6365</v>
      </c>
      <c r="D1442" s="822" t="s">
        <v>7178</v>
      </c>
      <c r="E1442" s="822" t="s">
        <v>7179</v>
      </c>
      <c r="F1442" s="831"/>
      <c r="G1442" s="831"/>
      <c r="H1442" s="831"/>
      <c r="I1442" s="831"/>
      <c r="J1442" s="831"/>
      <c r="K1442" s="831"/>
      <c r="L1442" s="831"/>
      <c r="M1442" s="831"/>
      <c r="N1442" s="831">
        <v>4</v>
      </c>
      <c r="O1442" s="831">
        <v>26368</v>
      </c>
      <c r="P1442" s="827"/>
      <c r="Q1442" s="832">
        <v>6592</v>
      </c>
    </row>
    <row r="1443" spans="1:17" ht="14.45" customHeight="1" x14ac:dyDescent="0.2">
      <c r="A1443" s="821" t="s">
        <v>586</v>
      </c>
      <c r="B1443" s="822" t="s">
        <v>7641</v>
      </c>
      <c r="C1443" s="822" t="s">
        <v>6365</v>
      </c>
      <c r="D1443" s="822" t="s">
        <v>7703</v>
      </c>
      <c r="E1443" s="822" t="s">
        <v>7704</v>
      </c>
      <c r="F1443" s="831"/>
      <c r="G1443" s="831"/>
      <c r="H1443" s="831"/>
      <c r="I1443" s="831"/>
      <c r="J1443" s="831"/>
      <c r="K1443" s="831"/>
      <c r="L1443" s="831"/>
      <c r="M1443" s="831"/>
      <c r="N1443" s="831">
        <v>1</v>
      </c>
      <c r="O1443" s="831">
        <v>10783.5</v>
      </c>
      <c r="P1443" s="827"/>
      <c r="Q1443" s="832">
        <v>10783.5</v>
      </c>
    </row>
    <row r="1444" spans="1:17" ht="14.45" customHeight="1" x14ac:dyDescent="0.2">
      <c r="A1444" s="821" t="s">
        <v>586</v>
      </c>
      <c r="B1444" s="822" t="s">
        <v>7641</v>
      </c>
      <c r="C1444" s="822" t="s">
        <v>6365</v>
      </c>
      <c r="D1444" s="822" t="s">
        <v>7187</v>
      </c>
      <c r="E1444" s="822" t="s">
        <v>7188</v>
      </c>
      <c r="F1444" s="831"/>
      <c r="G1444" s="831"/>
      <c r="H1444" s="831"/>
      <c r="I1444" s="831"/>
      <c r="J1444" s="831"/>
      <c r="K1444" s="831"/>
      <c r="L1444" s="831"/>
      <c r="M1444" s="831"/>
      <c r="N1444" s="831">
        <v>6</v>
      </c>
      <c r="O1444" s="831">
        <v>53706</v>
      </c>
      <c r="P1444" s="827"/>
      <c r="Q1444" s="832">
        <v>8951</v>
      </c>
    </row>
    <row r="1445" spans="1:17" ht="14.45" customHeight="1" x14ac:dyDescent="0.2">
      <c r="A1445" s="821" t="s">
        <v>586</v>
      </c>
      <c r="B1445" s="822" t="s">
        <v>7641</v>
      </c>
      <c r="C1445" s="822" t="s">
        <v>6365</v>
      </c>
      <c r="D1445" s="822" t="s">
        <v>7705</v>
      </c>
      <c r="E1445" s="822" t="s">
        <v>7706</v>
      </c>
      <c r="F1445" s="831"/>
      <c r="G1445" s="831"/>
      <c r="H1445" s="831"/>
      <c r="I1445" s="831"/>
      <c r="J1445" s="831"/>
      <c r="K1445" s="831"/>
      <c r="L1445" s="831"/>
      <c r="M1445" s="831"/>
      <c r="N1445" s="831">
        <v>2</v>
      </c>
      <c r="O1445" s="831">
        <v>14654</v>
      </c>
      <c r="P1445" s="827"/>
      <c r="Q1445" s="832">
        <v>7327</v>
      </c>
    </row>
    <row r="1446" spans="1:17" ht="14.45" customHeight="1" x14ac:dyDescent="0.2">
      <c r="A1446" s="821" t="s">
        <v>586</v>
      </c>
      <c r="B1446" s="822" t="s">
        <v>7641</v>
      </c>
      <c r="C1446" s="822" t="s">
        <v>6365</v>
      </c>
      <c r="D1446" s="822" t="s">
        <v>7707</v>
      </c>
      <c r="E1446" s="822" t="s">
        <v>7708</v>
      </c>
      <c r="F1446" s="831"/>
      <c r="G1446" s="831"/>
      <c r="H1446" s="831"/>
      <c r="I1446" s="831"/>
      <c r="J1446" s="831"/>
      <c r="K1446" s="831"/>
      <c r="L1446" s="831"/>
      <c r="M1446" s="831"/>
      <c r="N1446" s="831">
        <v>2</v>
      </c>
      <c r="O1446" s="831">
        <v>5262</v>
      </c>
      <c r="P1446" s="827"/>
      <c r="Q1446" s="832">
        <v>2631</v>
      </c>
    </row>
    <row r="1447" spans="1:17" ht="14.45" customHeight="1" x14ac:dyDescent="0.2">
      <c r="A1447" s="821" t="s">
        <v>586</v>
      </c>
      <c r="B1447" s="822" t="s">
        <v>7641</v>
      </c>
      <c r="C1447" s="822" t="s">
        <v>6365</v>
      </c>
      <c r="D1447" s="822" t="s">
        <v>7709</v>
      </c>
      <c r="E1447" s="822" t="s">
        <v>7710</v>
      </c>
      <c r="F1447" s="831"/>
      <c r="G1447" s="831"/>
      <c r="H1447" s="831"/>
      <c r="I1447" s="831"/>
      <c r="J1447" s="831">
        <v>1</v>
      </c>
      <c r="K1447" s="831">
        <v>11866.36</v>
      </c>
      <c r="L1447" s="831">
        <v>1</v>
      </c>
      <c r="M1447" s="831">
        <v>11866.36</v>
      </c>
      <c r="N1447" s="831"/>
      <c r="O1447" s="831"/>
      <c r="P1447" s="827"/>
      <c r="Q1447" s="832"/>
    </row>
    <row r="1448" spans="1:17" ht="14.45" customHeight="1" x14ac:dyDescent="0.2">
      <c r="A1448" s="821" t="s">
        <v>586</v>
      </c>
      <c r="B1448" s="822" t="s">
        <v>7641</v>
      </c>
      <c r="C1448" s="822" t="s">
        <v>5932</v>
      </c>
      <c r="D1448" s="822" t="s">
        <v>7711</v>
      </c>
      <c r="E1448" s="822" t="s">
        <v>7712</v>
      </c>
      <c r="F1448" s="831">
        <v>394</v>
      </c>
      <c r="G1448" s="831">
        <v>4687418</v>
      </c>
      <c r="H1448" s="831">
        <v>0.63417625118229437</v>
      </c>
      <c r="I1448" s="831">
        <v>11897</v>
      </c>
      <c r="J1448" s="831">
        <v>621</v>
      </c>
      <c r="K1448" s="831">
        <v>7391349</v>
      </c>
      <c r="L1448" s="831">
        <v>1</v>
      </c>
      <c r="M1448" s="831">
        <v>11902.333333333334</v>
      </c>
      <c r="N1448" s="831">
        <v>547</v>
      </c>
      <c r="O1448" s="831">
        <v>6513065</v>
      </c>
      <c r="P1448" s="827">
        <v>0.88117405902494927</v>
      </c>
      <c r="Q1448" s="832">
        <v>11906.882998171846</v>
      </c>
    </row>
    <row r="1449" spans="1:17" ht="14.45" customHeight="1" x14ac:dyDescent="0.2">
      <c r="A1449" s="821" t="s">
        <v>586</v>
      </c>
      <c r="B1449" s="822" t="s">
        <v>7641</v>
      </c>
      <c r="C1449" s="822" t="s">
        <v>5932</v>
      </c>
      <c r="D1449" s="822" t="s">
        <v>7229</v>
      </c>
      <c r="E1449" s="822" t="s">
        <v>7230</v>
      </c>
      <c r="F1449" s="831"/>
      <c r="G1449" s="831"/>
      <c r="H1449" s="831"/>
      <c r="I1449" s="831"/>
      <c r="J1449" s="831">
        <v>4</v>
      </c>
      <c r="K1449" s="831">
        <v>1468</v>
      </c>
      <c r="L1449" s="831">
        <v>1</v>
      </c>
      <c r="M1449" s="831">
        <v>367</v>
      </c>
      <c r="N1449" s="831"/>
      <c r="O1449" s="831"/>
      <c r="P1449" s="827"/>
      <c r="Q1449" s="832"/>
    </row>
    <row r="1450" spans="1:17" ht="14.45" customHeight="1" x14ac:dyDescent="0.2">
      <c r="A1450" s="821" t="s">
        <v>586</v>
      </c>
      <c r="B1450" s="822" t="s">
        <v>7641</v>
      </c>
      <c r="C1450" s="822" t="s">
        <v>5932</v>
      </c>
      <c r="D1450" s="822" t="s">
        <v>5963</v>
      </c>
      <c r="E1450" s="822" t="s">
        <v>5956</v>
      </c>
      <c r="F1450" s="831">
        <v>0</v>
      </c>
      <c r="G1450" s="831">
        <v>0</v>
      </c>
      <c r="H1450" s="831"/>
      <c r="I1450" s="831"/>
      <c r="J1450" s="831"/>
      <c r="K1450" s="831"/>
      <c r="L1450" s="831"/>
      <c r="M1450" s="831"/>
      <c r="N1450" s="831"/>
      <c r="O1450" s="831"/>
      <c r="P1450" s="827"/>
      <c r="Q1450" s="832"/>
    </row>
    <row r="1451" spans="1:17" ht="14.45" customHeight="1" x14ac:dyDescent="0.2">
      <c r="A1451" s="821" t="s">
        <v>586</v>
      </c>
      <c r="B1451" s="822" t="s">
        <v>7641</v>
      </c>
      <c r="C1451" s="822" t="s">
        <v>5932</v>
      </c>
      <c r="D1451" s="822" t="s">
        <v>7289</v>
      </c>
      <c r="E1451" s="822" t="s">
        <v>7290</v>
      </c>
      <c r="F1451" s="831"/>
      <c r="G1451" s="831"/>
      <c r="H1451" s="831"/>
      <c r="I1451" s="831"/>
      <c r="J1451" s="831"/>
      <c r="K1451" s="831"/>
      <c r="L1451" s="831"/>
      <c r="M1451" s="831"/>
      <c r="N1451" s="831">
        <v>1</v>
      </c>
      <c r="O1451" s="831">
        <v>3260</v>
      </c>
      <c r="P1451" s="827"/>
      <c r="Q1451" s="832">
        <v>3260</v>
      </c>
    </row>
    <row r="1452" spans="1:17" ht="14.45" customHeight="1" x14ac:dyDescent="0.2">
      <c r="A1452" s="821" t="s">
        <v>586</v>
      </c>
      <c r="B1452" s="822" t="s">
        <v>7641</v>
      </c>
      <c r="C1452" s="822" t="s">
        <v>5932</v>
      </c>
      <c r="D1452" s="822" t="s">
        <v>5992</v>
      </c>
      <c r="E1452" s="822" t="s">
        <v>5993</v>
      </c>
      <c r="F1452" s="831"/>
      <c r="G1452" s="831"/>
      <c r="H1452" s="831"/>
      <c r="I1452" s="831"/>
      <c r="J1452" s="831"/>
      <c r="K1452" s="831"/>
      <c r="L1452" s="831"/>
      <c r="M1452" s="831"/>
      <c r="N1452" s="831">
        <v>1</v>
      </c>
      <c r="O1452" s="831">
        <v>1693</v>
      </c>
      <c r="P1452" s="827"/>
      <c r="Q1452" s="832">
        <v>1693</v>
      </c>
    </row>
    <row r="1453" spans="1:17" ht="14.45" customHeight="1" x14ac:dyDescent="0.2">
      <c r="A1453" s="821" t="s">
        <v>586</v>
      </c>
      <c r="B1453" s="822" t="s">
        <v>7641</v>
      </c>
      <c r="C1453" s="822" t="s">
        <v>5932</v>
      </c>
      <c r="D1453" s="822" t="s">
        <v>7713</v>
      </c>
      <c r="E1453" s="822" t="s">
        <v>7714</v>
      </c>
      <c r="F1453" s="831"/>
      <c r="G1453" s="831"/>
      <c r="H1453" s="831"/>
      <c r="I1453" s="831"/>
      <c r="J1453" s="831">
        <v>4</v>
      </c>
      <c r="K1453" s="831">
        <v>29644</v>
      </c>
      <c r="L1453" s="831">
        <v>1</v>
      </c>
      <c r="M1453" s="831">
        <v>7411</v>
      </c>
      <c r="N1453" s="831"/>
      <c r="O1453" s="831"/>
      <c r="P1453" s="827"/>
      <c r="Q1453" s="832"/>
    </row>
    <row r="1454" spans="1:17" ht="14.45" customHeight="1" x14ac:dyDescent="0.2">
      <c r="A1454" s="821" t="s">
        <v>586</v>
      </c>
      <c r="B1454" s="822" t="s">
        <v>7641</v>
      </c>
      <c r="C1454" s="822" t="s">
        <v>5932</v>
      </c>
      <c r="D1454" s="822" t="s">
        <v>7303</v>
      </c>
      <c r="E1454" s="822" t="s">
        <v>7304</v>
      </c>
      <c r="F1454" s="831">
        <v>1</v>
      </c>
      <c r="G1454" s="831">
        <v>3990</v>
      </c>
      <c r="H1454" s="831"/>
      <c r="I1454" s="831">
        <v>3990</v>
      </c>
      <c r="J1454" s="831"/>
      <c r="K1454" s="831"/>
      <c r="L1454" s="831"/>
      <c r="M1454" s="831"/>
      <c r="N1454" s="831"/>
      <c r="O1454" s="831"/>
      <c r="P1454" s="827"/>
      <c r="Q1454" s="832"/>
    </row>
    <row r="1455" spans="1:17" ht="14.45" customHeight="1" x14ac:dyDescent="0.2">
      <c r="A1455" s="821" t="s">
        <v>586</v>
      </c>
      <c r="B1455" s="822" t="s">
        <v>7641</v>
      </c>
      <c r="C1455" s="822" t="s">
        <v>5932</v>
      </c>
      <c r="D1455" s="822" t="s">
        <v>7715</v>
      </c>
      <c r="E1455" s="822" t="s">
        <v>7716</v>
      </c>
      <c r="F1455" s="831"/>
      <c r="G1455" s="831"/>
      <c r="H1455" s="831"/>
      <c r="I1455" s="831"/>
      <c r="J1455" s="831"/>
      <c r="K1455" s="831"/>
      <c r="L1455" s="831"/>
      <c r="M1455" s="831"/>
      <c r="N1455" s="831">
        <v>1</v>
      </c>
      <c r="O1455" s="831">
        <v>4108</v>
      </c>
      <c r="P1455" s="827"/>
      <c r="Q1455" s="832">
        <v>4108</v>
      </c>
    </row>
    <row r="1456" spans="1:17" ht="14.45" customHeight="1" x14ac:dyDescent="0.2">
      <c r="A1456" s="821" t="s">
        <v>586</v>
      </c>
      <c r="B1456" s="822" t="s">
        <v>7641</v>
      </c>
      <c r="C1456" s="822" t="s">
        <v>5932</v>
      </c>
      <c r="D1456" s="822" t="s">
        <v>7363</v>
      </c>
      <c r="E1456" s="822" t="s">
        <v>7364</v>
      </c>
      <c r="F1456" s="831">
        <v>0</v>
      </c>
      <c r="G1456" s="831">
        <v>0</v>
      </c>
      <c r="H1456" s="831"/>
      <c r="I1456" s="831"/>
      <c r="J1456" s="831">
        <v>0</v>
      </c>
      <c r="K1456" s="831">
        <v>0</v>
      </c>
      <c r="L1456" s="831"/>
      <c r="M1456" s="831"/>
      <c r="N1456" s="831">
        <v>0</v>
      </c>
      <c r="O1456" s="831">
        <v>0</v>
      </c>
      <c r="P1456" s="827"/>
      <c r="Q1456" s="832"/>
    </row>
    <row r="1457" spans="1:17" ht="14.45" customHeight="1" x14ac:dyDescent="0.2">
      <c r="A1457" s="821" t="s">
        <v>586</v>
      </c>
      <c r="B1457" s="822" t="s">
        <v>7641</v>
      </c>
      <c r="C1457" s="822" t="s">
        <v>5932</v>
      </c>
      <c r="D1457" s="822" t="s">
        <v>7365</v>
      </c>
      <c r="E1457" s="822" t="s">
        <v>7366</v>
      </c>
      <c r="F1457" s="831">
        <v>244</v>
      </c>
      <c r="G1457" s="831">
        <v>0</v>
      </c>
      <c r="H1457" s="831"/>
      <c r="I1457" s="831">
        <v>0</v>
      </c>
      <c r="J1457" s="831">
        <v>175</v>
      </c>
      <c r="K1457" s="831">
        <v>0</v>
      </c>
      <c r="L1457" s="831"/>
      <c r="M1457" s="831">
        <v>0</v>
      </c>
      <c r="N1457" s="831">
        <v>250</v>
      </c>
      <c r="O1457" s="831">
        <v>0</v>
      </c>
      <c r="P1457" s="827"/>
      <c r="Q1457" s="832">
        <v>0</v>
      </c>
    </row>
    <row r="1458" spans="1:17" ht="14.45" customHeight="1" x14ac:dyDescent="0.2">
      <c r="A1458" s="821" t="s">
        <v>586</v>
      </c>
      <c r="B1458" s="822" t="s">
        <v>7641</v>
      </c>
      <c r="C1458" s="822" t="s">
        <v>5932</v>
      </c>
      <c r="D1458" s="822" t="s">
        <v>7367</v>
      </c>
      <c r="E1458" s="822" t="s">
        <v>7368</v>
      </c>
      <c r="F1458" s="831">
        <v>148</v>
      </c>
      <c r="G1458" s="831">
        <v>0</v>
      </c>
      <c r="H1458" s="831"/>
      <c r="I1458" s="831">
        <v>0</v>
      </c>
      <c r="J1458" s="831">
        <v>197</v>
      </c>
      <c r="K1458" s="831">
        <v>0</v>
      </c>
      <c r="L1458" s="831"/>
      <c r="M1458" s="831">
        <v>0</v>
      </c>
      <c r="N1458" s="831">
        <v>160</v>
      </c>
      <c r="O1458" s="831">
        <v>0</v>
      </c>
      <c r="P1458" s="827"/>
      <c r="Q1458" s="832">
        <v>0</v>
      </c>
    </row>
    <row r="1459" spans="1:17" ht="14.45" customHeight="1" x14ac:dyDescent="0.2">
      <c r="A1459" s="821" t="s">
        <v>586</v>
      </c>
      <c r="B1459" s="822" t="s">
        <v>7641</v>
      </c>
      <c r="C1459" s="822" t="s">
        <v>5932</v>
      </c>
      <c r="D1459" s="822" t="s">
        <v>7717</v>
      </c>
      <c r="E1459" s="822" t="s">
        <v>7718</v>
      </c>
      <c r="F1459" s="831">
        <v>144</v>
      </c>
      <c r="G1459" s="831">
        <v>788544</v>
      </c>
      <c r="H1459" s="831">
        <v>28.791587556594127</v>
      </c>
      <c r="I1459" s="831">
        <v>5476</v>
      </c>
      <c r="J1459" s="831">
        <v>5</v>
      </c>
      <c r="K1459" s="831">
        <v>27388</v>
      </c>
      <c r="L1459" s="831">
        <v>1</v>
      </c>
      <c r="M1459" s="831">
        <v>5477.6</v>
      </c>
      <c r="N1459" s="831">
        <v>14</v>
      </c>
      <c r="O1459" s="831">
        <v>76802</v>
      </c>
      <c r="P1459" s="827">
        <v>2.804220826639404</v>
      </c>
      <c r="Q1459" s="832">
        <v>5485.8571428571431</v>
      </c>
    </row>
    <row r="1460" spans="1:17" ht="14.45" customHeight="1" x14ac:dyDescent="0.2">
      <c r="A1460" s="821" t="s">
        <v>586</v>
      </c>
      <c r="B1460" s="822" t="s">
        <v>7641</v>
      </c>
      <c r="C1460" s="822" t="s">
        <v>5932</v>
      </c>
      <c r="D1460" s="822" t="s">
        <v>7719</v>
      </c>
      <c r="E1460" s="822" t="s">
        <v>7720</v>
      </c>
      <c r="F1460" s="831">
        <v>619</v>
      </c>
      <c r="G1460" s="831">
        <v>4132444</v>
      </c>
      <c r="H1460" s="831">
        <v>0.93428934717102619</v>
      </c>
      <c r="I1460" s="831">
        <v>6676</v>
      </c>
      <c r="J1460" s="831">
        <v>662</v>
      </c>
      <c r="K1460" s="831">
        <v>4423088</v>
      </c>
      <c r="L1460" s="831">
        <v>1</v>
      </c>
      <c r="M1460" s="831">
        <v>6681.4018126888213</v>
      </c>
      <c r="N1460" s="831">
        <v>546</v>
      </c>
      <c r="O1460" s="831">
        <v>3650472</v>
      </c>
      <c r="P1460" s="827">
        <v>0.82532203745437571</v>
      </c>
      <c r="Q1460" s="832">
        <v>6685.8461538461543</v>
      </c>
    </row>
    <row r="1461" spans="1:17" ht="14.45" customHeight="1" x14ac:dyDescent="0.2">
      <c r="A1461" s="821" t="s">
        <v>586</v>
      </c>
      <c r="B1461" s="822" t="s">
        <v>7641</v>
      </c>
      <c r="C1461" s="822" t="s">
        <v>5932</v>
      </c>
      <c r="D1461" s="822" t="s">
        <v>7721</v>
      </c>
      <c r="E1461" s="822" t="s">
        <v>7722</v>
      </c>
      <c r="F1461" s="831">
        <v>1</v>
      </c>
      <c r="G1461" s="831">
        <v>4120</v>
      </c>
      <c r="H1461" s="831"/>
      <c r="I1461" s="831">
        <v>4120</v>
      </c>
      <c r="J1461" s="831"/>
      <c r="K1461" s="831"/>
      <c r="L1461" s="831"/>
      <c r="M1461" s="831"/>
      <c r="N1461" s="831"/>
      <c r="O1461" s="831"/>
      <c r="P1461" s="827"/>
      <c r="Q1461" s="832"/>
    </row>
    <row r="1462" spans="1:17" ht="14.45" customHeight="1" x14ac:dyDescent="0.2">
      <c r="A1462" s="821" t="s">
        <v>586</v>
      </c>
      <c r="B1462" s="822" t="s">
        <v>7641</v>
      </c>
      <c r="C1462" s="822" t="s">
        <v>5932</v>
      </c>
      <c r="D1462" s="822" t="s">
        <v>5933</v>
      </c>
      <c r="E1462" s="822" t="s">
        <v>5934</v>
      </c>
      <c r="F1462" s="831">
        <v>325</v>
      </c>
      <c r="G1462" s="831">
        <v>81900</v>
      </c>
      <c r="H1462" s="831">
        <v>0.94006106379559695</v>
      </c>
      <c r="I1462" s="831">
        <v>252</v>
      </c>
      <c r="J1462" s="831">
        <v>343</v>
      </c>
      <c r="K1462" s="831">
        <v>87122</v>
      </c>
      <c r="L1462" s="831">
        <v>1</v>
      </c>
      <c r="M1462" s="831">
        <v>254</v>
      </c>
      <c r="N1462" s="831">
        <v>305</v>
      </c>
      <c r="O1462" s="831">
        <v>77775</v>
      </c>
      <c r="P1462" s="827">
        <v>0.89271366589380408</v>
      </c>
      <c r="Q1462" s="832">
        <v>255</v>
      </c>
    </row>
    <row r="1463" spans="1:17" ht="14.45" customHeight="1" x14ac:dyDescent="0.2">
      <c r="A1463" s="821" t="s">
        <v>586</v>
      </c>
      <c r="B1463" s="822" t="s">
        <v>7641</v>
      </c>
      <c r="C1463" s="822" t="s">
        <v>5932</v>
      </c>
      <c r="D1463" s="822" t="s">
        <v>6034</v>
      </c>
      <c r="E1463" s="822" t="s">
        <v>6035</v>
      </c>
      <c r="F1463" s="831">
        <v>289</v>
      </c>
      <c r="G1463" s="831">
        <v>108084</v>
      </c>
      <c r="H1463" s="831">
        <v>1.0340789498861485</v>
      </c>
      <c r="I1463" s="831">
        <v>373.9930795847751</v>
      </c>
      <c r="J1463" s="831">
        <v>278</v>
      </c>
      <c r="K1463" s="831">
        <v>104522</v>
      </c>
      <c r="L1463" s="831">
        <v>1</v>
      </c>
      <c r="M1463" s="831">
        <v>375.97841726618702</v>
      </c>
      <c r="N1463" s="831">
        <v>233</v>
      </c>
      <c r="O1463" s="831">
        <v>88304</v>
      </c>
      <c r="P1463" s="827">
        <v>0.84483649375251146</v>
      </c>
      <c r="Q1463" s="832">
        <v>378.98712446351931</v>
      </c>
    </row>
    <row r="1464" spans="1:17" ht="14.45" customHeight="1" x14ac:dyDescent="0.2">
      <c r="A1464" s="821" t="s">
        <v>586</v>
      </c>
      <c r="B1464" s="822" t="s">
        <v>7641</v>
      </c>
      <c r="C1464" s="822" t="s">
        <v>5932</v>
      </c>
      <c r="D1464" s="822" t="s">
        <v>7407</v>
      </c>
      <c r="E1464" s="822" t="s">
        <v>7408</v>
      </c>
      <c r="F1464" s="831"/>
      <c r="G1464" s="831"/>
      <c r="H1464" s="831"/>
      <c r="I1464" s="831"/>
      <c r="J1464" s="831"/>
      <c r="K1464" s="831"/>
      <c r="L1464" s="831"/>
      <c r="M1464" s="831"/>
      <c r="N1464" s="831">
        <v>1</v>
      </c>
      <c r="O1464" s="831">
        <v>3803</v>
      </c>
      <c r="P1464" s="827"/>
      <c r="Q1464" s="832">
        <v>3803</v>
      </c>
    </row>
    <row r="1465" spans="1:17" ht="14.45" customHeight="1" x14ac:dyDescent="0.2">
      <c r="A1465" s="821" t="s">
        <v>586</v>
      </c>
      <c r="B1465" s="822" t="s">
        <v>7641</v>
      </c>
      <c r="C1465" s="822" t="s">
        <v>5932</v>
      </c>
      <c r="D1465" s="822" t="s">
        <v>6048</v>
      </c>
      <c r="E1465" s="822" t="s">
        <v>6049</v>
      </c>
      <c r="F1465" s="831"/>
      <c r="G1465" s="831"/>
      <c r="H1465" s="831"/>
      <c r="I1465" s="831"/>
      <c r="J1465" s="831"/>
      <c r="K1465" s="831"/>
      <c r="L1465" s="831"/>
      <c r="M1465" s="831"/>
      <c r="N1465" s="831">
        <v>1</v>
      </c>
      <c r="O1465" s="831">
        <v>396</v>
      </c>
      <c r="P1465" s="827"/>
      <c r="Q1465" s="832">
        <v>396</v>
      </c>
    </row>
    <row r="1466" spans="1:17" ht="14.45" customHeight="1" x14ac:dyDescent="0.2">
      <c r="A1466" s="821" t="s">
        <v>586</v>
      </c>
      <c r="B1466" s="822" t="s">
        <v>7641</v>
      </c>
      <c r="C1466" s="822" t="s">
        <v>5932</v>
      </c>
      <c r="D1466" s="822" t="s">
        <v>7423</v>
      </c>
      <c r="E1466" s="822" t="s">
        <v>7424</v>
      </c>
      <c r="F1466" s="831"/>
      <c r="G1466" s="831"/>
      <c r="H1466" s="831"/>
      <c r="I1466" s="831"/>
      <c r="J1466" s="831"/>
      <c r="K1466" s="831"/>
      <c r="L1466" s="831"/>
      <c r="M1466" s="831"/>
      <c r="N1466" s="831">
        <v>1</v>
      </c>
      <c r="O1466" s="831">
        <v>1697</v>
      </c>
      <c r="P1466" s="827"/>
      <c r="Q1466" s="832">
        <v>1697</v>
      </c>
    </row>
    <row r="1467" spans="1:17" ht="14.45" customHeight="1" x14ac:dyDescent="0.2">
      <c r="A1467" s="821" t="s">
        <v>586</v>
      </c>
      <c r="B1467" s="822" t="s">
        <v>7641</v>
      </c>
      <c r="C1467" s="822" t="s">
        <v>5932</v>
      </c>
      <c r="D1467" s="822" t="s">
        <v>7448</v>
      </c>
      <c r="E1467" s="822" t="s">
        <v>7449</v>
      </c>
      <c r="F1467" s="831">
        <v>45</v>
      </c>
      <c r="G1467" s="831">
        <v>0</v>
      </c>
      <c r="H1467" s="831"/>
      <c r="I1467" s="831">
        <v>0</v>
      </c>
      <c r="J1467" s="831">
        <v>44</v>
      </c>
      <c r="K1467" s="831">
        <v>0</v>
      </c>
      <c r="L1467" s="831"/>
      <c r="M1467" s="831">
        <v>0</v>
      </c>
      <c r="N1467" s="831">
        <v>27</v>
      </c>
      <c r="O1467" s="831">
        <v>0</v>
      </c>
      <c r="P1467" s="827"/>
      <c r="Q1467" s="832">
        <v>0</v>
      </c>
    </row>
    <row r="1468" spans="1:17" ht="14.45" customHeight="1" x14ac:dyDescent="0.2">
      <c r="A1468" s="821" t="s">
        <v>586</v>
      </c>
      <c r="B1468" s="822" t="s">
        <v>7641</v>
      </c>
      <c r="C1468" s="822" t="s">
        <v>5932</v>
      </c>
      <c r="D1468" s="822" t="s">
        <v>7458</v>
      </c>
      <c r="E1468" s="822" t="s">
        <v>7459</v>
      </c>
      <c r="F1468" s="831"/>
      <c r="G1468" s="831"/>
      <c r="H1468" s="831"/>
      <c r="I1468" s="831"/>
      <c r="J1468" s="831">
        <v>8</v>
      </c>
      <c r="K1468" s="831">
        <v>20768</v>
      </c>
      <c r="L1468" s="831">
        <v>1</v>
      </c>
      <c r="M1468" s="831">
        <v>2596</v>
      </c>
      <c r="N1468" s="831">
        <v>1</v>
      </c>
      <c r="O1468" s="831">
        <v>2617</v>
      </c>
      <c r="P1468" s="827">
        <v>0.12601117103235748</v>
      </c>
      <c r="Q1468" s="832">
        <v>2617</v>
      </c>
    </row>
    <row r="1469" spans="1:17" ht="14.45" customHeight="1" x14ac:dyDescent="0.2">
      <c r="A1469" s="821" t="s">
        <v>586</v>
      </c>
      <c r="B1469" s="822" t="s">
        <v>7641</v>
      </c>
      <c r="C1469" s="822" t="s">
        <v>5932</v>
      </c>
      <c r="D1469" s="822" t="s">
        <v>7723</v>
      </c>
      <c r="E1469" s="822" t="s">
        <v>7724</v>
      </c>
      <c r="F1469" s="831">
        <v>1</v>
      </c>
      <c r="G1469" s="831">
        <v>823</v>
      </c>
      <c r="H1469" s="831"/>
      <c r="I1469" s="831">
        <v>823</v>
      </c>
      <c r="J1469" s="831"/>
      <c r="K1469" s="831"/>
      <c r="L1469" s="831"/>
      <c r="M1469" s="831"/>
      <c r="N1469" s="831"/>
      <c r="O1469" s="831"/>
      <c r="P1469" s="827"/>
      <c r="Q1469" s="832"/>
    </row>
    <row r="1470" spans="1:17" ht="14.45" customHeight="1" x14ac:dyDescent="0.2">
      <c r="A1470" s="821" t="s">
        <v>586</v>
      </c>
      <c r="B1470" s="822" t="s">
        <v>7641</v>
      </c>
      <c r="C1470" s="822" t="s">
        <v>5932</v>
      </c>
      <c r="D1470" s="822" t="s">
        <v>7470</v>
      </c>
      <c r="E1470" s="822" t="s">
        <v>7471</v>
      </c>
      <c r="F1470" s="831"/>
      <c r="G1470" s="831"/>
      <c r="H1470" s="831"/>
      <c r="I1470" s="831"/>
      <c r="J1470" s="831"/>
      <c r="K1470" s="831"/>
      <c r="L1470" s="831"/>
      <c r="M1470" s="831"/>
      <c r="N1470" s="831">
        <v>1</v>
      </c>
      <c r="O1470" s="831">
        <v>2094</v>
      </c>
      <c r="P1470" s="827"/>
      <c r="Q1470" s="832">
        <v>2094</v>
      </c>
    </row>
    <row r="1471" spans="1:17" ht="14.45" customHeight="1" x14ac:dyDescent="0.2">
      <c r="A1471" s="821" t="s">
        <v>586</v>
      </c>
      <c r="B1471" s="822" t="s">
        <v>7641</v>
      </c>
      <c r="C1471" s="822" t="s">
        <v>5932</v>
      </c>
      <c r="D1471" s="822" t="s">
        <v>7488</v>
      </c>
      <c r="E1471" s="822" t="s">
        <v>7489</v>
      </c>
      <c r="F1471" s="831">
        <v>1</v>
      </c>
      <c r="G1471" s="831">
        <v>1554</v>
      </c>
      <c r="H1471" s="831"/>
      <c r="I1471" s="831">
        <v>1554</v>
      </c>
      <c r="J1471" s="831"/>
      <c r="K1471" s="831"/>
      <c r="L1471" s="831"/>
      <c r="M1471" s="831"/>
      <c r="N1471" s="831"/>
      <c r="O1471" s="831"/>
      <c r="P1471" s="827"/>
      <c r="Q1471" s="832"/>
    </row>
    <row r="1472" spans="1:17" ht="14.45" customHeight="1" x14ac:dyDescent="0.2">
      <c r="A1472" s="821" t="s">
        <v>586</v>
      </c>
      <c r="B1472" s="822" t="s">
        <v>7641</v>
      </c>
      <c r="C1472" s="822" t="s">
        <v>5932</v>
      </c>
      <c r="D1472" s="822" t="s">
        <v>7725</v>
      </c>
      <c r="E1472" s="822" t="s">
        <v>7726</v>
      </c>
      <c r="F1472" s="831"/>
      <c r="G1472" s="831"/>
      <c r="H1472" s="831"/>
      <c r="I1472" s="831"/>
      <c r="J1472" s="831">
        <v>1</v>
      </c>
      <c r="K1472" s="831">
        <v>1952</v>
      </c>
      <c r="L1472" s="831">
        <v>1</v>
      </c>
      <c r="M1472" s="831">
        <v>1952</v>
      </c>
      <c r="N1472" s="831"/>
      <c r="O1472" s="831"/>
      <c r="P1472" s="827"/>
      <c r="Q1472" s="832"/>
    </row>
    <row r="1473" spans="1:17" ht="14.45" customHeight="1" x14ac:dyDescent="0.2">
      <c r="A1473" s="821" t="s">
        <v>586</v>
      </c>
      <c r="B1473" s="822" t="s">
        <v>7641</v>
      </c>
      <c r="C1473" s="822" t="s">
        <v>5932</v>
      </c>
      <c r="D1473" s="822" t="s">
        <v>7554</v>
      </c>
      <c r="E1473" s="822" t="s">
        <v>7555</v>
      </c>
      <c r="F1473" s="831">
        <v>1</v>
      </c>
      <c r="G1473" s="831">
        <v>9817</v>
      </c>
      <c r="H1473" s="831"/>
      <c r="I1473" s="831">
        <v>9817</v>
      </c>
      <c r="J1473" s="831"/>
      <c r="K1473" s="831"/>
      <c r="L1473" s="831"/>
      <c r="M1473" s="831"/>
      <c r="N1473" s="831"/>
      <c r="O1473" s="831"/>
      <c r="P1473" s="827"/>
      <c r="Q1473" s="832"/>
    </row>
    <row r="1474" spans="1:17" ht="14.45" customHeight="1" x14ac:dyDescent="0.2">
      <c r="A1474" s="821" t="s">
        <v>586</v>
      </c>
      <c r="B1474" s="822" t="s">
        <v>7641</v>
      </c>
      <c r="C1474" s="822" t="s">
        <v>5932</v>
      </c>
      <c r="D1474" s="822" t="s">
        <v>7727</v>
      </c>
      <c r="E1474" s="822" t="s">
        <v>7728</v>
      </c>
      <c r="F1474" s="831">
        <v>1</v>
      </c>
      <c r="G1474" s="831">
        <v>18415</v>
      </c>
      <c r="H1474" s="831"/>
      <c r="I1474" s="831">
        <v>18415</v>
      </c>
      <c r="J1474" s="831"/>
      <c r="K1474" s="831"/>
      <c r="L1474" s="831"/>
      <c r="M1474" s="831"/>
      <c r="N1474" s="831">
        <v>1</v>
      </c>
      <c r="O1474" s="831">
        <v>18643</v>
      </c>
      <c r="P1474" s="827"/>
      <c r="Q1474" s="832">
        <v>18643</v>
      </c>
    </row>
    <row r="1475" spans="1:17" ht="14.45" customHeight="1" x14ac:dyDescent="0.2">
      <c r="A1475" s="821" t="s">
        <v>586</v>
      </c>
      <c r="B1475" s="822" t="s">
        <v>7729</v>
      </c>
      <c r="C1475" s="822" t="s">
        <v>5932</v>
      </c>
      <c r="D1475" s="822" t="s">
        <v>5974</v>
      </c>
      <c r="E1475" s="822" t="s">
        <v>5975</v>
      </c>
      <c r="F1475" s="831"/>
      <c r="G1475" s="831"/>
      <c r="H1475" s="831"/>
      <c r="I1475" s="831"/>
      <c r="J1475" s="831"/>
      <c r="K1475" s="831"/>
      <c r="L1475" s="831"/>
      <c r="M1475" s="831"/>
      <c r="N1475" s="831">
        <v>5</v>
      </c>
      <c r="O1475" s="831">
        <v>410</v>
      </c>
      <c r="P1475" s="827"/>
      <c r="Q1475" s="832">
        <v>82</v>
      </c>
    </row>
    <row r="1476" spans="1:17" ht="14.45" customHeight="1" x14ac:dyDescent="0.2">
      <c r="A1476" s="821" t="s">
        <v>586</v>
      </c>
      <c r="B1476" s="822" t="s">
        <v>7729</v>
      </c>
      <c r="C1476" s="822" t="s">
        <v>5932</v>
      </c>
      <c r="D1476" s="822" t="s">
        <v>7252</v>
      </c>
      <c r="E1476" s="822" t="s">
        <v>7253</v>
      </c>
      <c r="F1476" s="831"/>
      <c r="G1476" s="831"/>
      <c r="H1476" s="831"/>
      <c r="I1476" s="831"/>
      <c r="J1476" s="831"/>
      <c r="K1476" s="831"/>
      <c r="L1476" s="831"/>
      <c r="M1476" s="831"/>
      <c r="N1476" s="831">
        <v>1</v>
      </c>
      <c r="O1476" s="831">
        <v>5556</v>
      </c>
      <c r="P1476" s="827"/>
      <c r="Q1476" s="832">
        <v>5556</v>
      </c>
    </row>
    <row r="1477" spans="1:17" ht="14.45" customHeight="1" x14ac:dyDescent="0.2">
      <c r="A1477" s="821" t="s">
        <v>586</v>
      </c>
      <c r="B1477" s="822" t="s">
        <v>7729</v>
      </c>
      <c r="C1477" s="822" t="s">
        <v>5932</v>
      </c>
      <c r="D1477" s="822" t="s">
        <v>7297</v>
      </c>
      <c r="E1477" s="822" t="s">
        <v>7298</v>
      </c>
      <c r="F1477" s="831"/>
      <c r="G1477" s="831"/>
      <c r="H1477" s="831"/>
      <c r="I1477" s="831"/>
      <c r="J1477" s="831"/>
      <c r="K1477" s="831"/>
      <c r="L1477" s="831"/>
      <c r="M1477" s="831"/>
      <c r="N1477" s="831">
        <v>3</v>
      </c>
      <c r="O1477" s="831">
        <v>50865</v>
      </c>
      <c r="P1477" s="827"/>
      <c r="Q1477" s="832">
        <v>16955</v>
      </c>
    </row>
    <row r="1478" spans="1:17" ht="14.45" customHeight="1" x14ac:dyDescent="0.2">
      <c r="A1478" s="821" t="s">
        <v>586</v>
      </c>
      <c r="B1478" s="822" t="s">
        <v>7729</v>
      </c>
      <c r="C1478" s="822" t="s">
        <v>5932</v>
      </c>
      <c r="D1478" s="822" t="s">
        <v>7730</v>
      </c>
      <c r="E1478" s="822" t="s">
        <v>7731</v>
      </c>
      <c r="F1478" s="831"/>
      <c r="G1478" s="831"/>
      <c r="H1478" s="831"/>
      <c r="I1478" s="831"/>
      <c r="J1478" s="831"/>
      <c r="K1478" s="831"/>
      <c r="L1478" s="831"/>
      <c r="M1478" s="831"/>
      <c r="N1478" s="831">
        <v>19</v>
      </c>
      <c r="O1478" s="831">
        <v>126445</v>
      </c>
      <c r="P1478" s="827"/>
      <c r="Q1478" s="832">
        <v>6655</v>
      </c>
    </row>
    <row r="1479" spans="1:17" ht="14.45" customHeight="1" x14ac:dyDescent="0.2">
      <c r="A1479" s="821" t="s">
        <v>586</v>
      </c>
      <c r="B1479" s="822" t="s">
        <v>7729</v>
      </c>
      <c r="C1479" s="822" t="s">
        <v>5932</v>
      </c>
      <c r="D1479" s="822" t="s">
        <v>5996</v>
      </c>
      <c r="E1479" s="822" t="s">
        <v>5997</v>
      </c>
      <c r="F1479" s="831"/>
      <c r="G1479" s="831"/>
      <c r="H1479" s="831"/>
      <c r="I1479" s="831"/>
      <c r="J1479" s="831"/>
      <c r="K1479" s="831"/>
      <c r="L1479" s="831"/>
      <c r="M1479" s="831"/>
      <c r="N1479" s="831">
        <v>1</v>
      </c>
      <c r="O1479" s="831">
        <v>1328</v>
      </c>
      <c r="P1479" s="827"/>
      <c r="Q1479" s="832">
        <v>1328</v>
      </c>
    </row>
    <row r="1480" spans="1:17" ht="14.45" customHeight="1" x14ac:dyDescent="0.2">
      <c r="A1480" s="821" t="s">
        <v>586</v>
      </c>
      <c r="B1480" s="822" t="s">
        <v>7729</v>
      </c>
      <c r="C1480" s="822" t="s">
        <v>5932</v>
      </c>
      <c r="D1480" s="822" t="s">
        <v>6002</v>
      </c>
      <c r="E1480" s="822" t="s">
        <v>6003</v>
      </c>
      <c r="F1480" s="831"/>
      <c r="G1480" s="831"/>
      <c r="H1480" s="831"/>
      <c r="I1480" s="831"/>
      <c r="J1480" s="831"/>
      <c r="K1480" s="831"/>
      <c r="L1480" s="831"/>
      <c r="M1480" s="831"/>
      <c r="N1480" s="831">
        <v>1</v>
      </c>
      <c r="O1480" s="831">
        <v>471</v>
      </c>
      <c r="P1480" s="827"/>
      <c r="Q1480" s="832">
        <v>471</v>
      </c>
    </row>
    <row r="1481" spans="1:17" ht="14.45" customHeight="1" x14ac:dyDescent="0.2">
      <c r="A1481" s="821" t="s">
        <v>586</v>
      </c>
      <c r="B1481" s="822" t="s">
        <v>7729</v>
      </c>
      <c r="C1481" s="822" t="s">
        <v>5932</v>
      </c>
      <c r="D1481" s="822" t="s">
        <v>7732</v>
      </c>
      <c r="E1481" s="822" t="s">
        <v>7733</v>
      </c>
      <c r="F1481" s="831"/>
      <c r="G1481" s="831"/>
      <c r="H1481" s="831"/>
      <c r="I1481" s="831"/>
      <c r="J1481" s="831"/>
      <c r="K1481" s="831"/>
      <c r="L1481" s="831"/>
      <c r="M1481" s="831"/>
      <c r="N1481" s="831">
        <v>5</v>
      </c>
      <c r="O1481" s="831">
        <v>0</v>
      </c>
      <c r="P1481" s="827"/>
      <c r="Q1481" s="832">
        <v>0</v>
      </c>
    </row>
    <row r="1482" spans="1:17" ht="14.45" customHeight="1" x14ac:dyDescent="0.2">
      <c r="A1482" s="821" t="s">
        <v>586</v>
      </c>
      <c r="B1482" s="822" t="s">
        <v>7729</v>
      </c>
      <c r="C1482" s="822" t="s">
        <v>5932</v>
      </c>
      <c r="D1482" s="822" t="s">
        <v>7734</v>
      </c>
      <c r="E1482" s="822" t="s">
        <v>7735</v>
      </c>
      <c r="F1482" s="831"/>
      <c r="G1482" s="831"/>
      <c r="H1482" s="831"/>
      <c r="I1482" s="831"/>
      <c r="J1482" s="831"/>
      <c r="K1482" s="831"/>
      <c r="L1482" s="831"/>
      <c r="M1482" s="831"/>
      <c r="N1482" s="831">
        <v>8</v>
      </c>
      <c r="O1482" s="831">
        <v>0</v>
      </c>
      <c r="P1482" s="827"/>
      <c r="Q1482" s="832">
        <v>0</v>
      </c>
    </row>
    <row r="1483" spans="1:17" ht="14.45" customHeight="1" x14ac:dyDescent="0.2">
      <c r="A1483" s="821" t="s">
        <v>586</v>
      </c>
      <c r="B1483" s="822" t="s">
        <v>7729</v>
      </c>
      <c r="C1483" s="822" t="s">
        <v>5932</v>
      </c>
      <c r="D1483" s="822" t="s">
        <v>6201</v>
      </c>
      <c r="E1483" s="822" t="s">
        <v>6202</v>
      </c>
      <c r="F1483" s="831"/>
      <c r="G1483" s="831"/>
      <c r="H1483" s="831"/>
      <c r="I1483" s="831"/>
      <c r="J1483" s="831"/>
      <c r="K1483" s="831"/>
      <c r="L1483" s="831"/>
      <c r="M1483" s="831"/>
      <c r="N1483" s="831">
        <v>27</v>
      </c>
      <c r="O1483" s="831">
        <v>0</v>
      </c>
      <c r="P1483" s="827"/>
      <c r="Q1483" s="832">
        <v>0</v>
      </c>
    </row>
    <row r="1484" spans="1:17" ht="14.45" customHeight="1" x14ac:dyDescent="0.2">
      <c r="A1484" s="821" t="s">
        <v>586</v>
      </c>
      <c r="B1484" s="822" t="s">
        <v>7729</v>
      </c>
      <c r="C1484" s="822" t="s">
        <v>5932</v>
      </c>
      <c r="D1484" s="822" t="s">
        <v>7371</v>
      </c>
      <c r="E1484" s="822" t="s">
        <v>7372</v>
      </c>
      <c r="F1484" s="831"/>
      <c r="G1484" s="831"/>
      <c r="H1484" s="831"/>
      <c r="I1484" s="831"/>
      <c r="J1484" s="831"/>
      <c r="K1484" s="831"/>
      <c r="L1484" s="831"/>
      <c r="M1484" s="831"/>
      <c r="N1484" s="831">
        <v>12</v>
      </c>
      <c r="O1484" s="831">
        <v>250476</v>
      </c>
      <c r="P1484" s="827"/>
      <c r="Q1484" s="832">
        <v>20873</v>
      </c>
    </row>
    <row r="1485" spans="1:17" ht="14.45" customHeight="1" x14ac:dyDescent="0.2">
      <c r="A1485" s="821" t="s">
        <v>586</v>
      </c>
      <c r="B1485" s="822" t="s">
        <v>7729</v>
      </c>
      <c r="C1485" s="822" t="s">
        <v>5932</v>
      </c>
      <c r="D1485" s="822" t="s">
        <v>7393</v>
      </c>
      <c r="E1485" s="822" t="s">
        <v>7394</v>
      </c>
      <c r="F1485" s="831"/>
      <c r="G1485" s="831"/>
      <c r="H1485" s="831"/>
      <c r="I1485" s="831"/>
      <c r="J1485" s="831"/>
      <c r="K1485" s="831"/>
      <c r="L1485" s="831"/>
      <c r="M1485" s="831"/>
      <c r="N1485" s="831">
        <v>7</v>
      </c>
      <c r="O1485" s="831">
        <v>33789</v>
      </c>
      <c r="P1485" s="827"/>
      <c r="Q1485" s="832">
        <v>4827</v>
      </c>
    </row>
    <row r="1486" spans="1:17" ht="14.45" customHeight="1" x14ac:dyDescent="0.2">
      <c r="A1486" s="821" t="s">
        <v>586</v>
      </c>
      <c r="B1486" s="822" t="s">
        <v>7729</v>
      </c>
      <c r="C1486" s="822" t="s">
        <v>5932</v>
      </c>
      <c r="D1486" s="822" t="s">
        <v>7395</v>
      </c>
      <c r="E1486" s="822" t="s">
        <v>7396</v>
      </c>
      <c r="F1486" s="831"/>
      <c r="G1486" s="831"/>
      <c r="H1486" s="831"/>
      <c r="I1486" s="831"/>
      <c r="J1486" s="831"/>
      <c r="K1486" s="831"/>
      <c r="L1486" s="831"/>
      <c r="M1486" s="831"/>
      <c r="N1486" s="831">
        <v>4</v>
      </c>
      <c r="O1486" s="831">
        <v>3368</v>
      </c>
      <c r="P1486" s="827"/>
      <c r="Q1486" s="832">
        <v>842</v>
      </c>
    </row>
    <row r="1487" spans="1:17" ht="14.45" customHeight="1" x14ac:dyDescent="0.2">
      <c r="A1487" s="821" t="s">
        <v>586</v>
      </c>
      <c r="B1487" s="822" t="s">
        <v>7729</v>
      </c>
      <c r="C1487" s="822" t="s">
        <v>5932</v>
      </c>
      <c r="D1487" s="822" t="s">
        <v>7411</v>
      </c>
      <c r="E1487" s="822" t="s">
        <v>7412</v>
      </c>
      <c r="F1487" s="831"/>
      <c r="G1487" s="831"/>
      <c r="H1487" s="831"/>
      <c r="I1487" s="831"/>
      <c r="J1487" s="831"/>
      <c r="K1487" s="831"/>
      <c r="L1487" s="831"/>
      <c r="M1487" s="831"/>
      <c r="N1487" s="831">
        <v>1</v>
      </c>
      <c r="O1487" s="831">
        <v>121</v>
      </c>
      <c r="P1487" s="827"/>
      <c r="Q1487" s="832">
        <v>121</v>
      </c>
    </row>
    <row r="1488" spans="1:17" ht="14.45" customHeight="1" x14ac:dyDescent="0.2">
      <c r="A1488" s="821" t="s">
        <v>586</v>
      </c>
      <c r="B1488" s="822" t="s">
        <v>7729</v>
      </c>
      <c r="C1488" s="822" t="s">
        <v>5932</v>
      </c>
      <c r="D1488" s="822" t="s">
        <v>6052</v>
      </c>
      <c r="E1488" s="822" t="s">
        <v>6053</v>
      </c>
      <c r="F1488" s="831"/>
      <c r="G1488" s="831"/>
      <c r="H1488" s="831"/>
      <c r="I1488" s="831"/>
      <c r="J1488" s="831"/>
      <c r="K1488" s="831"/>
      <c r="L1488" s="831"/>
      <c r="M1488" s="831"/>
      <c r="N1488" s="831">
        <v>2</v>
      </c>
      <c r="O1488" s="831">
        <v>1018</v>
      </c>
      <c r="P1488" s="827"/>
      <c r="Q1488" s="832">
        <v>509</v>
      </c>
    </row>
    <row r="1489" spans="1:17" ht="14.45" customHeight="1" x14ac:dyDescent="0.2">
      <c r="A1489" s="821" t="s">
        <v>586</v>
      </c>
      <c r="B1489" s="822" t="s">
        <v>7729</v>
      </c>
      <c r="C1489" s="822" t="s">
        <v>5932</v>
      </c>
      <c r="D1489" s="822" t="s">
        <v>6164</v>
      </c>
      <c r="E1489" s="822" t="s">
        <v>6165</v>
      </c>
      <c r="F1489" s="831"/>
      <c r="G1489" s="831"/>
      <c r="H1489" s="831"/>
      <c r="I1489" s="831"/>
      <c r="J1489" s="831"/>
      <c r="K1489" s="831"/>
      <c r="L1489" s="831"/>
      <c r="M1489" s="831"/>
      <c r="N1489" s="831">
        <v>1</v>
      </c>
      <c r="O1489" s="831">
        <v>2957</v>
      </c>
      <c r="P1489" s="827"/>
      <c r="Q1489" s="832">
        <v>2957</v>
      </c>
    </row>
    <row r="1490" spans="1:17" ht="14.45" customHeight="1" x14ac:dyDescent="0.2">
      <c r="A1490" s="821" t="s">
        <v>586</v>
      </c>
      <c r="B1490" s="822" t="s">
        <v>7729</v>
      </c>
      <c r="C1490" s="822" t="s">
        <v>5932</v>
      </c>
      <c r="D1490" s="822" t="s">
        <v>7736</v>
      </c>
      <c r="E1490" s="822" t="s">
        <v>7737</v>
      </c>
      <c r="F1490" s="831"/>
      <c r="G1490" s="831"/>
      <c r="H1490" s="831"/>
      <c r="I1490" s="831"/>
      <c r="J1490" s="831"/>
      <c r="K1490" s="831"/>
      <c r="L1490" s="831"/>
      <c r="M1490" s="831"/>
      <c r="N1490" s="831">
        <v>7</v>
      </c>
      <c r="O1490" s="831">
        <v>0</v>
      </c>
      <c r="P1490" s="827"/>
      <c r="Q1490" s="832">
        <v>0</v>
      </c>
    </row>
    <row r="1491" spans="1:17" ht="14.45" customHeight="1" x14ac:dyDescent="0.2">
      <c r="A1491" s="821" t="s">
        <v>586</v>
      </c>
      <c r="B1491" s="822" t="s">
        <v>7729</v>
      </c>
      <c r="C1491" s="822" t="s">
        <v>5932</v>
      </c>
      <c r="D1491" s="822" t="s">
        <v>7738</v>
      </c>
      <c r="E1491" s="822" t="s">
        <v>7739</v>
      </c>
      <c r="F1491" s="831"/>
      <c r="G1491" s="831"/>
      <c r="H1491" s="831"/>
      <c r="I1491" s="831"/>
      <c r="J1491" s="831"/>
      <c r="K1491" s="831"/>
      <c r="L1491" s="831"/>
      <c r="M1491" s="831"/>
      <c r="N1491" s="831">
        <v>1</v>
      </c>
      <c r="O1491" s="831">
        <v>4817</v>
      </c>
      <c r="P1491" s="827"/>
      <c r="Q1491" s="832">
        <v>4817</v>
      </c>
    </row>
    <row r="1492" spans="1:17" ht="14.45" customHeight="1" x14ac:dyDescent="0.2">
      <c r="A1492" s="821" t="s">
        <v>586</v>
      </c>
      <c r="B1492" s="822" t="s">
        <v>7729</v>
      </c>
      <c r="C1492" s="822" t="s">
        <v>5932</v>
      </c>
      <c r="D1492" s="822" t="s">
        <v>6096</v>
      </c>
      <c r="E1492" s="822" t="s">
        <v>6097</v>
      </c>
      <c r="F1492" s="831"/>
      <c r="G1492" s="831"/>
      <c r="H1492" s="831"/>
      <c r="I1492" s="831"/>
      <c r="J1492" s="831"/>
      <c r="K1492" s="831"/>
      <c r="L1492" s="831"/>
      <c r="M1492" s="831"/>
      <c r="N1492" s="831">
        <v>23</v>
      </c>
      <c r="O1492" s="831">
        <v>0</v>
      </c>
      <c r="P1492" s="827"/>
      <c r="Q1492" s="832">
        <v>0</v>
      </c>
    </row>
    <row r="1493" spans="1:17" ht="14.45" customHeight="1" x14ac:dyDescent="0.2">
      <c r="A1493" s="821" t="s">
        <v>586</v>
      </c>
      <c r="B1493" s="822" t="s">
        <v>7729</v>
      </c>
      <c r="C1493" s="822" t="s">
        <v>5932</v>
      </c>
      <c r="D1493" s="822" t="s">
        <v>7513</v>
      </c>
      <c r="E1493" s="822" t="s">
        <v>7514</v>
      </c>
      <c r="F1493" s="831"/>
      <c r="G1493" s="831"/>
      <c r="H1493" s="831"/>
      <c r="I1493" s="831"/>
      <c r="J1493" s="831"/>
      <c r="K1493" s="831"/>
      <c r="L1493" s="831"/>
      <c r="M1493" s="831"/>
      <c r="N1493" s="831">
        <v>1</v>
      </c>
      <c r="O1493" s="831">
        <v>1991</v>
      </c>
      <c r="P1493" s="827"/>
      <c r="Q1493" s="832">
        <v>1991</v>
      </c>
    </row>
    <row r="1494" spans="1:17" ht="14.45" customHeight="1" x14ac:dyDescent="0.2">
      <c r="A1494" s="821" t="s">
        <v>586</v>
      </c>
      <c r="B1494" s="822" t="s">
        <v>7729</v>
      </c>
      <c r="C1494" s="822" t="s">
        <v>5932</v>
      </c>
      <c r="D1494" s="822" t="s">
        <v>7544</v>
      </c>
      <c r="E1494" s="822" t="s">
        <v>7545</v>
      </c>
      <c r="F1494" s="831"/>
      <c r="G1494" s="831"/>
      <c r="H1494" s="831"/>
      <c r="I1494" s="831"/>
      <c r="J1494" s="831"/>
      <c r="K1494" s="831"/>
      <c r="L1494" s="831"/>
      <c r="M1494" s="831"/>
      <c r="N1494" s="831">
        <v>1</v>
      </c>
      <c r="O1494" s="831">
        <v>1901</v>
      </c>
      <c r="P1494" s="827"/>
      <c r="Q1494" s="832">
        <v>1901</v>
      </c>
    </row>
    <row r="1495" spans="1:17" ht="14.45" customHeight="1" x14ac:dyDescent="0.2">
      <c r="A1495" s="821" t="s">
        <v>586</v>
      </c>
      <c r="B1495" s="822" t="s">
        <v>7729</v>
      </c>
      <c r="C1495" s="822" t="s">
        <v>5932</v>
      </c>
      <c r="D1495" s="822" t="s">
        <v>7590</v>
      </c>
      <c r="E1495" s="822" t="s">
        <v>7591</v>
      </c>
      <c r="F1495" s="831"/>
      <c r="G1495" s="831"/>
      <c r="H1495" s="831"/>
      <c r="I1495" s="831"/>
      <c r="J1495" s="831"/>
      <c r="K1495" s="831"/>
      <c r="L1495" s="831"/>
      <c r="M1495" s="831"/>
      <c r="N1495" s="831">
        <v>26</v>
      </c>
      <c r="O1495" s="831">
        <v>0</v>
      </c>
      <c r="P1495" s="827"/>
      <c r="Q1495" s="832">
        <v>0</v>
      </c>
    </row>
    <row r="1496" spans="1:17" ht="14.45" customHeight="1" x14ac:dyDescent="0.2">
      <c r="A1496" s="821" t="s">
        <v>586</v>
      </c>
      <c r="B1496" s="822" t="s">
        <v>7729</v>
      </c>
      <c r="C1496" s="822" t="s">
        <v>5932</v>
      </c>
      <c r="D1496" s="822" t="s">
        <v>7594</v>
      </c>
      <c r="E1496" s="822" t="s">
        <v>7595</v>
      </c>
      <c r="F1496" s="831"/>
      <c r="G1496" s="831"/>
      <c r="H1496" s="831"/>
      <c r="I1496" s="831"/>
      <c r="J1496" s="831"/>
      <c r="K1496" s="831"/>
      <c r="L1496" s="831"/>
      <c r="M1496" s="831"/>
      <c r="N1496" s="831">
        <v>7</v>
      </c>
      <c r="O1496" s="831">
        <v>0</v>
      </c>
      <c r="P1496" s="827"/>
      <c r="Q1496" s="832">
        <v>0</v>
      </c>
    </row>
    <row r="1497" spans="1:17" ht="14.45" customHeight="1" x14ac:dyDescent="0.2">
      <c r="A1497" s="821" t="s">
        <v>586</v>
      </c>
      <c r="B1497" s="822" t="s">
        <v>7729</v>
      </c>
      <c r="C1497" s="822" t="s">
        <v>5932</v>
      </c>
      <c r="D1497" s="822" t="s">
        <v>7598</v>
      </c>
      <c r="E1497" s="822" t="s">
        <v>7599</v>
      </c>
      <c r="F1497" s="831"/>
      <c r="G1497" s="831"/>
      <c r="H1497" s="831"/>
      <c r="I1497" s="831"/>
      <c r="J1497" s="831"/>
      <c r="K1497" s="831"/>
      <c r="L1497" s="831"/>
      <c r="M1497" s="831"/>
      <c r="N1497" s="831">
        <v>10</v>
      </c>
      <c r="O1497" s="831">
        <v>0</v>
      </c>
      <c r="P1497" s="827"/>
      <c r="Q1497" s="832">
        <v>0</v>
      </c>
    </row>
    <row r="1498" spans="1:17" ht="14.45" customHeight="1" x14ac:dyDescent="0.2">
      <c r="A1498" s="821" t="s">
        <v>586</v>
      </c>
      <c r="B1498" s="822" t="s">
        <v>7729</v>
      </c>
      <c r="C1498" s="822" t="s">
        <v>5932</v>
      </c>
      <c r="D1498" s="822" t="s">
        <v>7600</v>
      </c>
      <c r="E1498" s="822" t="s">
        <v>7601</v>
      </c>
      <c r="F1498" s="831"/>
      <c r="G1498" s="831"/>
      <c r="H1498" s="831"/>
      <c r="I1498" s="831"/>
      <c r="J1498" s="831"/>
      <c r="K1498" s="831"/>
      <c r="L1498" s="831"/>
      <c r="M1498" s="831"/>
      <c r="N1498" s="831">
        <v>19</v>
      </c>
      <c r="O1498" s="831">
        <v>0</v>
      </c>
      <c r="P1498" s="827"/>
      <c r="Q1498" s="832">
        <v>0</v>
      </c>
    </row>
    <row r="1499" spans="1:17" ht="14.45" customHeight="1" x14ac:dyDescent="0.2">
      <c r="A1499" s="821" t="s">
        <v>586</v>
      </c>
      <c r="B1499" s="822" t="s">
        <v>7729</v>
      </c>
      <c r="C1499" s="822" t="s">
        <v>5932</v>
      </c>
      <c r="D1499" s="822" t="s">
        <v>7604</v>
      </c>
      <c r="E1499" s="822" t="s">
        <v>7605</v>
      </c>
      <c r="F1499" s="831"/>
      <c r="G1499" s="831"/>
      <c r="H1499" s="831"/>
      <c r="I1499" s="831"/>
      <c r="J1499" s="831"/>
      <c r="K1499" s="831"/>
      <c r="L1499" s="831"/>
      <c r="M1499" s="831"/>
      <c r="N1499" s="831">
        <v>13</v>
      </c>
      <c r="O1499" s="831">
        <v>0</v>
      </c>
      <c r="P1499" s="827"/>
      <c r="Q1499" s="832">
        <v>0</v>
      </c>
    </row>
    <row r="1500" spans="1:17" ht="14.45" customHeight="1" x14ac:dyDescent="0.2">
      <c r="A1500" s="821" t="s">
        <v>586</v>
      </c>
      <c r="B1500" s="822" t="s">
        <v>7729</v>
      </c>
      <c r="C1500" s="822" t="s">
        <v>5932</v>
      </c>
      <c r="D1500" s="822" t="s">
        <v>7608</v>
      </c>
      <c r="E1500" s="822" t="s">
        <v>7609</v>
      </c>
      <c r="F1500" s="831"/>
      <c r="G1500" s="831"/>
      <c r="H1500" s="831"/>
      <c r="I1500" s="831"/>
      <c r="J1500" s="831"/>
      <c r="K1500" s="831"/>
      <c r="L1500" s="831"/>
      <c r="M1500" s="831"/>
      <c r="N1500" s="831">
        <v>23</v>
      </c>
      <c r="O1500" s="831">
        <v>0</v>
      </c>
      <c r="P1500" s="827"/>
      <c r="Q1500" s="832">
        <v>0</v>
      </c>
    </row>
    <row r="1501" spans="1:17" ht="14.45" customHeight="1" x14ac:dyDescent="0.2">
      <c r="A1501" s="821" t="s">
        <v>586</v>
      </c>
      <c r="B1501" s="822" t="s">
        <v>7729</v>
      </c>
      <c r="C1501" s="822" t="s">
        <v>5932</v>
      </c>
      <c r="D1501" s="822" t="s">
        <v>7740</v>
      </c>
      <c r="E1501" s="822" t="s">
        <v>7741</v>
      </c>
      <c r="F1501" s="831"/>
      <c r="G1501" s="831"/>
      <c r="H1501" s="831"/>
      <c r="I1501" s="831"/>
      <c r="J1501" s="831"/>
      <c r="K1501" s="831"/>
      <c r="L1501" s="831"/>
      <c r="M1501" s="831"/>
      <c r="N1501" s="831">
        <v>26</v>
      </c>
      <c r="O1501" s="831">
        <v>0</v>
      </c>
      <c r="P1501" s="827"/>
      <c r="Q1501" s="832">
        <v>0</v>
      </c>
    </row>
    <row r="1502" spans="1:17" ht="14.45" customHeight="1" x14ac:dyDescent="0.2">
      <c r="A1502" s="821" t="s">
        <v>586</v>
      </c>
      <c r="B1502" s="822" t="s">
        <v>7729</v>
      </c>
      <c r="C1502" s="822" t="s">
        <v>5932</v>
      </c>
      <c r="D1502" s="822" t="s">
        <v>7742</v>
      </c>
      <c r="E1502" s="822" t="s">
        <v>7743</v>
      </c>
      <c r="F1502" s="831"/>
      <c r="G1502" s="831"/>
      <c r="H1502" s="831"/>
      <c r="I1502" s="831"/>
      <c r="J1502" s="831"/>
      <c r="K1502" s="831"/>
      <c r="L1502" s="831"/>
      <c r="M1502" s="831"/>
      <c r="N1502" s="831">
        <v>3</v>
      </c>
      <c r="O1502" s="831">
        <v>0</v>
      </c>
      <c r="P1502" s="827"/>
      <c r="Q1502" s="832">
        <v>0</v>
      </c>
    </row>
    <row r="1503" spans="1:17" ht="14.45" customHeight="1" x14ac:dyDescent="0.2">
      <c r="A1503" s="821" t="s">
        <v>586</v>
      </c>
      <c r="B1503" s="822" t="s">
        <v>7729</v>
      </c>
      <c r="C1503" s="822" t="s">
        <v>5932</v>
      </c>
      <c r="D1503" s="822" t="s">
        <v>7744</v>
      </c>
      <c r="E1503" s="822" t="s">
        <v>7745</v>
      </c>
      <c r="F1503" s="831"/>
      <c r="G1503" s="831"/>
      <c r="H1503" s="831"/>
      <c r="I1503" s="831"/>
      <c r="J1503" s="831"/>
      <c r="K1503" s="831"/>
      <c r="L1503" s="831"/>
      <c r="M1503" s="831"/>
      <c r="N1503" s="831">
        <v>1</v>
      </c>
      <c r="O1503" s="831">
        <v>0</v>
      </c>
      <c r="P1503" s="827"/>
      <c r="Q1503" s="832">
        <v>0</v>
      </c>
    </row>
    <row r="1504" spans="1:17" ht="14.45" customHeight="1" x14ac:dyDescent="0.2">
      <c r="A1504" s="821" t="s">
        <v>586</v>
      </c>
      <c r="B1504" s="822" t="s">
        <v>7729</v>
      </c>
      <c r="C1504" s="822" t="s">
        <v>5932</v>
      </c>
      <c r="D1504" s="822" t="s">
        <v>7610</v>
      </c>
      <c r="E1504" s="822" t="s">
        <v>7611</v>
      </c>
      <c r="F1504" s="831"/>
      <c r="G1504" s="831"/>
      <c r="H1504" s="831"/>
      <c r="I1504" s="831"/>
      <c r="J1504" s="831"/>
      <c r="K1504" s="831"/>
      <c r="L1504" s="831"/>
      <c r="M1504" s="831"/>
      <c r="N1504" s="831">
        <v>3</v>
      </c>
      <c r="O1504" s="831">
        <v>0</v>
      </c>
      <c r="P1504" s="827"/>
      <c r="Q1504" s="832">
        <v>0</v>
      </c>
    </row>
    <row r="1505" spans="1:17" ht="14.45" customHeight="1" x14ac:dyDescent="0.2">
      <c r="A1505" s="821" t="s">
        <v>586</v>
      </c>
      <c r="B1505" s="822" t="s">
        <v>7729</v>
      </c>
      <c r="C1505" s="822" t="s">
        <v>5932</v>
      </c>
      <c r="D1505" s="822" t="s">
        <v>7746</v>
      </c>
      <c r="E1505" s="822" t="s">
        <v>7747</v>
      </c>
      <c r="F1505" s="831"/>
      <c r="G1505" s="831"/>
      <c r="H1505" s="831"/>
      <c r="I1505" s="831"/>
      <c r="J1505" s="831"/>
      <c r="K1505" s="831"/>
      <c r="L1505" s="831"/>
      <c r="M1505" s="831"/>
      <c r="N1505" s="831">
        <v>1</v>
      </c>
      <c r="O1505" s="831">
        <v>0</v>
      </c>
      <c r="P1505" s="827"/>
      <c r="Q1505" s="832">
        <v>0</v>
      </c>
    </row>
    <row r="1506" spans="1:17" ht="14.45" customHeight="1" x14ac:dyDescent="0.2">
      <c r="A1506" s="821" t="s">
        <v>586</v>
      </c>
      <c r="B1506" s="822" t="s">
        <v>7748</v>
      </c>
      <c r="C1506" s="822" t="s">
        <v>5932</v>
      </c>
      <c r="D1506" s="822" t="s">
        <v>7264</v>
      </c>
      <c r="E1506" s="822" t="s">
        <v>7265</v>
      </c>
      <c r="F1506" s="831"/>
      <c r="G1506" s="831"/>
      <c r="H1506" s="831"/>
      <c r="I1506" s="831"/>
      <c r="J1506" s="831"/>
      <c r="K1506" s="831"/>
      <c r="L1506" s="831"/>
      <c r="M1506" s="831"/>
      <c r="N1506" s="831">
        <v>51</v>
      </c>
      <c r="O1506" s="831">
        <v>9027</v>
      </c>
      <c r="P1506" s="827"/>
      <c r="Q1506" s="832">
        <v>177</v>
      </c>
    </row>
    <row r="1507" spans="1:17" ht="14.45" customHeight="1" x14ac:dyDescent="0.2">
      <c r="A1507" s="821" t="s">
        <v>586</v>
      </c>
      <c r="B1507" s="822" t="s">
        <v>7748</v>
      </c>
      <c r="C1507" s="822" t="s">
        <v>5932</v>
      </c>
      <c r="D1507" s="822" t="s">
        <v>7351</v>
      </c>
      <c r="E1507" s="822" t="s">
        <v>7352</v>
      </c>
      <c r="F1507" s="831"/>
      <c r="G1507" s="831"/>
      <c r="H1507" s="831"/>
      <c r="I1507" s="831"/>
      <c r="J1507" s="831"/>
      <c r="K1507" s="831"/>
      <c r="L1507" s="831"/>
      <c r="M1507" s="831"/>
      <c r="N1507" s="831">
        <v>23</v>
      </c>
      <c r="O1507" s="831">
        <v>5865</v>
      </c>
      <c r="P1507" s="827"/>
      <c r="Q1507" s="832">
        <v>255</v>
      </c>
    </row>
    <row r="1508" spans="1:17" ht="14.45" customHeight="1" x14ac:dyDescent="0.2">
      <c r="A1508" s="821" t="s">
        <v>586</v>
      </c>
      <c r="B1508" s="822" t="s">
        <v>7748</v>
      </c>
      <c r="C1508" s="822" t="s">
        <v>5932</v>
      </c>
      <c r="D1508" s="822" t="s">
        <v>7749</v>
      </c>
      <c r="E1508" s="822" t="s">
        <v>7750</v>
      </c>
      <c r="F1508" s="831"/>
      <c r="G1508" s="831"/>
      <c r="H1508" s="831"/>
      <c r="I1508" s="831"/>
      <c r="J1508" s="831"/>
      <c r="K1508" s="831"/>
      <c r="L1508" s="831"/>
      <c r="M1508" s="831"/>
      <c r="N1508" s="831">
        <v>2</v>
      </c>
      <c r="O1508" s="831">
        <v>528</v>
      </c>
      <c r="P1508" s="827"/>
      <c r="Q1508" s="832">
        <v>264</v>
      </c>
    </row>
    <row r="1509" spans="1:17" ht="14.45" customHeight="1" x14ac:dyDescent="0.2">
      <c r="A1509" s="821" t="s">
        <v>586</v>
      </c>
      <c r="B1509" s="822" t="s">
        <v>7748</v>
      </c>
      <c r="C1509" s="822" t="s">
        <v>5932</v>
      </c>
      <c r="D1509" s="822" t="s">
        <v>7751</v>
      </c>
      <c r="E1509" s="822" t="s">
        <v>7752</v>
      </c>
      <c r="F1509" s="831"/>
      <c r="G1509" s="831"/>
      <c r="H1509" s="831"/>
      <c r="I1509" s="831"/>
      <c r="J1509" s="831"/>
      <c r="K1509" s="831"/>
      <c r="L1509" s="831"/>
      <c r="M1509" s="831"/>
      <c r="N1509" s="831">
        <v>2</v>
      </c>
      <c r="O1509" s="831">
        <v>1578</v>
      </c>
      <c r="P1509" s="827"/>
      <c r="Q1509" s="832">
        <v>789</v>
      </c>
    </row>
    <row r="1510" spans="1:17" ht="14.45" customHeight="1" x14ac:dyDescent="0.2">
      <c r="A1510" s="821" t="s">
        <v>586</v>
      </c>
      <c r="B1510" s="822" t="s">
        <v>7748</v>
      </c>
      <c r="C1510" s="822" t="s">
        <v>5932</v>
      </c>
      <c r="D1510" s="822" t="s">
        <v>7353</v>
      </c>
      <c r="E1510" s="822" t="s">
        <v>7354</v>
      </c>
      <c r="F1510" s="831"/>
      <c r="G1510" s="831"/>
      <c r="H1510" s="831"/>
      <c r="I1510" s="831"/>
      <c r="J1510" s="831"/>
      <c r="K1510" s="831"/>
      <c r="L1510" s="831"/>
      <c r="M1510" s="831"/>
      <c r="N1510" s="831">
        <v>37</v>
      </c>
      <c r="O1510" s="831">
        <v>5846</v>
      </c>
      <c r="P1510" s="827"/>
      <c r="Q1510" s="832">
        <v>158</v>
      </c>
    </row>
    <row r="1511" spans="1:17" ht="14.45" customHeight="1" x14ac:dyDescent="0.2">
      <c r="A1511" s="821" t="s">
        <v>586</v>
      </c>
      <c r="B1511" s="822" t="s">
        <v>7748</v>
      </c>
      <c r="C1511" s="822" t="s">
        <v>5932</v>
      </c>
      <c r="D1511" s="822" t="s">
        <v>7753</v>
      </c>
      <c r="E1511" s="822" t="s">
        <v>7754</v>
      </c>
      <c r="F1511" s="831"/>
      <c r="G1511" s="831"/>
      <c r="H1511" s="831"/>
      <c r="I1511" s="831"/>
      <c r="J1511" s="831"/>
      <c r="K1511" s="831"/>
      <c r="L1511" s="831"/>
      <c r="M1511" s="831"/>
      <c r="N1511" s="831">
        <v>2</v>
      </c>
      <c r="O1511" s="831">
        <v>1458</v>
      </c>
      <c r="P1511" s="827"/>
      <c r="Q1511" s="832">
        <v>729</v>
      </c>
    </row>
    <row r="1512" spans="1:17" ht="14.45" customHeight="1" x14ac:dyDescent="0.2">
      <c r="A1512" s="821" t="s">
        <v>586</v>
      </c>
      <c r="B1512" s="822" t="s">
        <v>7748</v>
      </c>
      <c r="C1512" s="822" t="s">
        <v>5932</v>
      </c>
      <c r="D1512" s="822" t="s">
        <v>7357</v>
      </c>
      <c r="E1512" s="822" t="s">
        <v>7358</v>
      </c>
      <c r="F1512" s="831"/>
      <c r="G1512" s="831"/>
      <c r="H1512" s="831"/>
      <c r="I1512" s="831"/>
      <c r="J1512" s="831"/>
      <c r="K1512" s="831"/>
      <c r="L1512" s="831"/>
      <c r="M1512" s="831"/>
      <c r="N1512" s="831">
        <v>1</v>
      </c>
      <c r="O1512" s="831">
        <v>7527</v>
      </c>
      <c r="P1512" s="827"/>
      <c r="Q1512" s="832">
        <v>7527</v>
      </c>
    </row>
    <row r="1513" spans="1:17" ht="14.45" customHeight="1" x14ac:dyDescent="0.2">
      <c r="A1513" s="821" t="s">
        <v>586</v>
      </c>
      <c r="B1513" s="822" t="s">
        <v>7748</v>
      </c>
      <c r="C1513" s="822" t="s">
        <v>5932</v>
      </c>
      <c r="D1513" s="822" t="s">
        <v>7359</v>
      </c>
      <c r="E1513" s="822" t="s">
        <v>7360</v>
      </c>
      <c r="F1513" s="831"/>
      <c r="G1513" s="831"/>
      <c r="H1513" s="831"/>
      <c r="I1513" s="831"/>
      <c r="J1513" s="831"/>
      <c r="K1513" s="831"/>
      <c r="L1513" s="831"/>
      <c r="M1513" s="831"/>
      <c r="N1513" s="831">
        <v>17</v>
      </c>
      <c r="O1513" s="831">
        <v>249492</v>
      </c>
      <c r="P1513" s="827"/>
      <c r="Q1513" s="832">
        <v>14676</v>
      </c>
    </row>
    <row r="1514" spans="1:17" ht="14.45" customHeight="1" x14ac:dyDescent="0.2">
      <c r="A1514" s="821" t="s">
        <v>586</v>
      </c>
      <c r="B1514" s="822" t="s">
        <v>7748</v>
      </c>
      <c r="C1514" s="822" t="s">
        <v>5932</v>
      </c>
      <c r="D1514" s="822" t="s">
        <v>7755</v>
      </c>
      <c r="E1514" s="822" t="s">
        <v>7756</v>
      </c>
      <c r="F1514" s="831"/>
      <c r="G1514" s="831"/>
      <c r="H1514" s="831"/>
      <c r="I1514" s="831"/>
      <c r="J1514" s="831"/>
      <c r="K1514" s="831"/>
      <c r="L1514" s="831"/>
      <c r="M1514" s="831"/>
      <c r="N1514" s="831">
        <v>4</v>
      </c>
      <c r="O1514" s="831">
        <v>4116</v>
      </c>
      <c r="P1514" s="827"/>
      <c r="Q1514" s="832">
        <v>1029</v>
      </c>
    </row>
    <row r="1515" spans="1:17" ht="14.45" customHeight="1" x14ac:dyDescent="0.2">
      <c r="A1515" s="821" t="s">
        <v>586</v>
      </c>
      <c r="B1515" s="822" t="s">
        <v>7748</v>
      </c>
      <c r="C1515" s="822" t="s">
        <v>5932</v>
      </c>
      <c r="D1515" s="822" t="s">
        <v>7361</v>
      </c>
      <c r="E1515" s="822" t="s">
        <v>7362</v>
      </c>
      <c r="F1515" s="831"/>
      <c r="G1515" s="831"/>
      <c r="H1515" s="831"/>
      <c r="I1515" s="831"/>
      <c r="J1515" s="831"/>
      <c r="K1515" s="831"/>
      <c r="L1515" s="831"/>
      <c r="M1515" s="831"/>
      <c r="N1515" s="831">
        <v>3</v>
      </c>
      <c r="O1515" s="831">
        <v>19680</v>
      </c>
      <c r="P1515" s="827"/>
      <c r="Q1515" s="832">
        <v>6560</v>
      </c>
    </row>
    <row r="1516" spans="1:17" ht="14.45" customHeight="1" x14ac:dyDescent="0.2">
      <c r="A1516" s="821" t="s">
        <v>586</v>
      </c>
      <c r="B1516" s="822" t="s">
        <v>7748</v>
      </c>
      <c r="C1516" s="822" t="s">
        <v>5932</v>
      </c>
      <c r="D1516" s="822" t="s">
        <v>7373</v>
      </c>
      <c r="E1516" s="822" t="s">
        <v>7374</v>
      </c>
      <c r="F1516" s="831"/>
      <c r="G1516" s="831"/>
      <c r="H1516" s="831"/>
      <c r="I1516" s="831"/>
      <c r="J1516" s="831"/>
      <c r="K1516" s="831"/>
      <c r="L1516" s="831"/>
      <c r="M1516" s="831"/>
      <c r="N1516" s="831">
        <v>35</v>
      </c>
      <c r="O1516" s="831">
        <v>1190</v>
      </c>
      <c r="P1516" s="827"/>
      <c r="Q1516" s="832">
        <v>34</v>
      </c>
    </row>
    <row r="1517" spans="1:17" ht="14.45" customHeight="1" x14ac:dyDescent="0.2">
      <c r="A1517" s="821" t="s">
        <v>586</v>
      </c>
      <c r="B1517" s="822" t="s">
        <v>7748</v>
      </c>
      <c r="C1517" s="822" t="s">
        <v>5932</v>
      </c>
      <c r="D1517" s="822" t="s">
        <v>7757</v>
      </c>
      <c r="E1517" s="822" t="s">
        <v>7758</v>
      </c>
      <c r="F1517" s="831"/>
      <c r="G1517" s="831"/>
      <c r="H1517" s="831"/>
      <c r="I1517" s="831"/>
      <c r="J1517" s="831"/>
      <c r="K1517" s="831"/>
      <c r="L1517" s="831"/>
      <c r="M1517" s="831"/>
      <c r="N1517" s="831">
        <v>4</v>
      </c>
      <c r="O1517" s="831">
        <v>368</v>
      </c>
      <c r="P1517" s="827"/>
      <c r="Q1517" s="832">
        <v>92</v>
      </c>
    </row>
    <row r="1518" spans="1:17" ht="14.45" customHeight="1" x14ac:dyDescent="0.2">
      <c r="A1518" s="821" t="s">
        <v>586</v>
      </c>
      <c r="B1518" s="822" t="s">
        <v>7748</v>
      </c>
      <c r="C1518" s="822" t="s">
        <v>5932</v>
      </c>
      <c r="D1518" s="822" t="s">
        <v>7401</v>
      </c>
      <c r="E1518" s="822" t="s">
        <v>7402</v>
      </c>
      <c r="F1518" s="831"/>
      <c r="G1518" s="831"/>
      <c r="H1518" s="831"/>
      <c r="I1518" s="831"/>
      <c r="J1518" s="831"/>
      <c r="K1518" s="831"/>
      <c r="L1518" s="831"/>
      <c r="M1518" s="831"/>
      <c r="N1518" s="831">
        <v>13</v>
      </c>
      <c r="O1518" s="831">
        <v>4927</v>
      </c>
      <c r="P1518" s="827"/>
      <c r="Q1518" s="832">
        <v>379</v>
      </c>
    </row>
    <row r="1519" spans="1:17" ht="14.45" customHeight="1" x14ac:dyDescent="0.2">
      <c r="A1519" s="821" t="s">
        <v>586</v>
      </c>
      <c r="B1519" s="822" t="s">
        <v>7748</v>
      </c>
      <c r="C1519" s="822" t="s">
        <v>5932</v>
      </c>
      <c r="D1519" s="822" t="s">
        <v>7759</v>
      </c>
      <c r="E1519" s="822" t="s">
        <v>7760</v>
      </c>
      <c r="F1519" s="831"/>
      <c r="G1519" s="831"/>
      <c r="H1519" s="831"/>
      <c r="I1519" s="831"/>
      <c r="J1519" s="831"/>
      <c r="K1519" s="831"/>
      <c r="L1519" s="831"/>
      <c r="M1519" s="831"/>
      <c r="N1519" s="831">
        <v>4</v>
      </c>
      <c r="O1519" s="831">
        <v>2932</v>
      </c>
      <c r="P1519" s="827"/>
      <c r="Q1519" s="832">
        <v>733</v>
      </c>
    </row>
    <row r="1520" spans="1:17" ht="14.45" customHeight="1" x14ac:dyDescent="0.2">
      <c r="A1520" s="821" t="s">
        <v>586</v>
      </c>
      <c r="B1520" s="822" t="s">
        <v>7748</v>
      </c>
      <c r="C1520" s="822" t="s">
        <v>5932</v>
      </c>
      <c r="D1520" s="822" t="s">
        <v>7761</v>
      </c>
      <c r="E1520" s="822" t="s">
        <v>7762</v>
      </c>
      <c r="F1520" s="831"/>
      <c r="G1520" s="831"/>
      <c r="H1520" s="831"/>
      <c r="I1520" s="831"/>
      <c r="J1520" s="831"/>
      <c r="K1520" s="831"/>
      <c r="L1520" s="831"/>
      <c r="M1520" s="831"/>
      <c r="N1520" s="831">
        <v>18</v>
      </c>
      <c r="O1520" s="831">
        <v>594</v>
      </c>
      <c r="P1520" s="827"/>
      <c r="Q1520" s="832">
        <v>33</v>
      </c>
    </row>
    <row r="1521" spans="1:17" ht="14.45" customHeight="1" x14ac:dyDescent="0.2">
      <c r="A1521" s="821" t="s">
        <v>586</v>
      </c>
      <c r="B1521" s="822" t="s">
        <v>7748</v>
      </c>
      <c r="C1521" s="822" t="s">
        <v>5932</v>
      </c>
      <c r="D1521" s="822" t="s">
        <v>7450</v>
      </c>
      <c r="E1521" s="822" t="s">
        <v>7451</v>
      </c>
      <c r="F1521" s="831"/>
      <c r="G1521" s="831"/>
      <c r="H1521" s="831"/>
      <c r="I1521" s="831"/>
      <c r="J1521" s="831"/>
      <c r="K1521" s="831"/>
      <c r="L1521" s="831"/>
      <c r="M1521" s="831"/>
      <c r="N1521" s="831">
        <v>3</v>
      </c>
      <c r="O1521" s="831">
        <v>2157</v>
      </c>
      <c r="P1521" s="827"/>
      <c r="Q1521" s="832">
        <v>719</v>
      </c>
    </row>
    <row r="1522" spans="1:17" ht="14.45" customHeight="1" x14ac:dyDescent="0.2">
      <c r="A1522" s="821" t="s">
        <v>586</v>
      </c>
      <c r="B1522" s="822" t="s">
        <v>7748</v>
      </c>
      <c r="C1522" s="822" t="s">
        <v>5932</v>
      </c>
      <c r="D1522" s="822" t="s">
        <v>7456</v>
      </c>
      <c r="E1522" s="822" t="s">
        <v>7457</v>
      </c>
      <c r="F1522" s="831"/>
      <c r="G1522" s="831"/>
      <c r="H1522" s="831"/>
      <c r="I1522" s="831"/>
      <c r="J1522" s="831"/>
      <c r="K1522" s="831"/>
      <c r="L1522" s="831"/>
      <c r="M1522" s="831"/>
      <c r="N1522" s="831">
        <v>4</v>
      </c>
      <c r="O1522" s="831">
        <v>6912</v>
      </c>
      <c r="P1522" s="827"/>
      <c r="Q1522" s="832">
        <v>1728</v>
      </c>
    </row>
    <row r="1523" spans="1:17" ht="14.45" customHeight="1" x14ac:dyDescent="0.2">
      <c r="A1523" s="821" t="s">
        <v>586</v>
      </c>
      <c r="B1523" s="822" t="s">
        <v>7748</v>
      </c>
      <c r="C1523" s="822" t="s">
        <v>5932</v>
      </c>
      <c r="D1523" s="822" t="s">
        <v>7763</v>
      </c>
      <c r="E1523" s="822" t="s">
        <v>7764</v>
      </c>
      <c r="F1523" s="831"/>
      <c r="G1523" s="831"/>
      <c r="H1523" s="831"/>
      <c r="I1523" s="831"/>
      <c r="J1523" s="831"/>
      <c r="K1523" s="831"/>
      <c r="L1523" s="831"/>
      <c r="M1523" s="831"/>
      <c r="N1523" s="831">
        <v>7</v>
      </c>
      <c r="O1523" s="831">
        <v>52220</v>
      </c>
      <c r="P1523" s="827"/>
      <c r="Q1523" s="832">
        <v>7460</v>
      </c>
    </row>
    <row r="1524" spans="1:17" ht="14.45" customHeight="1" x14ac:dyDescent="0.2">
      <c r="A1524" s="821" t="s">
        <v>586</v>
      </c>
      <c r="B1524" s="822" t="s">
        <v>7748</v>
      </c>
      <c r="C1524" s="822" t="s">
        <v>5932</v>
      </c>
      <c r="D1524" s="822" t="s">
        <v>7765</v>
      </c>
      <c r="E1524" s="822" t="s">
        <v>7766</v>
      </c>
      <c r="F1524" s="831"/>
      <c r="G1524" s="831"/>
      <c r="H1524" s="831"/>
      <c r="I1524" s="831"/>
      <c r="J1524" s="831"/>
      <c r="K1524" s="831"/>
      <c r="L1524" s="831"/>
      <c r="M1524" s="831"/>
      <c r="N1524" s="831">
        <v>10</v>
      </c>
      <c r="O1524" s="831">
        <v>10730</v>
      </c>
      <c r="P1524" s="827"/>
      <c r="Q1524" s="832">
        <v>1073</v>
      </c>
    </row>
    <row r="1525" spans="1:17" ht="14.45" customHeight="1" x14ac:dyDescent="0.2">
      <c r="A1525" s="821" t="s">
        <v>586</v>
      </c>
      <c r="B1525" s="822" t="s">
        <v>7748</v>
      </c>
      <c r="C1525" s="822" t="s">
        <v>5932</v>
      </c>
      <c r="D1525" s="822" t="s">
        <v>7767</v>
      </c>
      <c r="E1525" s="822" t="s">
        <v>7768</v>
      </c>
      <c r="F1525" s="831"/>
      <c r="G1525" s="831"/>
      <c r="H1525" s="831"/>
      <c r="I1525" s="831"/>
      <c r="J1525" s="831"/>
      <c r="K1525" s="831"/>
      <c r="L1525" s="831"/>
      <c r="M1525" s="831"/>
      <c r="N1525" s="831">
        <v>1</v>
      </c>
      <c r="O1525" s="831">
        <v>3876</v>
      </c>
      <c r="P1525" s="827"/>
      <c r="Q1525" s="832">
        <v>3876</v>
      </c>
    </row>
    <row r="1526" spans="1:17" ht="14.45" customHeight="1" x14ac:dyDescent="0.2">
      <c r="A1526" s="821" t="s">
        <v>7769</v>
      </c>
      <c r="B1526" s="822" t="s">
        <v>5936</v>
      </c>
      <c r="C1526" s="822" t="s">
        <v>5932</v>
      </c>
      <c r="D1526" s="822" t="s">
        <v>5976</v>
      </c>
      <c r="E1526" s="822" t="s">
        <v>5977</v>
      </c>
      <c r="F1526" s="831">
        <v>5</v>
      </c>
      <c r="G1526" s="831">
        <v>633</v>
      </c>
      <c r="H1526" s="831">
        <v>1.2559523809523809</v>
      </c>
      <c r="I1526" s="831">
        <v>126.6</v>
      </c>
      <c r="J1526" s="831">
        <v>4</v>
      </c>
      <c r="K1526" s="831">
        <v>504</v>
      </c>
      <c r="L1526" s="831">
        <v>1</v>
      </c>
      <c r="M1526" s="831">
        <v>126</v>
      </c>
      <c r="N1526" s="831">
        <v>1</v>
      </c>
      <c r="O1526" s="831">
        <v>127</v>
      </c>
      <c r="P1526" s="827">
        <v>0.25198412698412698</v>
      </c>
      <c r="Q1526" s="832">
        <v>127</v>
      </c>
    </row>
    <row r="1527" spans="1:17" ht="14.45" customHeight="1" x14ac:dyDescent="0.2">
      <c r="A1527" s="821" t="s">
        <v>7769</v>
      </c>
      <c r="B1527" s="822" t="s">
        <v>5936</v>
      </c>
      <c r="C1527" s="822" t="s">
        <v>5932</v>
      </c>
      <c r="D1527" s="822" t="s">
        <v>5933</v>
      </c>
      <c r="E1527" s="822" t="s">
        <v>5934</v>
      </c>
      <c r="F1527" s="831">
        <v>1</v>
      </c>
      <c r="G1527" s="831">
        <v>252</v>
      </c>
      <c r="H1527" s="831">
        <v>0.99212598425196852</v>
      </c>
      <c r="I1527" s="831">
        <v>252</v>
      </c>
      <c r="J1527" s="831">
        <v>1</v>
      </c>
      <c r="K1527" s="831">
        <v>254</v>
      </c>
      <c r="L1527" s="831">
        <v>1</v>
      </c>
      <c r="M1527" s="831">
        <v>254</v>
      </c>
      <c r="N1527" s="831"/>
      <c r="O1527" s="831"/>
      <c r="P1527" s="827"/>
      <c r="Q1527" s="832"/>
    </row>
    <row r="1528" spans="1:17" ht="14.45" customHeight="1" x14ac:dyDescent="0.2">
      <c r="A1528" s="821" t="s">
        <v>7770</v>
      </c>
      <c r="B1528" s="822" t="s">
        <v>5936</v>
      </c>
      <c r="C1528" s="822" t="s">
        <v>5932</v>
      </c>
      <c r="D1528" s="822" t="s">
        <v>5976</v>
      </c>
      <c r="E1528" s="822" t="s">
        <v>5977</v>
      </c>
      <c r="F1528" s="831">
        <v>2</v>
      </c>
      <c r="G1528" s="831">
        <v>253</v>
      </c>
      <c r="H1528" s="831">
        <v>2.0079365079365079</v>
      </c>
      <c r="I1528" s="831">
        <v>126.5</v>
      </c>
      <c r="J1528" s="831">
        <v>1</v>
      </c>
      <c r="K1528" s="831">
        <v>126</v>
      </c>
      <c r="L1528" s="831">
        <v>1</v>
      </c>
      <c r="M1528" s="831">
        <v>126</v>
      </c>
      <c r="N1528" s="831"/>
      <c r="O1528" s="831"/>
      <c r="P1528" s="827"/>
      <c r="Q1528" s="832"/>
    </row>
    <row r="1529" spans="1:17" ht="14.45" customHeight="1" x14ac:dyDescent="0.2">
      <c r="A1529" s="821" t="s">
        <v>7771</v>
      </c>
      <c r="B1529" s="822" t="s">
        <v>5936</v>
      </c>
      <c r="C1529" s="822" t="s">
        <v>5932</v>
      </c>
      <c r="D1529" s="822" t="s">
        <v>5976</v>
      </c>
      <c r="E1529" s="822" t="s">
        <v>5977</v>
      </c>
      <c r="F1529" s="831">
        <v>6</v>
      </c>
      <c r="G1529" s="831">
        <v>761</v>
      </c>
      <c r="H1529" s="831">
        <v>6.0396825396825395</v>
      </c>
      <c r="I1529" s="831">
        <v>126.83333333333333</v>
      </c>
      <c r="J1529" s="831">
        <v>1</v>
      </c>
      <c r="K1529" s="831">
        <v>126</v>
      </c>
      <c r="L1529" s="831">
        <v>1</v>
      </c>
      <c r="M1529" s="831">
        <v>126</v>
      </c>
      <c r="N1529" s="831">
        <v>4</v>
      </c>
      <c r="O1529" s="831">
        <v>508</v>
      </c>
      <c r="P1529" s="827">
        <v>4.0317460317460316</v>
      </c>
      <c r="Q1529" s="832">
        <v>127</v>
      </c>
    </row>
    <row r="1530" spans="1:17" ht="14.45" customHeight="1" x14ac:dyDescent="0.2">
      <c r="A1530" s="821" t="s">
        <v>7771</v>
      </c>
      <c r="B1530" s="822" t="s">
        <v>5936</v>
      </c>
      <c r="C1530" s="822" t="s">
        <v>5932</v>
      </c>
      <c r="D1530" s="822" t="s">
        <v>5996</v>
      </c>
      <c r="E1530" s="822" t="s">
        <v>5997</v>
      </c>
      <c r="F1530" s="831"/>
      <c r="G1530" s="831"/>
      <c r="H1530" s="831"/>
      <c r="I1530" s="831"/>
      <c r="J1530" s="831">
        <v>1</v>
      </c>
      <c r="K1530" s="831">
        <v>1321</v>
      </c>
      <c r="L1530" s="831">
        <v>1</v>
      </c>
      <c r="M1530" s="831">
        <v>1321</v>
      </c>
      <c r="N1530" s="831"/>
      <c r="O1530" s="831"/>
      <c r="P1530" s="827"/>
      <c r="Q1530" s="832"/>
    </row>
    <row r="1531" spans="1:17" ht="14.45" customHeight="1" x14ac:dyDescent="0.2">
      <c r="A1531" s="821" t="s">
        <v>7771</v>
      </c>
      <c r="B1531" s="822" t="s">
        <v>5936</v>
      </c>
      <c r="C1531" s="822" t="s">
        <v>5932</v>
      </c>
      <c r="D1531" s="822" t="s">
        <v>6006</v>
      </c>
      <c r="E1531" s="822" t="s">
        <v>6007</v>
      </c>
      <c r="F1531" s="831"/>
      <c r="G1531" s="831"/>
      <c r="H1531" s="831"/>
      <c r="I1531" s="831"/>
      <c r="J1531" s="831"/>
      <c r="K1531" s="831"/>
      <c r="L1531" s="831"/>
      <c r="M1531" s="831"/>
      <c r="N1531" s="831">
        <v>1</v>
      </c>
      <c r="O1531" s="831">
        <v>45.56</v>
      </c>
      <c r="P1531" s="827"/>
      <c r="Q1531" s="832">
        <v>45.56</v>
      </c>
    </row>
    <row r="1532" spans="1:17" ht="14.45" customHeight="1" x14ac:dyDescent="0.2">
      <c r="A1532" s="821" t="s">
        <v>7771</v>
      </c>
      <c r="B1532" s="822" t="s">
        <v>5936</v>
      </c>
      <c r="C1532" s="822" t="s">
        <v>5932</v>
      </c>
      <c r="D1532" s="822" t="s">
        <v>5933</v>
      </c>
      <c r="E1532" s="822" t="s">
        <v>5934</v>
      </c>
      <c r="F1532" s="831">
        <v>1</v>
      </c>
      <c r="G1532" s="831">
        <v>252</v>
      </c>
      <c r="H1532" s="831">
        <v>0.49606299212598426</v>
      </c>
      <c r="I1532" s="831">
        <v>252</v>
      </c>
      <c r="J1532" s="831">
        <v>2</v>
      </c>
      <c r="K1532" s="831">
        <v>508</v>
      </c>
      <c r="L1532" s="831">
        <v>1</v>
      </c>
      <c r="M1532" s="831">
        <v>254</v>
      </c>
      <c r="N1532" s="831"/>
      <c r="O1532" s="831"/>
      <c r="P1532" s="827"/>
      <c r="Q1532" s="832"/>
    </row>
    <row r="1533" spans="1:17" ht="14.45" customHeight="1" thickBot="1" x14ac:dyDescent="0.25">
      <c r="A1533" s="813" t="s">
        <v>7771</v>
      </c>
      <c r="B1533" s="814" t="s">
        <v>5931</v>
      </c>
      <c r="C1533" s="814" t="s">
        <v>5932</v>
      </c>
      <c r="D1533" s="814" t="s">
        <v>7419</v>
      </c>
      <c r="E1533" s="814" t="s">
        <v>7420</v>
      </c>
      <c r="F1533" s="833"/>
      <c r="G1533" s="833"/>
      <c r="H1533" s="833"/>
      <c r="I1533" s="833"/>
      <c r="J1533" s="833">
        <v>1</v>
      </c>
      <c r="K1533" s="833">
        <v>5774</v>
      </c>
      <c r="L1533" s="833">
        <v>1</v>
      </c>
      <c r="M1533" s="833">
        <v>5774</v>
      </c>
      <c r="N1533" s="833"/>
      <c r="O1533" s="833"/>
      <c r="P1533" s="819"/>
      <c r="Q1533" s="834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0574D5B4-6222-4121-9D8C-359C8C46C275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824.22199999999998</v>
      </c>
      <c r="C5" s="114">
        <v>915.95</v>
      </c>
      <c r="D5" s="114">
        <v>788.57899999999995</v>
      </c>
      <c r="E5" s="424">
        <f>IF(OR(D5=0,B5=0),"",D5/B5)</f>
        <v>0.9567555828405454</v>
      </c>
      <c r="F5" s="129">
        <f>IF(OR(D5=0,C5=0),"",D5/C5)</f>
        <v>0.86094109940498931</v>
      </c>
      <c r="G5" s="130">
        <v>640</v>
      </c>
      <c r="H5" s="114">
        <v>737</v>
      </c>
      <c r="I5" s="114">
        <v>588</v>
      </c>
      <c r="J5" s="424">
        <f>IF(OR(I5=0,G5=0),"",I5/G5)</f>
        <v>0.91874999999999996</v>
      </c>
      <c r="K5" s="131">
        <f>IF(OR(I5=0,H5=0),"",I5/H5)</f>
        <v>0.79782903663500682</v>
      </c>
      <c r="L5" s="121"/>
      <c r="M5" s="121"/>
      <c r="N5" s="7">
        <f>D5-C5</f>
        <v>-127.37100000000009</v>
      </c>
      <c r="O5" s="8">
        <f>I5-H5</f>
        <v>-149</v>
      </c>
      <c r="P5" s="7">
        <f>D5-B5</f>
        <v>-35.643000000000029</v>
      </c>
      <c r="Q5" s="8">
        <f>I5-G5</f>
        <v>-52</v>
      </c>
    </row>
    <row r="6" spans="1:17" ht="14.45" hidden="1" customHeight="1" outlineLevel="1" x14ac:dyDescent="0.2">
      <c r="A6" s="441" t="s">
        <v>168</v>
      </c>
      <c r="B6" s="120">
        <v>255.37299999999999</v>
      </c>
      <c r="C6" s="113">
        <v>269.63799999999998</v>
      </c>
      <c r="D6" s="113">
        <v>297.61599999999999</v>
      </c>
      <c r="E6" s="424">
        <f t="shared" ref="E6:E12" si="0">IF(OR(D6=0,B6=0),"",D6/B6)</f>
        <v>1.1654168608271038</v>
      </c>
      <c r="F6" s="129">
        <f t="shared" ref="F6:F12" si="1">IF(OR(D6=0,C6=0),"",D6/C6)</f>
        <v>1.1037613392771048</v>
      </c>
      <c r="G6" s="133">
        <v>243</v>
      </c>
      <c r="H6" s="113">
        <v>277</v>
      </c>
      <c r="I6" s="113">
        <v>231</v>
      </c>
      <c r="J6" s="425">
        <f t="shared" ref="J6:J12" si="2">IF(OR(I6=0,G6=0),"",I6/G6)</f>
        <v>0.95061728395061729</v>
      </c>
      <c r="K6" s="134">
        <f t="shared" ref="K6:K12" si="3">IF(OR(I6=0,H6=0),"",I6/H6)</f>
        <v>0.83393501805054149</v>
      </c>
      <c r="L6" s="121"/>
      <c r="M6" s="121"/>
      <c r="N6" s="5">
        <f t="shared" ref="N6:N13" si="4">D6-C6</f>
        <v>27.978000000000009</v>
      </c>
      <c r="O6" s="6">
        <f t="shared" ref="O6:O13" si="5">I6-H6</f>
        <v>-46</v>
      </c>
      <c r="P6" s="5">
        <f t="shared" ref="P6:P13" si="6">D6-B6</f>
        <v>42.242999999999995</v>
      </c>
      <c r="Q6" s="6">
        <f t="shared" ref="Q6:Q13" si="7">I6-G6</f>
        <v>-12</v>
      </c>
    </row>
    <row r="7" spans="1:17" ht="14.45" hidden="1" customHeight="1" outlineLevel="1" x14ac:dyDescent="0.2">
      <c r="A7" s="441" t="s">
        <v>169</v>
      </c>
      <c r="B7" s="120">
        <v>637.49599999999998</v>
      </c>
      <c r="C7" s="113">
        <v>700.97900000000004</v>
      </c>
      <c r="D7" s="113">
        <v>680.94500000000005</v>
      </c>
      <c r="E7" s="424">
        <f t="shared" si="0"/>
        <v>1.0681557217613915</v>
      </c>
      <c r="F7" s="129">
        <f t="shared" si="1"/>
        <v>0.9714199712116911</v>
      </c>
      <c r="G7" s="133">
        <v>617</v>
      </c>
      <c r="H7" s="113">
        <v>642</v>
      </c>
      <c r="I7" s="113">
        <v>539</v>
      </c>
      <c r="J7" s="425">
        <f t="shared" si="2"/>
        <v>0.87358184764991897</v>
      </c>
      <c r="K7" s="134">
        <f t="shared" si="3"/>
        <v>0.83956386292834895</v>
      </c>
      <c r="L7" s="121"/>
      <c r="M7" s="121"/>
      <c r="N7" s="5">
        <f t="shared" si="4"/>
        <v>-20.033999999999992</v>
      </c>
      <c r="O7" s="6">
        <f t="shared" si="5"/>
        <v>-103</v>
      </c>
      <c r="P7" s="5">
        <f t="shared" si="6"/>
        <v>43.449000000000069</v>
      </c>
      <c r="Q7" s="6">
        <f t="shared" si="7"/>
        <v>-78</v>
      </c>
    </row>
    <row r="8" spans="1:17" ht="14.45" hidden="1" customHeight="1" outlineLevel="1" x14ac:dyDescent="0.2">
      <c r="A8" s="441" t="s">
        <v>170</v>
      </c>
      <c r="B8" s="120">
        <v>86.355000000000004</v>
      </c>
      <c r="C8" s="113">
        <v>90.828999999999994</v>
      </c>
      <c r="D8" s="113">
        <v>83.629000000000005</v>
      </c>
      <c r="E8" s="424">
        <f t="shared" si="0"/>
        <v>0.9684326327369579</v>
      </c>
      <c r="F8" s="129">
        <f t="shared" si="1"/>
        <v>0.92073016327384438</v>
      </c>
      <c r="G8" s="133">
        <v>85</v>
      </c>
      <c r="H8" s="113">
        <v>80</v>
      </c>
      <c r="I8" s="113">
        <v>61</v>
      </c>
      <c r="J8" s="425">
        <f t="shared" si="2"/>
        <v>0.71764705882352942</v>
      </c>
      <c r="K8" s="134">
        <f t="shared" si="3"/>
        <v>0.76249999999999996</v>
      </c>
      <c r="L8" s="121"/>
      <c r="M8" s="121"/>
      <c r="N8" s="5">
        <f t="shared" si="4"/>
        <v>-7.1999999999999886</v>
      </c>
      <c r="O8" s="6">
        <f t="shared" si="5"/>
        <v>-19</v>
      </c>
      <c r="P8" s="5">
        <f t="shared" si="6"/>
        <v>-2.7259999999999991</v>
      </c>
      <c r="Q8" s="6">
        <f t="shared" si="7"/>
        <v>-24</v>
      </c>
    </row>
    <row r="9" spans="1:17" ht="14.45" hidden="1" customHeight="1" outlineLevel="1" x14ac:dyDescent="0.2">
      <c r="A9" s="441" t="s">
        <v>171</v>
      </c>
      <c r="B9" s="120">
        <v>0.624</v>
      </c>
      <c r="C9" s="113">
        <v>0</v>
      </c>
      <c r="D9" s="113">
        <v>9.0679999999999996</v>
      </c>
      <c r="E9" s="424">
        <f t="shared" si="0"/>
        <v>14.532051282051281</v>
      </c>
      <c r="F9" s="129" t="str">
        <f t="shared" si="1"/>
        <v/>
      </c>
      <c r="G9" s="133">
        <v>2</v>
      </c>
      <c r="H9" s="113">
        <v>0</v>
      </c>
      <c r="I9" s="113">
        <v>1</v>
      </c>
      <c r="J9" s="425">
        <f t="shared" si="2"/>
        <v>0.5</v>
      </c>
      <c r="K9" s="134" t="str">
        <f t="shared" si="3"/>
        <v/>
      </c>
      <c r="L9" s="121"/>
      <c r="M9" s="121"/>
      <c r="N9" s="5">
        <f t="shared" si="4"/>
        <v>9.0679999999999996</v>
      </c>
      <c r="O9" s="6">
        <f t="shared" si="5"/>
        <v>1</v>
      </c>
      <c r="P9" s="5">
        <f t="shared" si="6"/>
        <v>8.4439999999999991</v>
      </c>
      <c r="Q9" s="6">
        <f t="shared" si="7"/>
        <v>-1</v>
      </c>
    </row>
    <row r="10" spans="1:17" ht="14.45" hidden="1" customHeight="1" outlineLevel="1" x14ac:dyDescent="0.2">
      <c r="A10" s="441" t="s">
        <v>172</v>
      </c>
      <c r="B10" s="120">
        <v>289.37099999999998</v>
      </c>
      <c r="C10" s="113">
        <v>382.267</v>
      </c>
      <c r="D10" s="113">
        <v>273.63600000000002</v>
      </c>
      <c r="E10" s="424">
        <f t="shared" si="0"/>
        <v>0.94562343842333907</v>
      </c>
      <c r="F10" s="129">
        <f t="shared" si="1"/>
        <v>0.71582427988814112</v>
      </c>
      <c r="G10" s="133">
        <v>266</v>
      </c>
      <c r="H10" s="113">
        <v>349</v>
      </c>
      <c r="I10" s="113">
        <v>242</v>
      </c>
      <c r="J10" s="425">
        <f t="shared" si="2"/>
        <v>0.90977443609022557</v>
      </c>
      <c r="K10" s="134">
        <f t="shared" si="3"/>
        <v>0.69340974212034379</v>
      </c>
      <c r="L10" s="121"/>
      <c r="M10" s="121"/>
      <c r="N10" s="5">
        <f t="shared" si="4"/>
        <v>-108.63099999999997</v>
      </c>
      <c r="O10" s="6">
        <f t="shared" si="5"/>
        <v>-107</v>
      </c>
      <c r="P10" s="5">
        <f t="shared" si="6"/>
        <v>-15.734999999999957</v>
      </c>
      <c r="Q10" s="6">
        <f t="shared" si="7"/>
        <v>-24</v>
      </c>
    </row>
    <row r="11" spans="1:17" ht="14.45" hidden="1" customHeight="1" outlineLevel="1" x14ac:dyDescent="0.2">
      <c r="A11" s="441" t="s">
        <v>173</v>
      </c>
      <c r="B11" s="120">
        <v>61.316000000000003</v>
      </c>
      <c r="C11" s="113">
        <v>61.637</v>
      </c>
      <c r="D11" s="113">
        <v>55.674999999999997</v>
      </c>
      <c r="E11" s="424">
        <f t="shared" si="0"/>
        <v>0.90800117424489524</v>
      </c>
      <c r="F11" s="129">
        <f t="shared" si="1"/>
        <v>0.90327238509336916</v>
      </c>
      <c r="G11" s="133">
        <v>47</v>
      </c>
      <c r="H11" s="113">
        <v>59</v>
      </c>
      <c r="I11" s="113">
        <v>50</v>
      </c>
      <c r="J11" s="425">
        <f t="shared" si="2"/>
        <v>1.0638297872340425</v>
      </c>
      <c r="K11" s="134">
        <f t="shared" si="3"/>
        <v>0.84745762711864403</v>
      </c>
      <c r="L11" s="121"/>
      <c r="M11" s="121"/>
      <c r="N11" s="5">
        <f t="shared" si="4"/>
        <v>-5.9620000000000033</v>
      </c>
      <c r="O11" s="6">
        <f t="shared" si="5"/>
        <v>-9</v>
      </c>
      <c r="P11" s="5">
        <f t="shared" si="6"/>
        <v>-5.6410000000000053</v>
      </c>
      <c r="Q11" s="6">
        <f t="shared" si="7"/>
        <v>3</v>
      </c>
    </row>
    <row r="12" spans="1:17" ht="14.45" hidden="1" customHeight="1" outlineLevel="1" thickBot="1" x14ac:dyDescent="0.25">
      <c r="A12" s="442" t="s">
        <v>208</v>
      </c>
      <c r="B12" s="238">
        <v>32.825000000000003</v>
      </c>
      <c r="C12" s="239">
        <v>16.754999999999999</v>
      </c>
      <c r="D12" s="239">
        <v>7.1589999999999998</v>
      </c>
      <c r="E12" s="424">
        <f t="shared" si="0"/>
        <v>0.21809596344249807</v>
      </c>
      <c r="F12" s="129">
        <f t="shared" si="1"/>
        <v>0.42727544016711433</v>
      </c>
      <c r="G12" s="241">
        <v>12</v>
      </c>
      <c r="H12" s="239">
        <v>17</v>
      </c>
      <c r="I12" s="239">
        <v>9</v>
      </c>
      <c r="J12" s="426">
        <f t="shared" si="2"/>
        <v>0.75</v>
      </c>
      <c r="K12" s="242">
        <f t="shared" si="3"/>
        <v>0.52941176470588236</v>
      </c>
      <c r="L12" s="121"/>
      <c r="M12" s="121"/>
      <c r="N12" s="243">
        <f t="shared" si="4"/>
        <v>-9.5960000000000001</v>
      </c>
      <c r="O12" s="244">
        <f t="shared" si="5"/>
        <v>-8</v>
      </c>
      <c r="P12" s="243">
        <f t="shared" si="6"/>
        <v>-25.666000000000004</v>
      </c>
      <c r="Q12" s="244">
        <f t="shared" si="7"/>
        <v>-3</v>
      </c>
    </row>
    <row r="13" spans="1:17" ht="14.45" customHeight="1" collapsed="1" thickBot="1" x14ac:dyDescent="0.25">
      <c r="A13" s="117" t="s">
        <v>3</v>
      </c>
      <c r="B13" s="115">
        <f>SUM(B5:B12)</f>
        <v>2187.5819999999994</v>
      </c>
      <c r="C13" s="116">
        <f>SUM(C5:C12)</f>
        <v>2438.0550000000003</v>
      </c>
      <c r="D13" s="116">
        <f>SUM(D5:D12)</f>
        <v>2196.3070000000002</v>
      </c>
      <c r="E13" s="420">
        <f>IF(OR(D13=0,B13=0),0,D13/B13)</f>
        <v>1.0039884219197273</v>
      </c>
      <c r="F13" s="135">
        <f>IF(OR(D13=0,C13=0),0,D13/C13)</f>
        <v>0.90084391041219336</v>
      </c>
      <c r="G13" s="136">
        <f>SUM(G5:G12)</f>
        <v>1912</v>
      </c>
      <c r="H13" s="116">
        <f>SUM(H5:H12)</f>
        <v>2161</v>
      </c>
      <c r="I13" s="116">
        <f>SUM(I5:I12)</f>
        <v>1721</v>
      </c>
      <c r="J13" s="420">
        <f>IF(OR(I13=0,G13=0),0,I13/G13)</f>
        <v>0.90010460251046021</v>
      </c>
      <c r="K13" s="137">
        <f>IF(OR(I13=0,H13=0),0,I13/H13)</f>
        <v>0.7963905599259602</v>
      </c>
      <c r="L13" s="121"/>
      <c r="M13" s="121"/>
      <c r="N13" s="127">
        <f t="shared" si="4"/>
        <v>-241.74800000000005</v>
      </c>
      <c r="O13" s="138">
        <f t="shared" si="5"/>
        <v>-440</v>
      </c>
      <c r="P13" s="127">
        <f t="shared" si="6"/>
        <v>8.7250000000008185</v>
      </c>
      <c r="Q13" s="138">
        <f t="shared" si="7"/>
        <v>-191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817.41200000000003</v>
      </c>
      <c r="C18" s="114">
        <v>915.95</v>
      </c>
      <c r="D18" s="114">
        <v>788.57899999999995</v>
      </c>
      <c r="E18" s="424">
        <f>IF(OR(D18=0,B18=0),"",D18/B18)</f>
        <v>0.9647264782019348</v>
      </c>
      <c r="F18" s="129">
        <f>IF(OR(D18=0,C18=0),"",D18/C18)</f>
        <v>0.86094109940498931</v>
      </c>
      <c r="G18" s="119">
        <v>639</v>
      </c>
      <c r="H18" s="114">
        <v>737</v>
      </c>
      <c r="I18" s="114">
        <v>588</v>
      </c>
      <c r="J18" s="424">
        <f>IF(OR(I18=0,G18=0),"",I18/G18)</f>
        <v>0.92018779342723001</v>
      </c>
      <c r="K18" s="131">
        <f>IF(OR(I18=0,H18=0),"",I18/H18)</f>
        <v>0.79782903663500682</v>
      </c>
      <c r="L18" s="649">
        <v>0.91871999999999998</v>
      </c>
      <c r="M18" s="650"/>
      <c r="N18" s="145">
        <f t="shared" ref="N18:N26" si="8">D18-C18</f>
        <v>-127.37100000000009</v>
      </c>
      <c r="O18" s="146">
        <f t="shared" ref="O18:O26" si="9">I18-H18</f>
        <v>-149</v>
      </c>
      <c r="P18" s="145">
        <f t="shared" ref="P18:P26" si="10">D18-B18</f>
        <v>-28.833000000000084</v>
      </c>
      <c r="Q18" s="146">
        <f t="shared" ref="Q18:Q26" si="11">I18-G18</f>
        <v>-51</v>
      </c>
    </row>
    <row r="19" spans="1:17" ht="14.45" hidden="1" customHeight="1" outlineLevel="1" x14ac:dyDescent="0.2">
      <c r="A19" s="441" t="s">
        <v>168</v>
      </c>
      <c r="B19" s="120">
        <v>255.37299999999999</v>
      </c>
      <c r="C19" s="113">
        <v>269.63799999999998</v>
      </c>
      <c r="D19" s="113">
        <v>297.61599999999999</v>
      </c>
      <c r="E19" s="425">
        <f t="shared" ref="E19:E25" si="12">IF(OR(D19=0,B19=0),"",D19/B19)</f>
        <v>1.1654168608271038</v>
      </c>
      <c r="F19" s="132">
        <f t="shared" ref="F19:F25" si="13">IF(OR(D19=0,C19=0),"",D19/C19)</f>
        <v>1.1037613392771048</v>
      </c>
      <c r="G19" s="120">
        <v>243</v>
      </c>
      <c r="H19" s="113">
        <v>277</v>
      </c>
      <c r="I19" s="113">
        <v>231</v>
      </c>
      <c r="J19" s="425">
        <f t="shared" ref="J19:J25" si="14">IF(OR(I19=0,G19=0),"",I19/G19)</f>
        <v>0.95061728395061729</v>
      </c>
      <c r="K19" s="134">
        <f t="shared" ref="K19:K25" si="15">IF(OR(I19=0,H19=0),"",I19/H19)</f>
        <v>0.83393501805054149</v>
      </c>
      <c r="L19" s="649">
        <v>0.99456</v>
      </c>
      <c r="M19" s="650"/>
      <c r="N19" s="147">
        <f t="shared" si="8"/>
        <v>27.978000000000009</v>
      </c>
      <c r="O19" s="148">
        <f t="shared" si="9"/>
        <v>-46</v>
      </c>
      <c r="P19" s="147">
        <f t="shared" si="10"/>
        <v>42.242999999999995</v>
      </c>
      <c r="Q19" s="148">
        <f t="shared" si="11"/>
        <v>-12</v>
      </c>
    </row>
    <row r="20" spans="1:17" ht="14.45" hidden="1" customHeight="1" outlineLevel="1" x14ac:dyDescent="0.2">
      <c r="A20" s="441" t="s">
        <v>169</v>
      </c>
      <c r="B20" s="120">
        <v>637.49599999999998</v>
      </c>
      <c r="C20" s="113">
        <v>700.97900000000004</v>
      </c>
      <c r="D20" s="113">
        <v>680.94500000000005</v>
      </c>
      <c r="E20" s="425">
        <f t="shared" si="12"/>
        <v>1.0681557217613915</v>
      </c>
      <c r="F20" s="132">
        <f t="shared" si="13"/>
        <v>0.9714199712116911</v>
      </c>
      <c r="G20" s="120">
        <v>617</v>
      </c>
      <c r="H20" s="113">
        <v>642</v>
      </c>
      <c r="I20" s="113">
        <v>539</v>
      </c>
      <c r="J20" s="425">
        <f t="shared" si="14"/>
        <v>0.87358184764991897</v>
      </c>
      <c r="K20" s="134">
        <f t="shared" si="15"/>
        <v>0.83956386292834895</v>
      </c>
      <c r="L20" s="649">
        <v>0.96671999999999991</v>
      </c>
      <c r="M20" s="650"/>
      <c r="N20" s="147">
        <f t="shared" si="8"/>
        <v>-20.033999999999992</v>
      </c>
      <c r="O20" s="148">
        <f t="shared" si="9"/>
        <v>-103</v>
      </c>
      <c r="P20" s="147">
        <f t="shared" si="10"/>
        <v>43.449000000000069</v>
      </c>
      <c r="Q20" s="148">
        <f t="shared" si="11"/>
        <v>-78</v>
      </c>
    </row>
    <row r="21" spans="1:17" ht="14.45" hidden="1" customHeight="1" outlineLevel="1" x14ac:dyDescent="0.2">
      <c r="A21" s="441" t="s">
        <v>170</v>
      </c>
      <c r="B21" s="120">
        <v>86.355000000000004</v>
      </c>
      <c r="C21" s="113">
        <v>90.828999999999994</v>
      </c>
      <c r="D21" s="113">
        <v>83.629000000000005</v>
      </c>
      <c r="E21" s="425">
        <f t="shared" si="12"/>
        <v>0.9684326327369579</v>
      </c>
      <c r="F21" s="132">
        <f t="shared" si="13"/>
        <v>0.92073016327384438</v>
      </c>
      <c r="G21" s="120">
        <v>85</v>
      </c>
      <c r="H21" s="113">
        <v>80</v>
      </c>
      <c r="I21" s="113">
        <v>61</v>
      </c>
      <c r="J21" s="425">
        <f t="shared" si="14"/>
        <v>0.71764705882352942</v>
      </c>
      <c r="K21" s="134">
        <f t="shared" si="15"/>
        <v>0.76249999999999996</v>
      </c>
      <c r="L21" s="649">
        <v>1.11744</v>
      </c>
      <c r="M21" s="650"/>
      <c r="N21" s="147">
        <f t="shared" si="8"/>
        <v>-7.1999999999999886</v>
      </c>
      <c r="O21" s="148">
        <f t="shared" si="9"/>
        <v>-19</v>
      </c>
      <c r="P21" s="147">
        <f t="shared" si="10"/>
        <v>-2.7259999999999991</v>
      </c>
      <c r="Q21" s="148">
        <f t="shared" si="11"/>
        <v>-24</v>
      </c>
    </row>
    <row r="22" spans="1:17" ht="14.45" hidden="1" customHeight="1" outlineLevel="1" x14ac:dyDescent="0.2">
      <c r="A22" s="441" t="s">
        <v>171</v>
      </c>
      <c r="B22" s="120">
        <v>0.624</v>
      </c>
      <c r="C22" s="113">
        <v>0</v>
      </c>
      <c r="D22" s="113">
        <v>9.0679999999999996</v>
      </c>
      <c r="E22" s="425">
        <f t="shared" si="12"/>
        <v>14.532051282051281</v>
      </c>
      <c r="F22" s="132" t="str">
        <f t="shared" si="13"/>
        <v/>
      </c>
      <c r="G22" s="120">
        <v>2</v>
      </c>
      <c r="H22" s="113">
        <v>0</v>
      </c>
      <c r="I22" s="113">
        <v>1</v>
      </c>
      <c r="J22" s="425">
        <f t="shared" si="14"/>
        <v>0.5</v>
      </c>
      <c r="K22" s="134" t="str">
        <f t="shared" si="15"/>
        <v/>
      </c>
      <c r="L22" s="649">
        <v>0.96</v>
      </c>
      <c r="M22" s="650"/>
      <c r="N22" s="147">
        <f t="shared" si="8"/>
        <v>9.0679999999999996</v>
      </c>
      <c r="O22" s="148">
        <f t="shared" si="9"/>
        <v>1</v>
      </c>
      <c r="P22" s="147">
        <f t="shared" si="10"/>
        <v>8.4439999999999991</v>
      </c>
      <c r="Q22" s="148">
        <f t="shared" si="11"/>
        <v>-1</v>
      </c>
    </row>
    <row r="23" spans="1:17" ht="14.45" hidden="1" customHeight="1" outlineLevel="1" x14ac:dyDescent="0.2">
      <c r="A23" s="441" t="s">
        <v>172</v>
      </c>
      <c r="B23" s="120">
        <v>289.37099999999998</v>
      </c>
      <c r="C23" s="113">
        <v>382.267</v>
      </c>
      <c r="D23" s="113">
        <v>273.63600000000002</v>
      </c>
      <c r="E23" s="425">
        <f t="shared" si="12"/>
        <v>0.94562343842333907</v>
      </c>
      <c r="F23" s="132">
        <f t="shared" si="13"/>
        <v>0.71582427988814112</v>
      </c>
      <c r="G23" s="120">
        <v>266</v>
      </c>
      <c r="H23" s="113">
        <v>349</v>
      </c>
      <c r="I23" s="113">
        <v>242</v>
      </c>
      <c r="J23" s="425">
        <f t="shared" si="14"/>
        <v>0.90977443609022557</v>
      </c>
      <c r="K23" s="134">
        <f t="shared" si="15"/>
        <v>0.69340974212034379</v>
      </c>
      <c r="L23" s="649">
        <v>0.98495999999999995</v>
      </c>
      <c r="M23" s="650"/>
      <c r="N23" s="147">
        <f t="shared" si="8"/>
        <v>-108.63099999999997</v>
      </c>
      <c r="O23" s="148">
        <f t="shared" si="9"/>
        <v>-107</v>
      </c>
      <c r="P23" s="147">
        <f t="shared" si="10"/>
        <v>-15.734999999999957</v>
      </c>
      <c r="Q23" s="148">
        <f t="shared" si="11"/>
        <v>-24</v>
      </c>
    </row>
    <row r="24" spans="1:17" ht="14.45" hidden="1" customHeight="1" outlineLevel="1" x14ac:dyDescent="0.2">
      <c r="A24" s="441" t="s">
        <v>173</v>
      </c>
      <c r="B24" s="120">
        <v>61.316000000000003</v>
      </c>
      <c r="C24" s="113">
        <v>61.637</v>
      </c>
      <c r="D24" s="113">
        <v>55.674999999999997</v>
      </c>
      <c r="E24" s="425">
        <f t="shared" si="12"/>
        <v>0.90800117424489524</v>
      </c>
      <c r="F24" s="132">
        <f t="shared" si="13"/>
        <v>0.90327238509336916</v>
      </c>
      <c r="G24" s="120">
        <v>47</v>
      </c>
      <c r="H24" s="113">
        <v>59</v>
      </c>
      <c r="I24" s="113">
        <v>50</v>
      </c>
      <c r="J24" s="425">
        <f t="shared" si="14"/>
        <v>1.0638297872340425</v>
      </c>
      <c r="K24" s="134">
        <f t="shared" si="15"/>
        <v>0.84745762711864403</v>
      </c>
      <c r="L24" s="649">
        <v>1.0147199999999998</v>
      </c>
      <c r="M24" s="650"/>
      <c r="N24" s="147">
        <f t="shared" si="8"/>
        <v>-5.9620000000000033</v>
      </c>
      <c r="O24" s="148">
        <f t="shared" si="9"/>
        <v>-9</v>
      </c>
      <c r="P24" s="147">
        <f t="shared" si="10"/>
        <v>-5.6410000000000053</v>
      </c>
      <c r="Q24" s="148">
        <f t="shared" si="11"/>
        <v>3</v>
      </c>
    </row>
    <row r="25" spans="1:17" ht="14.45" hidden="1" customHeight="1" outlineLevel="1" thickBot="1" x14ac:dyDescent="0.25">
      <c r="A25" s="442" t="s">
        <v>208</v>
      </c>
      <c r="B25" s="238">
        <v>32.825000000000003</v>
      </c>
      <c r="C25" s="239">
        <v>16.754999999999999</v>
      </c>
      <c r="D25" s="239">
        <v>7.1589999999999998</v>
      </c>
      <c r="E25" s="426">
        <f t="shared" si="12"/>
        <v>0.21809596344249807</v>
      </c>
      <c r="F25" s="240">
        <f t="shared" si="13"/>
        <v>0.42727544016711433</v>
      </c>
      <c r="G25" s="238">
        <v>12</v>
      </c>
      <c r="H25" s="239">
        <v>17</v>
      </c>
      <c r="I25" s="239">
        <v>9</v>
      </c>
      <c r="J25" s="426">
        <f t="shared" si="14"/>
        <v>0.75</v>
      </c>
      <c r="K25" s="242">
        <f t="shared" si="15"/>
        <v>0.52941176470588236</v>
      </c>
      <c r="L25" s="356"/>
      <c r="M25" s="357"/>
      <c r="N25" s="245">
        <f t="shared" si="8"/>
        <v>-9.5960000000000001</v>
      </c>
      <c r="O25" s="246">
        <f t="shared" si="9"/>
        <v>-8</v>
      </c>
      <c r="P25" s="245">
        <f t="shared" si="10"/>
        <v>-25.666000000000004</v>
      </c>
      <c r="Q25" s="246">
        <f t="shared" si="11"/>
        <v>-3</v>
      </c>
    </row>
    <row r="26" spans="1:17" ht="14.45" customHeight="1" collapsed="1" thickBot="1" x14ac:dyDescent="0.25">
      <c r="A26" s="445" t="s">
        <v>3</v>
      </c>
      <c r="B26" s="149">
        <f>SUM(B18:B25)</f>
        <v>2180.7719999999995</v>
      </c>
      <c r="C26" s="150">
        <f>SUM(C18:C25)</f>
        <v>2438.0550000000003</v>
      </c>
      <c r="D26" s="150">
        <f>SUM(D18:D25)</f>
        <v>2196.3070000000002</v>
      </c>
      <c r="E26" s="421">
        <f>IF(OR(D26=0,B26=0),0,D26/B26)</f>
        <v>1.007123624111095</v>
      </c>
      <c r="F26" s="151">
        <f>IF(OR(D26=0,C26=0),0,D26/C26)</f>
        <v>0.90084391041219336</v>
      </c>
      <c r="G26" s="149">
        <f>SUM(G18:G25)</f>
        <v>1911</v>
      </c>
      <c r="H26" s="150">
        <f>SUM(H18:H25)</f>
        <v>2161</v>
      </c>
      <c r="I26" s="150">
        <f>SUM(I18:I25)</f>
        <v>1721</v>
      </c>
      <c r="J26" s="421">
        <f>IF(OR(I26=0,G26=0),0,I26/G26)</f>
        <v>0.9005756148613292</v>
      </c>
      <c r="K26" s="152">
        <f>IF(OR(I26=0,H26=0),0,I26/H26)</f>
        <v>0.7963905599259602</v>
      </c>
      <c r="L26" s="121"/>
      <c r="M26" s="121"/>
      <c r="N26" s="143">
        <f t="shared" si="8"/>
        <v>-241.74800000000005</v>
      </c>
      <c r="O26" s="153">
        <f t="shared" si="9"/>
        <v>-440</v>
      </c>
      <c r="P26" s="143">
        <f t="shared" si="10"/>
        <v>15.535000000000764</v>
      </c>
      <c r="Q26" s="153">
        <f t="shared" si="11"/>
        <v>-190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6.81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1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-6.81</v>
      </c>
      <c r="Q31" s="146">
        <f t="shared" ref="Q31:Q39" si="19">I31-G31</f>
        <v>-1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6.81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1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-6.81</v>
      </c>
      <c r="Q39" s="166">
        <f t="shared" si="19"/>
        <v>-1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BC8B51DD-C792-45C2-9746-81C071A3AFEF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1111</v>
      </c>
      <c r="C33" s="199">
        <v>898</v>
      </c>
      <c r="D33" s="84">
        <f>IF(C33="","",C33-B33)</f>
        <v>-213</v>
      </c>
      <c r="E33" s="85">
        <f>IF(C33="","",C33/B33)</f>
        <v>0.80828082808280832</v>
      </c>
      <c r="F33" s="86">
        <v>166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1911</v>
      </c>
      <c r="C34" s="200">
        <v>1519</v>
      </c>
      <c r="D34" s="87">
        <f t="shared" ref="D34:D45" si="0">IF(C34="","",C34-B34)</f>
        <v>-392</v>
      </c>
      <c r="E34" s="88">
        <f t="shared" ref="E34:E45" si="1">IF(C34="","",C34/B34)</f>
        <v>0.79487179487179482</v>
      </c>
      <c r="F34" s="89">
        <v>227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2686</v>
      </c>
      <c r="C35" s="200">
        <v>2144</v>
      </c>
      <c r="D35" s="87">
        <f t="shared" si="0"/>
        <v>-542</v>
      </c>
      <c r="E35" s="88">
        <f t="shared" si="1"/>
        <v>0.7982129560685034</v>
      </c>
      <c r="F35" s="89">
        <v>307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3293</v>
      </c>
      <c r="C36" s="200">
        <v>2527</v>
      </c>
      <c r="D36" s="87">
        <f t="shared" si="0"/>
        <v>-766</v>
      </c>
      <c r="E36" s="88">
        <f t="shared" si="1"/>
        <v>0.76738536289098092</v>
      </c>
      <c r="F36" s="89">
        <v>326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4003</v>
      </c>
      <c r="C37" s="200">
        <v>3139</v>
      </c>
      <c r="D37" s="87">
        <f t="shared" si="0"/>
        <v>-864</v>
      </c>
      <c r="E37" s="88">
        <f t="shared" si="1"/>
        <v>0.78416187859105668</v>
      </c>
      <c r="F37" s="89">
        <v>436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4841</v>
      </c>
      <c r="C38" s="200">
        <v>3760</v>
      </c>
      <c r="D38" s="87">
        <f t="shared" si="0"/>
        <v>-1081</v>
      </c>
      <c r="E38" s="88">
        <f t="shared" si="1"/>
        <v>0.77669902912621358</v>
      </c>
      <c r="F38" s="89">
        <v>512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4841</v>
      </c>
      <c r="C39" s="200">
        <v>3760</v>
      </c>
      <c r="D39" s="87">
        <f t="shared" si="0"/>
        <v>-1081</v>
      </c>
      <c r="E39" s="88">
        <f t="shared" si="1"/>
        <v>0.77669902912621358</v>
      </c>
      <c r="F39" s="89">
        <v>512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6729</v>
      </c>
      <c r="C40" s="200">
        <v>5106</v>
      </c>
      <c r="D40" s="87">
        <f t="shared" si="0"/>
        <v>-1623</v>
      </c>
      <c r="E40" s="88">
        <f t="shared" si="1"/>
        <v>0.75880517164511818</v>
      </c>
      <c r="F40" s="89">
        <v>614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7960</v>
      </c>
      <c r="C41" s="200">
        <v>5982</v>
      </c>
      <c r="D41" s="87">
        <f t="shared" si="0"/>
        <v>-1978</v>
      </c>
      <c r="E41" s="88">
        <f t="shared" si="1"/>
        <v>0.75150753768844225</v>
      </c>
      <c r="F41" s="89">
        <v>706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8906</v>
      </c>
      <c r="C42" s="200">
        <v>6658</v>
      </c>
      <c r="D42" s="87">
        <f t="shared" si="0"/>
        <v>-2248</v>
      </c>
      <c r="E42" s="88">
        <f t="shared" si="1"/>
        <v>0.74758589714799006</v>
      </c>
      <c r="F42" s="89">
        <v>767</v>
      </c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>
        <v>9964</v>
      </c>
      <c r="C43" s="200">
        <v>7464</v>
      </c>
      <c r="D43" s="87">
        <f t="shared" si="0"/>
        <v>-2500</v>
      </c>
      <c r="E43" s="88">
        <f t="shared" si="1"/>
        <v>0.74909674829385786</v>
      </c>
      <c r="F43" s="89">
        <v>883</v>
      </c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>
        <v>10661</v>
      </c>
      <c r="C44" s="200">
        <v>8012</v>
      </c>
      <c r="D44" s="87">
        <f t="shared" si="0"/>
        <v>-2649</v>
      </c>
      <c r="E44" s="88">
        <f t="shared" si="1"/>
        <v>0.75152424725635492</v>
      </c>
      <c r="F44" s="89">
        <v>953</v>
      </c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2BD0C072-D8F6-4CBA-8D25-63619CD45574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95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8130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5" t="s">
        <v>7773</v>
      </c>
      <c r="B5" s="926"/>
      <c r="C5" s="927"/>
      <c r="D5" s="928"/>
      <c r="E5" s="929">
        <v>1</v>
      </c>
      <c r="F5" s="930">
        <v>7.79</v>
      </c>
      <c r="G5" s="931">
        <v>12</v>
      </c>
      <c r="H5" s="932"/>
      <c r="I5" s="933"/>
      <c r="J5" s="934"/>
      <c r="K5" s="935">
        <v>7.77</v>
      </c>
      <c r="L5" s="932">
        <v>5</v>
      </c>
      <c r="M5" s="932">
        <v>45</v>
      </c>
      <c r="N5" s="936">
        <v>15</v>
      </c>
      <c r="O5" s="932" t="s">
        <v>7774</v>
      </c>
      <c r="P5" s="937" t="s">
        <v>7775</v>
      </c>
      <c r="Q5" s="938">
        <f>H5-B5</f>
        <v>0</v>
      </c>
      <c r="R5" s="953">
        <f>I5-C5</f>
        <v>0</v>
      </c>
      <c r="S5" s="938">
        <f>H5-E5</f>
        <v>-1</v>
      </c>
      <c r="T5" s="953">
        <f>I5-F5</f>
        <v>-7.79</v>
      </c>
      <c r="U5" s="963" t="s">
        <v>329</v>
      </c>
      <c r="V5" s="926" t="s">
        <v>329</v>
      </c>
      <c r="W5" s="926" t="s">
        <v>329</v>
      </c>
      <c r="X5" s="964" t="s">
        <v>329</v>
      </c>
      <c r="Y5" s="965"/>
    </row>
    <row r="6" spans="1:25" ht="14.45" customHeight="1" x14ac:dyDescent="0.2">
      <c r="A6" s="923" t="s">
        <v>7776</v>
      </c>
      <c r="B6" s="904"/>
      <c r="C6" s="905"/>
      <c r="D6" s="906"/>
      <c r="E6" s="887">
        <v>1</v>
      </c>
      <c r="F6" s="888">
        <v>20.05</v>
      </c>
      <c r="G6" s="889">
        <v>18</v>
      </c>
      <c r="H6" s="890"/>
      <c r="I6" s="891"/>
      <c r="J6" s="892"/>
      <c r="K6" s="893">
        <v>20.05</v>
      </c>
      <c r="L6" s="890">
        <v>11</v>
      </c>
      <c r="M6" s="890">
        <v>90</v>
      </c>
      <c r="N6" s="894">
        <v>30</v>
      </c>
      <c r="O6" s="890" t="s">
        <v>7774</v>
      </c>
      <c r="P6" s="907" t="s">
        <v>7777</v>
      </c>
      <c r="Q6" s="895">
        <f t="shared" ref="Q6:R69" si="0">H6-B6</f>
        <v>0</v>
      </c>
      <c r="R6" s="954">
        <f t="shared" si="0"/>
        <v>0</v>
      </c>
      <c r="S6" s="895">
        <f t="shared" ref="S6:S69" si="1">H6-E6</f>
        <v>-1</v>
      </c>
      <c r="T6" s="954">
        <f t="shared" ref="T6:T69" si="2">I6-F6</f>
        <v>-20.05</v>
      </c>
      <c r="U6" s="961" t="s">
        <v>329</v>
      </c>
      <c r="V6" s="904" t="s">
        <v>329</v>
      </c>
      <c r="W6" s="904" t="s">
        <v>329</v>
      </c>
      <c r="X6" s="959" t="s">
        <v>329</v>
      </c>
      <c r="Y6" s="957"/>
    </row>
    <row r="7" spans="1:25" ht="14.45" customHeight="1" x14ac:dyDescent="0.2">
      <c r="A7" s="924" t="s">
        <v>7778</v>
      </c>
      <c r="B7" s="910"/>
      <c r="C7" s="911"/>
      <c r="D7" s="908"/>
      <c r="E7" s="912">
        <v>2</v>
      </c>
      <c r="F7" s="913">
        <v>41.89</v>
      </c>
      <c r="G7" s="896">
        <v>29</v>
      </c>
      <c r="H7" s="914"/>
      <c r="I7" s="915"/>
      <c r="J7" s="897"/>
      <c r="K7" s="916">
        <v>20.34</v>
      </c>
      <c r="L7" s="914">
        <v>11</v>
      </c>
      <c r="M7" s="914">
        <v>87</v>
      </c>
      <c r="N7" s="917">
        <v>29</v>
      </c>
      <c r="O7" s="914" t="s">
        <v>7774</v>
      </c>
      <c r="P7" s="918" t="s">
        <v>7777</v>
      </c>
      <c r="Q7" s="919">
        <f t="shared" si="0"/>
        <v>0</v>
      </c>
      <c r="R7" s="955">
        <f t="shared" si="0"/>
        <v>0</v>
      </c>
      <c r="S7" s="919">
        <f t="shared" si="1"/>
        <v>-2</v>
      </c>
      <c r="T7" s="955">
        <f t="shared" si="2"/>
        <v>-41.89</v>
      </c>
      <c r="U7" s="962" t="s">
        <v>329</v>
      </c>
      <c r="V7" s="910" t="s">
        <v>329</v>
      </c>
      <c r="W7" s="910" t="s">
        <v>329</v>
      </c>
      <c r="X7" s="960" t="s">
        <v>329</v>
      </c>
      <c r="Y7" s="958"/>
    </row>
    <row r="8" spans="1:25" ht="14.45" customHeight="1" x14ac:dyDescent="0.2">
      <c r="A8" s="923" t="s">
        <v>7779</v>
      </c>
      <c r="B8" s="904">
        <v>1</v>
      </c>
      <c r="C8" s="905">
        <v>12.38</v>
      </c>
      <c r="D8" s="906">
        <v>13</v>
      </c>
      <c r="E8" s="909"/>
      <c r="F8" s="891"/>
      <c r="G8" s="892"/>
      <c r="H8" s="887"/>
      <c r="I8" s="888"/>
      <c r="J8" s="889"/>
      <c r="K8" s="893">
        <v>12.38</v>
      </c>
      <c r="L8" s="890">
        <v>5</v>
      </c>
      <c r="M8" s="890">
        <v>60</v>
      </c>
      <c r="N8" s="894">
        <v>20</v>
      </c>
      <c r="O8" s="890" t="s">
        <v>7774</v>
      </c>
      <c r="P8" s="907" t="s">
        <v>7780</v>
      </c>
      <c r="Q8" s="895">
        <f t="shared" si="0"/>
        <v>-1</v>
      </c>
      <c r="R8" s="954">
        <f t="shared" si="0"/>
        <v>-12.38</v>
      </c>
      <c r="S8" s="895">
        <f t="shared" si="1"/>
        <v>0</v>
      </c>
      <c r="T8" s="954">
        <f t="shared" si="2"/>
        <v>0</v>
      </c>
      <c r="U8" s="961" t="s">
        <v>329</v>
      </c>
      <c r="V8" s="904" t="s">
        <v>329</v>
      </c>
      <c r="W8" s="904" t="s">
        <v>329</v>
      </c>
      <c r="X8" s="959" t="s">
        <v>329</v>
      </c>
      <c r="Y8" s="957"/>
    </row>
    <row r="9" spans="1:25" ht="14.45" customHeight="1" x14ac:dyDescent="0.2">
      <c r="A9" s="924" t="s">
        <v>7781</v>
      </c>
      <c r="B9" s="910"/>
      <c r="C9" s="911"/>
      <c r="D9" s="908"/>
      <c r="E9" s="920">
        <v>2</v>
      </c>
      <c r="F9" s="915">
        <v>28.3</v>
      </c>
      <c r="G9" s="897">
        <v>21.5</v>
      </c>
      <c r="H9" s="912">
        <v>2</v>
      </c>
      <c r="I9" s="913">
        <v>25.3</v>
      </c>
      <c r="J9" s="896">
        <v>16</v>
      </c>
      <c r="K9" s="916">
        <v>12.65</v>
      </c>
      <c r="L9" s="914">
        <v>5</v>
      </c>
      <c r="M9" s="914">
        <v>60</v>
      </c>
      <c r="N9" s="917">
        <v>20</v>
      </c>
      <c r="O9" s="914" t="s">
        <v>7774</v>
      </c>
      <c r="P9" s="918" t="s">
        <v>7780</v>
      </c>
      <c r="Q9" s="919">
        <f t="shared" si="0"/>
        <v>2</v>
      </c>
      <c r="R9" s="955">
        <f t="shared" si="0"/>
        <v>25.3</v>
      </c>
      <c r="S9" s="919">
        <f t="shared" si="1"/>
        <v>0</v>
      </c>
      <c r="T9" s="955">
        <f t="shared" si="2"/>
        <v>-3</v>
      </c>
      <c r="U9" s="962">
        <v>40</v>
      </c>
      <c r="V9" s="910">
        <v>32</v>
      </c>
      <c r="W9" s="910">
        <v>-8</v>
      </c>
      <c r="X9" s="960">
        <v>0.8</v>
      </c>
      <c r="Y9" s="958"/>
    </row>
    <row r="10" spans="1:25" ht="14.45" customHeight="1" x14ac:dyDescent="0.2">
      <c r="A10" s="923" t="s">
        <v>7782</v>
      </c>
      <c r="B10" s="904">
        <v>1</v>
      </c>
      <c r="C10" s="905">
        <v>0.45</v>
      </c>
      <c r="D10" s="906">
        <v>3</v>
      </c>
      <c r="E10" s="887">
        <v>4</v>
      </c>
      <c r="F10" s="888">
        <v>1.8</v>
      </c>
      <c r="G10" s="889">
        <v>3</v>
      </c>
      <c r="H10" s="890">
        <v>2</v>
      </c>
      <c r="I10" s="891">
        <v>0.9</v>
      </c>
      <c r="J10" s="892">
        <v>2</v>
      </c>
      <c r="K10" s="893">
        <v>0.45</v>
      </c>
      <c r="L10" s="890">
        <v>1</v>
      </c>
      <c r="M10" s="890">
        <v>9</v>
      </c>
      <c r="N10" s="894">
        <v>3</v>
      </c>
      <c r="O10" s="890" t="s">
        <v>7774</v>
      </c>
      <c r="P10" s="907" t="s">
        <v>7783</v>
      </c>
      <c r="Q10" s="895">
        <f t="shared" si="0"/>
        <v>1</v>
      </c>
      <c r="R10" s="954">
        <f t="shared" si="0"/>
        <v>0.45</v>
      </c>
      <c r="S10" s="895">
        <f t="shared" si="1"/>
        <v>-2</v>
      </c>
      <c r="T10" s="954">
        <f t="shared" si="2"/>
        <v>-0.9</v>
      </c>
      <c r="U10" s="961">
        <v>6</v>
      </c>
      <c r="V10" s="904">
        <v>4</v>
      </c>
      <c r="W10" s="904">
        <v>-2</v>
      </c>
      <c r="X10" s="959">
        <v>0.66666666666666663</v>
      </c>
      <c r="Y10" s="957"/>
    </row>
    <row r="11" spans="1:25" ht="14.45" customHeight="1" x14ac:dyDescent="0.2">
      <c r="A11" s="924" t="s">
        <v>7784</v>
      </c>
      <c r="B11" s="910">
        <v>1</v>
      </c>
      <c r="C11" s="911">
        <v>0.61</v>
      </c>
      <c r="D11" s="908">
        <v>3</v>
      </c>
      <c r="E11" s="912"/>
      <c r="F11" s="913"/>
      <c r="G11" s="896"/>
      <c r="H11" s="914"/>
      <c r="I11" s="915"/>
      <c r="J11" s="897"/>
      <c r="K11" s="916">
        <v>0.61</v>
      </c>
      <c r="L11" s="914">
        <v>1</v>
      </c>
      <c r="M11" s="914">
        <v>12</v>
      </c>
      <c r="N11" s="917">
        <v>4</v>
      </c>
      <c r="O11" s="914" t="s">
        <v>7774</v>
      </c>
      <c r="P11" s="918" t="s">
        <v>7785</v>
      </c>
      <c r="Q11" s="919">
        <f t="shared" si="0"/>
        <v>-1</v>
      </c>
      <c r="R11" s="955">
        <f t="shared" si="0"/>
        <v>-0.61</v>
      </c>
      <c r="S11" s="919">
        <f t="shared" si="1"/>
        <v>0</v>
      </c>
      <c r="T11" s="955">
        <f t="shared" si="2"/>
        <v>0</v>
      </c>
      <c r="U11" s="962" t="s">
        <v>329</v>
      </c>
      <c r="V11" s="910" t="s">
        <v>329</v>
      </c>
      <c r="W11" s="910" t="s">
        <v>329</v>
      </c>
      <c r="X11" s="960" t="s">
        <v>329</v>
      </c>
      <c r="Y11" s="958"/>
    </row>
    <row r="12" spans="1:25" ht="14.45" customHeight="1" x14ac:dyDescent="0.2">
      <c r="A12" s="923" t="s">
        <v>7786</v>
      </c>
      <c r="B12" s="904"/>
      <c r="C12" s="905"/>
      <c r="D12" s="906"/>
      <c r="E12" s="909">
        <v>1</v>
      </c>
      <c r="F12" s="891">
        <v>0.24</v>
      </c>
      <c r="G12" s="892">
        <v>3</v>
      </c>
      <c r="H12" s="887">
        <v>1</v>
      </c>
      <c r="I12" s="888">
        <v>0.24</v>
      </c>
      <c r="J12" s="889">
        <v>2</v>
      </c>
      <c r="K12" s="893">
        <v>0.24</v>
      </c>
      <c r="L12" s="890">
        <v>1</v>
      </c>
      <c r="M12" s="890">
        <v>6</v>
      </c>
      <c r="N12" s="894">
        <v>2</v>
      </c>
      <c r="O12" s="890" t="s">
        <v>7774</v>
      </c>
      <c r="P12" s="907" t="s">
        <v>7787</v>
      </c>
      <c r="Q12" s="895">
        <f t="shared" si="0"/>
        <v>1</v>
      </c>
      <c r="R12" s="954">
        <f t="shared" si="0"/>
        <v>0.24</v>
      </c>
      <c r="S12" s="895">
        <f t="shared" si="1"/>
        <v>0</v>
      </c>
      <c r="T12" s="954">
        <f t="shared" si="2"/>
        <v>0</v>
      </c>
      <c r="U12" s="961">
        <v>2</v>
      </c>
      <c r="V12" s="904">
        <v>2</v>
      </c>
      <c r="W12" s="904">
        <v>0</v>
      </c>
      <c r="X12" s="959">
        <v>1</v>
      </c>
      <c r="Y12" s="957"/>
    </row>
    <row r="13" spans="1:25" ht="14.45" customHeight="1" x14ac:dyDescent="0.2">
      <c r="A13" s="923" t="s">
        <v>7788</v>
      </c>
      <c r="B13" s="898">
        <v>7</v>
      </c>
      <c r="C13" s="899">
        <v>8.5399999999999991</v>
      </c>
      <c r="D13" s="900">
        <v>4</v>
      </c>
      <c r="E13" s="909">
        <v>2</v>
      </c>
      <c r="F13" s="891">
        <v>2.76</v>
      </c>
      <c r="G13" s="892">
        <v>3</v>
      </c>
      <c r="H13" s="890"/>
      <c r="I13" s="891"/>
      <c r="J13" s="892"/>
      <c r="K13" s="893">
        <v>1.24</v>
      </c>
      <c r="L13" s="890">
        <v>2</v>
      </c>
      <c r="M13" s="890">
        <v>18</v>
      </c>
      <c r="N13" s="894">
        <v>6</v>
      </c>
      <c r="O13" s="890" t="s">
        <v>7774</v>
      </c>
      <c r="P13" s="907" t="s">
        <v>7789</v>
      </c>
      <c r="Q13" s="895">
        <f t="shared" si="0"/>
        <v>-7</v>
      </c>
      <c r="R13" s="954">
        <f t="shared" si="0"/>
        <v>-8.5399999999999991</v>
      </c>
      <c r="S13" s="895">
        <f t="shared" si="1"/>
        <v>-2</v>
      </c>
      <c r="T13" s="954">
        <f t="shared" si="2"/>
        <v>-2.76</v>
      </c>
      <c r="U13" s="961" t="s">
        <v>329</v>
      </c>
      <c r="V13" s="904" t="s">
        <v>329</v>
      </c>
      <c r="W13" s="904" t="s">
        <v>329</v>
      </c>
      <c r="X13" s="959" t="s">
        <v>329</v>
      </c>
      <c r="Y13" s="957"/>
    </row>
    <row r="14" spans="1:25" ht="14.45" customHeight="1" x14ac:dyDescent="0.2">
      <c r="A14" s="924" t="s">
        <v>7790</v>
      </c>
      <c r="B14" s="921">
        <v>1</v>
      </c>
      <c r="C14" s="922">
        <v>1.95</v>
      </c>
      <c r="D14" s="901">
        <v>3</v>
      </c>
      <c r="E14" s="920"/>
      <c r="F14" s="915"/>
      <c r="G14" s="897"/>
      <c r="H14" s="914">
        <v>1</v>
      </c>
      <c r="I14" s="915">
        <v>2.5</v>
      </c>
      <c r="J14" s="897">
        <v>4</v>
      </c>
      <c r="K14" s="916">
        <v>2.5</v>
      </c>
      <c r="L14" s="914">
        <v>4</v>
      </c>
      <c r="M14" s="914">
        <v>36</v>
      </c>
      <c r="N14" s="917">
        <v>12</v>
      </c>
      <c r="O14" s="914" t="s">
        <v>7774</v>
      </c>
      <c r="P14" s="918" t="s">
        <v>7791</v>
      </c>
      <c r="Q14" s="919">
        <f t="shared" si="0"/>
        <v>0</v>
      </c>
      <c r="R14" s="955">
        <f t="shared" si="0"/>
        <v>0.55000000000000004</v>
      </c>
      <c r="S14" s="919">
        <f t="shared" si="1"/>
        <v>1</v>
      </c>
      <c r="T14" s="955">
        <f t="shared" si="2"/>
        <v>2.5</v>
      </c>
      <c r="U14" s="962">
        <v>12</v>
      </c>
      <c r="V14" s="910">
        <v>4</v>
      </c>
      <c r="W14" s="910">
        <v>-8</v>
      </c>
      <c r="X14" s="960">
        <v>0.33333333333333331</v>
      </c>
      <c r="Y14" s="958"/>
    </row>
    <row r="15" spans="1:25" ht="14.45" customHeight="1" x14ac:dyDescent="0.2">
      <c r="A15" s="923" t="s">
        <v>7792</v>
      </c>
      <c r="B15" s="904"/>
      <c r="C15" s="905"/>
      <c r="D15" s="906"/>
      <c r="E15" s="909">
        <v>1</v>
      </c>
      <c r="F15" s="891">
        <v>0.5</v>
      </c>
      <c r="G15" s="892">
        <v>16</v>
      </c>
      <c r="H15" s="887">
        <v>2</v>
      </c>
      <c r="I15" s="888">
        <v>0.99</v>
      </c>
      <c r="J15" s="889">
        <v>2.5</v>
      </c>
      <c r="K15" s="893">
        <v>0.5</v>
      </c>
      <c r="L15" s="890">
        <v>2</v>
      </c>
      <c r="M15" s="890">
        <v>18</v>
      </c>
      <c r="N15" s="894">
        <v>6</v>
      </c>
      <c r="O15" s="890" t="s">
        <v>7774</v>
      </c>
      <c r="P15" s="907" t="s">
        <v>7793</v>
      </c>
      <c r="Q15" s="895">
        <f t="shared" si="0"/>
        <v>2</v>
      </c>
      <c r="R15" s="954">
        <f t="shared" si="0"/>
        <v>0.99</v>
      </c>
      <c r="S15" s="895">
        <f t="shared" si="1"/>
        <v>1</v>
      </c>
      <c r="T15" s="954">
        <f t="shared" si="2"/>
        <v>0.49</v>
      </c>
      <c r="U15" s="961">
        <v>12</v>
      </c>
      <c r="V15" s="904">
        <v>5</v>
      </c>
      <c r="W15" s="904">
        <v>-7</v>
      </c>
      <c r="X15" s="959">
        <v>0.41666666666666669</v>
      </c>
      <c r="Y15" s="957"/>
    </row>
    <row r="16" spans="1:25" ht="14.45" customHeight="1" x14ac:dyDescent="0.2">
      <c r="A16" s="923" t="s">
        <v>7794</v>
      </c>
      <c r="B16" s="904"/>
      <c r="C16" s="905"/>
      <c r="D16" s="906"/>
      <c r="E16" s="909"/>
      <c r="F16" s="891"/>
      <c r="G16" s="892"/>
      <c r="H16" s="887">
        <v>1</v>
      </c>
      <c r="I16" s="888">
        <v>0.64</v>
      </c>
      <c r="J16" s="889">
        <v>2</v>
      </c>
      <c r="K16" s="893">
        <v>0.64</v>
      </c>
      <c r="L16" s="890">
        <v>2</v>
      </c>
      <c r="M16" s="890">
        <v>15</v>
      </c>
      <c r="N16" s="894">
        <v>5</v>
      </c>
      <c r="O16" s="890" t="s">
        <v>7774</v>
      </c>
      <c r="P16" s="907" t="s">
        <v>7795</v>
      </c>
      <c r="Q16" s="895">
        <f t="shared" si="0"/>
        <v>1</v>
      </c>
      <c r="R16" s="954">
        <f t="shared" si="0"/>
        <v>0.64</v>
      </c>
      <c r="S16" s="895">
        <f t="shared" si="1"/>
        <v>1</v>
      </c>
      <c r="T16" s="954">
        <f t="shared" si="2"/>
        <v>0.64</v>
      </c>
      <c r="U16" s="961">
        <v>5</v>
      </c>
      <c r="V16" s="904">
        <v>2</v>
      </c>
      <c r="W16" s="904">
        <v>-3</v>
      </c>
      <c r="X16" s="959">
        <v>0.4</v>
      </c>
      <c r="Y16" s="957"/>
    </row>
    <row r="17" spans="1:25" ht="14.45" customHeight="1" x14ac:dyDescent="0.2">
      <c r="A17" s="923" t="s">
        <v>7796</v>
      </c>
      <c r="B17" s="898">
        <v>1</v>
      </c>
      <c r="C17" s="899">
        <v>0.41</v>
      </c>
      <c r="D17" s="900">
        <v>3</v>
      </c>
      <c r="E17" s="909"/>
      <c r="F17" s="891"/>
      <c r="G17" s="892"/>
      <c r="H17" s="890"/>
      <c r="I17" s="891"/>
      <c r="J17" s="892"/>
      <c r="K17" s="893">
        <v>0.41</v>
      </c>
      <c r="L17" s="890">
        <v>1</v>
      </c>
      <c r="M17" s="890">
        <v>12</v>
      </c>
      <c r="N17" s="894">
        <v>4</v>
      </c>
      <c r="O17" s="890" t="s">
        <v>7774</v>
      </c>
      <c r="P17" s="907" t="s">
        <v>7797</v>
      </c>
      <c r="Q17" s="895">
        <f t="shared" si="0"/>
        <v>-1</v>
      </c>
      <c r="R17" s="954">
        <f t="shared" si="0"/>
        <v>-0.41</v>
      </c>
      <c r="S17" s="895">
        <f t="shared" si="1"/>
        <v>0</v>
      </c>
      <c r="T17" s="954">
        <f t="shared" si="2"/>
        <v>0</v>
      </c>
      <c r="U17" s="961" t="s">
        <v>329</v>
      </c>
      <c r="V17" s="904" t="s">
        <v>329</v>
      </c>
      <c r="W17" s="904" t="s">
        <v>329</v>
      </c>
      <c r="X17" s="959" t="s">
        <v>329</v>
      </c>
      <c r="Y17" s="957"/>
    </row>
    <row r="18" spans="1:25" ht="14.45" customHeight="1" x14ac:dyDescent="0.2">
      <c r="A18" s="923" t="s">
        <v>7798</v>
      </c>
      <c r="B18" s="904">
        <v>10</v>
      </c>
      <c r="C18" s="905">
        <v>6.74</v>
      </c>
      <c r="D18" s="906">
        <v>3.5</v>
      </c>
      <c r="E18" s="887">
        <v>7</v>
      </c>
      <c r="F18" s="888">
        <v>4.72</v>
      </c>
      <c r="G18" s="889">
        <v>2.9</v>
      </c>
      <c r="H18" s="890">
        <v>9</v>
      </c>
      <c r="I18" s="891">
        <v>6.06</v>
      </c>
      <c r="J18" s="892">
        <v>4.8</v>
      </c>
      <c r="K18" s="893">
        <v>0.67</v>
      </c>
      <c r="L18" s="890">
        <v>2</v>
      </c>
      <c r="M18" s="890">
        <v>18</v>
      </c>
      <c r="N18" s="894">
        <v>6</v>
      </c>
      <c r="O18" s="890" t="s">
        <v>7774</v>
      </c>
      <c r="P18" s="907" t="s">
        <v>7799</v>
      </c>
      <c r="Q18" s="895">
        <f t="shared" si="0"/>
        <v>-1</v>
      </c>
      <c r="R18" s="954">
        <f t="shared" si="0"/>
        <v>-0.6800000000000006</v>
      </c>
      <c r="S18" s="895">
        <f t="shared" si="1"/>
        <v>2</v>
      </c>
      <c r="T18" s="954">
        <f t="shared" si="2"/>
        <v>1.3399999999999999</v>
      </c>
      <c r="U18" s="961">
        <v>54</v>
      </c>
      <c r="V18" s="904">
        <v>43.199999999999996</v>
      </c>
      <c r="W18" s="904">
        <v>-10.800000000000004</v>
      </c>
      <c r="X18" s="959">
        <v>0.79999999999999993</v>
      </c>
      <c r="Y18" s="957">
        <v>8</v>
      </c>
    </row>
    <row r="19" spans="1:25" ht="14.45" customHeight="1" x14ac:dyDescent="0.2">
      <c r="A19" s="924" t="s">
        <v>7800</v>
      </c>
      <c r="B19" s="910">
        <v>1</v>
      </c>
      <c r="C19" s="911">
        <v>0.75</v>
      </c>
      <c r="D19" s="908">
        <v>2</v>
      </c>
      <c r="E19" s="912">
        <v>8</v>
      </c>
      <c r="F19" s="913">
        <v>8.0399999999999991</v>
      </c>
      <c r="G19" s="896">
        <v>3.4</v>
      </c>
      <c r="H19" s="914">
        <v>1</v>
      </c>
      <c r="I19" s="915">
        <v>1.1200000000000001</v>
      </c>
      <c r="J19" s="897">
        <v>5</v>
      </c>
      <c r="K19" s="916">
        <v>1.1200000000000001</v>
      </c>
      <c r="L19" s="914">
        <v>3</v>
      </c>
      <c r="M19" s="914">
        <v>27</v>
      </c>
      <c r="N19" s="917">
        <v>9</v>
      </c>
      <c r="O19" s="914" t="s">
        <v>7774</v>
      </c>
      <c r="P19" s="918" t="s">
        <v>7801</v>
      </c>
      <c r="Q19" s="919">
        <f t="shared" si="0"/>
        <v>0</v>
      </c>
      <c r="R19" s="955">
        <f t="shared" si="0"/>
        <v>0.37000000000000011</v>
      </c>
      <c r="S19" s="919">
        <f t="shared" si="1"/>
        <v>-7</v>
      </c>
      <c r="T19" s="955">
        <f t="shared" si="2"/>
        <v>-6.919999999999999</v>
      </c>
      <c r="U19" s="962">
        <v>9</v>
      </c>
      <c r="V19" s="910">
        <v>5</v>
      </c>
      <c r="W19" s="910">
        <v>-4</v>
      </c>
      <c r="X19" s="960">
        <v>0.55555555555555558</v>
      </c>
      <c r="Y19" s="958"/>
    </row>
    <row r="20" spans="1:25" ht="14.45" customHeight="1" x14ac:dyDescent="0.2">
      <c r="A20" s="924" t="s">
        <v>7802</v>
      </c>
      <c r="B20" s="910"/>
      <c r="C20" s="911"/>
      <c r="D20" s="908"/>
      <c r="E20" s="912">
        <v>3</v>
      </c>
      <c r="F20" s="913">
        <v>7.13</v>
      </c>
      <c r="G20" s="896">
        <v>5</v>
      </c>
      <c r="H20" s="914">
        <v>2</v>
      </c>
      <c r="I20" s="915">
        <v>4.75</v>
      </c>
      <c r="J20" s="897">
        <v>6.5</v>
      </c>
      <c r="K20" s="916">
        <v>2.38</v>
      </c>
      <c r="L20" s="914">
        <v>3</v>
      </c>
      <c r="M20" s="914">
        <v>30</v>
      </c>
      <c r="N20" s="917">
        <v>10</v>
      </c>
      <c r="O20" s="914" t="s">
        <v>7774</v>
      </c>
      <c r="P20" s="918" t="s">
        <v>7803</v>
      </c>
      <c r="Q20" s="919">
        <f t="shared" si="0"/>
        <v>2</v>
      </c>
      <c r="R20" s="955">
        <f t="shared" si="0"/>
        <v>4.75</v>
      </c>
      <c r="S20" s="919">
        <f t="shared" si="1"/>
        <v>-1</v>
      </c>
      <c r="T20" s="955">
        <f t="shared" si="2"/>
        <v>-2.38</v>
      </c>
      <c r="U20" s="962">
        <v>20</v>
      </c>
      <c r="V20" s="910">
        <v>13</v>
      </c>
      <c r="W20" s="910">
        <v>-7</v>
      </c>
      <c r="X20" s="960">
        <v>0.65</v>
      </c>
      <c r="Y20" s="958"/>
    </row>
    <row r="21" spans="1:25" ht="14.45" customHeight="1" x14ac:dyDescent="0.2">
      <c r="A21" s="923" t="s">
        <v>7804</v>
      </c>
      <c r="B21" s="904">
        <v>61</v>
      </c>
      <c r="C21" s="905">
        <v>13.76</v>
      </c>
      <c r="D21" s="906">
        <v>2.5</v>
      </c>
      <c r="E21" s="887">
        <v>87</v>
      </c>
      <c r="F21" s="888">
        <v>19.62</v>
      </c>
      <c r="G21" s="889">
        <v>2.5</v>
      </c>
      <c r="H21" s="890">
        <v>46</v>
      </c>
      <c r="I21" s="891">
        <v>10.38</v>
      </c>
      <c r="J21" s="892">
        <v>2.7</v>
      </c>
      <c r="K21" s="893">
        <v>0.22</v>
      </c>
      <c r="L21" s="890">
        <v>1</v>
      </c>
      <c r="M21" s="890">
        <v>9</v>
      </c>
      <c r="N21" s="894">
        <v>3</v>
      </c>
      <c r="O21" s="890" t="s">
        <v>7774</v>
      </c>
      <c r="P21" s="907" t="s">
        <v>7805</v>
      </c>
      <c r="Q21" s="895">
        <f t="shared" si="0"/>
        <v>-15</v>
      </c>
      <c r="R21" s="954">
        <f t="shared" si="0"/>
        <v>-3.379999999999999</v>
      </c>
      <c r="S21" s="895">
        <f t="shared" si="1"/>
        <v>-41</v>
      </c>
      <c r="T21" s="954">
        <f t="shared" si="2"/>
        <v>-9.24</v>
      </c>
      <c r="U21" s="961">
        <v>138</v>
      </c>
      <c r="V21" s="904">
        <v>124.2</v>
      </c>
      <c r="W21" s="904">
        <v>-13.799999999999997</v>
      </c>
      <c r="X21" s="959">
        <v>0.9</v>
      </c>
      <c r="Y21" s="957">
        <v>8</v>
      </c>
    </row>
    <row r="22" spans="1:25" ht="14.45" customHeight="1" x14ac:dyDescent="0.2">
      <c r="A22" s="924" t="s">
        <v>7806</v>
      </c>
      <c r="B22" s="910">
        <v>14</v>
      </c>
      <c r="C22" s="911">
        <v>3.91</v>
      </c>
      <c r="D22" s="908">
        <v>3.4</v>
      </c>
      <c r="E22" s="912">
        <v>18</v>
      </c>
      <c r="F22" s="913">
        <v>4.6100000000000003</v>
      </c>
      <c r="G22" s="896">
        <v>2.8</v>
      </c>
      <c r="H22" s="914">
        <v>7</v>
      </c>
      <c r="I22" s="915">
        <v>1.79</v>
      </c>
      <c r="J22" s="897">
        <v>2.7</v>
      </c>
      <c r="K22" s="916">
        <v>0.25</v>
      </c>
      <c r="L22" s="914">
        <v>1</v>
      </c>
      <c r="M22" s="914">
        <v>9</v>
      </c>
      <c r="N22" s="917">
        <v>3</v>
      </c>
      <c r="O22" s="914" t="s">
        <v>7774</v>
      </c>
      <c r="P22" s="918" t="s">
        <v>7807</v>
      </c>
      <c r="Q22" s="919">
        <f t="shared" si="0"/>
        <v>-7</v>
      </c>
      <c r="R22" s="955">
        <f t="shared" si="0"/>
        <v>-2.12</v>
      </c>
      <c r="S22" s="919">
        <f t="shared" si="1"/>
        <v>-11</v>
      </c>
      <c r="T22" s="955">
        <f t="shared" si="2"/>
        <v>-2.8200000000000003</v>
      </c>
      <c r="U22" s="962">
        <v>21</v>
      </c>
      <c r="V22" s="910">
        <v>18.900000000000002</v>
      </c>
      <c r="W22" s="910">
        <v>-2.0999999999999979</v>
      </c>
      <c r="X22" s="960">
        <v>0.90000000000000013</v>
      </c>
      <c r="Y22" s="958">
        <v>1</v>
      </c>
    </row>
    <row r="23" spans="1:25" ht="14.45" customHeight="1" x14ac:dyDescent="0.2">
      <c r="A23" s="924" t="s">
        <v>7808</v>
      </c>
      <c r="B23" s="910">
        <v>2</v>
      </c>
      <c r="C23" s="911">
        <v>0.96</v>
      </c>
      <c r="D23" s="908">
        <v>2.5</v>
      </c>
      <c r="E23" s="912">
        <v>1</v>
      </c>
      <c r="F23" s="913">
        <v>0.48</v>
      </c>
      <c r="G23" s="896">
        <v>3</v>
      </c>
      <c r="H23" s="914">
        <v>3</v>
      </c>
      <c r="I23" s="915">
        <v>1.43</v>
      </c>
      <c r="J23" s="897">
        <v>4.7</v>
      </c>
      <c r="K23" s="916">
        <v>0.48</v>
      </c>
      <c r="L23" s="914">
        <v>2</v>
      </c>
      <c r="M23" s="914">
        <v>15</v>
      </c>
      <c r="N23" s="917">
        <v>5</v>
      </c>
      <c r="O23" s="914" t="s">
        <v>7774</v>
      </c>
      <c r="P23" s="918" t="s">
        <v>7809</v>
      </c>
      <c r="Q23" s="919">
        <f t="shared" si="0"/>
        <v>1</v>
      </c>
      <c r="R23" s="955">
        <f t="shared" si="0"/>
        <v>0.47</v>
      </c>
      <c r="S23" s="919">
        <f t="shared" si="1"/>
        <v>2</v>
      </c>
      <c r="T23" s="955">
        <f t="shared" si="2"/>
        <v>0.95</v>
      </c>
      <c r="U23" s="962">
        <v>15</v>
      </c>
      <c r="V23" s="910">
        <v>14.100000000000001</v>
      </c>
      <c r="W23" s="910">
        <v>-0.89999999999999858</v>
      </c>
      <c r="X23" s="960">
        <v>0.94000000000000006</v>
      </c>
      <c r="Y23" s="958">
        <v>2</v>
      </c>
    </row>
    <row r="24" spans="1:25" ht="14.45" customHeight="1" x14ac:dyDescent="0.2">
      <c r="A24" s="923" t="s">
        <v>7810</v>
      </c>
      <c r="B24" s="904"/>
      <c r="C24" s="905"/>
      <c r="D24" s="906"/>
      <c r="E24" s="909"/>
      <c r="F24" s="891"/>
      <c r="G24" s="892"/>
      <c r="H24" s="887">
        <v>1</v>
      </c>
      <c r="I24" s="888">
        <v>1.1399999999999999</v>
      </c>
      <c r="J24" s="889">
        <v>5</v>
      </c>
      <c r="K24" s="893">
        <v>1.1399999999999999</v>
      </c>
      <c r="L24" s="890">
        <v>2</v>
      </c>
      <c r="M24" s="890">
        <v>21</v>
      </c>
      <c r="N24" s="894">
        <v>7</v>
      </c>
      <c r="O24" s="890" t="s">
        <v>7774</v>
      </c>
      <c r="P24" s="907" t="s">
        <v>7811</v>
      </c>
      <c r="Q24" s="895">
        <f t="shared" si="0"/>
        <v>1</v>
      </c>
      <c r="R24" s="954">
        <f t="shared" si="0"/>
        <v>1.1399999999999999</v>
      </c>
      <c r="S24" s="895">
        <f t="shared" si="1"/>
        <v>1</v>
      </c>
      <c r="T24" s="954">
        <f t="shared" si="2"/>
        <v>1.1399999999999999</v>
      </c>
      <c r="U24" s="961">
        <v>7</v>
      </c>
      <c r="V24" s="904">
        <v>5</v>
      </c>
      <c r="W24" s="904">
        <v>-2</v>
      </c>
      <c r="X24" s="959">
        <v>0.7142857142857143</v>
      </c>
      <c r="Y24" s="957"/>
    </row>
    <row r="25" spans="1:25" ht="14.45" customHeight="1" x14ac:dyDescent="0.2">
      <c r="A25" s="924" t="s">
        <v>7812</v>
      </c>
      <c r="B25" s="910"/>
      <c r="C25" s="911"/>
      <c r="D25" s="908"/>
      <c r="E25" s="920"/>
      <c r="F25" s="915"/>
      <c r="G25" s="897"/>
      <c r="H25" s="912">
        <v>1</v>
      </c>
      <c r="I25" s="913">
        <v>1.66</v>
      </c>
      <c r="J25" s="902">
        <v>13</v>
      </c>
      <c r="K25" s="916">
        <v>1.66</v>
      </c>
      <c r="L25" s="914">
        <v>3</v>
      </c>
      <c r="M25" s="914">
        <v>27</v>
      </c>
      <c r="N25" s="917">
        <v>9</v>
      </c>
      <c r="O25" s="914" t="s">
        <v>7774</v>
      </c>
      <c r="P25" s="918" t="s">
        <v>7813</v>
      </c>
      <c r="Q25" s="919">
        <f t="shared" si="0"/>
        <v>1</v>
      </c>
      <c r="R25" s="955">
        <f t="shared" si="0"/>
        <v>1.66</v>
      </c>
      <c r="S25" s="919">
        <f t="shared" si="1"/>
        <v>1</v>
      </c>
      <c r="T25" s="955">
        <f t="shared" si="2"/>
        <v>1.66</v>
      </c>
      <c r="U25" s="962">
        <v>9</v>
      </c>
      <c r="V25" s="910">
        <v>13</v>
      </c>
      <c r="W25" s="910">
        <v>4</v>
      </c>
      <c r="X25" s="960">
        <v>1.4444444444444444</v>
      </c>
      <c r="Y25" s="958">
        <v>4</v>
      </c>
    </row>
    <row r="26" spans="1:25" ht="14.45" customHeight="1" x14ac:dyDescent="0.2">
      <c r="A26" s="923" t="s">
        <v>7814</v>
      </c>
      <c r="B26" s="904"/>
      <c r="C26" s="905"/>
      <c r="D26" s="906"/>
      <c r="E26" s="909"/>
      <c r="F26" s="891"/>
      <c r="G26" s="892"/>
      <c r="H26" s="887">
        <v>15</v>
      </c>
      <c r="I26" s="888">
        <v>14.72</v>
      </c>
      <c r="J26" s="889">
        <v>3.4</v>
      </c>
      <c r="K26" s="893">
        <v>0.98</v>
      </c>
      <c r="L26" s="890">
        <v>2</v>
      </c>
      <c r="M26" s="890">
        <v>15</v>
      </c>
      <c r="N26" s="894">
        <v>5</v>
      </c>
      <c r="O26" s="890" t="s">
        <v>7774</v>
      </c>
      <c r="P26" s="907" t="s">
        <v>7815</v>
      </c>
      <c r="Q26" s="895">
        <f t="shared" si="0"/>
        <v>15</v>
      </c>
      <c r="R26" s="954">
        <f t="shared" si="0"/>
        <v>14.72</v>
      </c>
      <c r="S26" s="895">
        <f t="shared" si="1"/>
        <v>15</v>
      </c>
      <c r="T26" s="954">
        <f t="shared" si="2"/>
        <v>14.72</v>
      </c>
      <c r="U26" s="961">
        <v>75</v>
      </c>
      <c r="V26" s="904">
        <v>51</v>
      </c>
      <c r="W26" s="904">
        <v>-24</v>
      </c>
      <c r="X26" s="959">
        <v>0.68</v>
      </c>
      <c r="Y26" s="957">
        <v>6</v>
      </c>
    </row>
    <row r="27" spans="1:25" ht="14.45" customHeight="1" x14ac:dyDescent="0.2">
      <c r="A27" s="924" t="s">
        <v>7816</v>
      </c>
      <c r="B27" s="910"/>
      <c r="C27" s="911"/>
      <c r="D27" s="908"/>
      <c r="E27" s="920"/>
      <c r="F27" s="915"/>
      <c r="G27" s="897"/>
      <c r="H27" s="912">
        <v>2</v>
      </c>
      <c r="I27" s="913">
        <v>2.16</v>
      </c>
      <c r="J27" s="896">
        <v>2.5</v>
      </c>
      <c r="K27" s="916">
        <v>1.08</v>
      </c>
      <c r="L27" s="914">
        <v>2</v>
      </c>
      <c r="M27" s="914">
        <v>15</v>
      </c>
      <c r="N27" s="917">
        <v>5</v>
      </c>
      <c r="O27" s="914" t="s">
        <v>7774</v>
      </c>
      <c r="P27" s="918" t="s">
        <v>7817</v>
      </c>
      <c r="Q27" s="919">
        <f t="shared" si="0"/>
        <v>2</v>
      </c>
      <c r="R27" s="955">
        <f t="shared" si="0"/>
        <v>2.16</v>
      </c>
      <c r="S27" s="919">
        <f t="shared" si="1"/>
        <v>2</v>
      </c>
      <c r="T27" s="955">
        <f t="shared" si="2"/>
        <v>2.16</v>
      </c>
      <c r="U27" s="962">
        <v>10</v>
      </c>
      <c r="V27" s="910">
        <v>5</v>
      </c>
      <c r="W27" s="910">
        <v>-5</v>
      </c>
      <c r="X27" s="960">
        <v>0.5</v>
      </c>
      <c r="Y27" s="958"/>
    </row>
    <row r="28" spans="1:25" ht="14.45" customHeight="1" x14ac:dyDescent="0.2">
      <c r="A28" s="923" t="s">
        <v>7818</v>
      </c>
      <c r="B28" s="904"/>
      <c r="C28" s="905"/>
      <c r="D28" s="906"/>
      <c r="E28" s="909"/>
      <c r="F28" s="891"/>
      <c r="G28" s="892"/>
      <c r="H28" s="887">
        <v>1</v>
      </c>
      <c r="I28" s="888">
        <v>0.53</v>
      </c>
      <c r="J28" s="889">
        <v>2</v>
      </c>
      <c r="K28" s="893">
        <v>0.53</v>
      </c>
      <c r="L28" s="890">
        <v>1</v>
      </c>
      <c r="M28" s="890">
        <v>9</v>
      </c>
      <c r="N28" s="894">
        <v>3</v>
      </c>
      <c r="O28" s="890" t="s">
        <v>7774</v>
      </c>
      <c r="P28" s="907" t="s">
        <v>7819</v>
      </c>
      <c r="Q28" s="895">
        <f t="shared" si="0"/>
        <v>1</v>
      </c>
      <c r="R28" s="954">
        <f t="shared" si="0"/>
        <v>0.53</v>
      </c>
      <c r="S28" s="895">
        <f t="shared" si="1"/>
        <v>1</v>
      </c>
      <c r="T28" s="954">
        <f t="shared" si="2"/>
        <v>0.53</v>
      </c>
      <c r="U28" s="961">
        <v>3</v>
      </c>
      <c r="V28" s="904">
        <v>2</v>
      </c>
      <c r="W28" s="904">
        <v>-1</v>
      </c>
      <c r="X28" s="959">
        <v>0.66666666666666663</v>
      </c>
      <c r="Y28" s="957"/>
    </row>
    <row r="29" spans="1:25" ht="14.45" customHeight="1" x14ac:dyDescent="0.2">
      <c r="A29" s="923" t="s">
        <v>7820</v>
      </c>
      <c r="B29" s="904"/>
      <c r="C29" s="905"/>
      <c r="D29" s="906"/>
      <c r="E29" s="909"/>
      <c r="F29" s="891"/>
      <c r="G29" s="892"/>
      <c r="H29" s="887">
        <v>3</v>
      </c>
      <c r="I29" s="888">
        <v>1.62</v>
      </c>
      <c r="J29" s="903">
        <v>7</v>
      </c>
      <c r="K29" s="893">
        <v>0.54</v>
      </c>
      <c r="L29" s="890">
        <v>2</v>
      </c>
      <c r="M29" s="890">
        <v>15</v>
      </c>
      <c r="N29" s="894">
        <v>5</v>
      </c>
      <c r="O29" s="890" t="s">
        <v>7774</v>
      </c>
      <c r="P29" s="907" t="s">
        <v>7821</v>
      </c>
      <c r="Q29" s="895">
        <f t="shared" si="0"/>
        <v>3</v>
      </c>
      <c r="R29" s="954">
        <f t="shared" si="0"/>
        <v>1.62</v>
      </c>
      <c r="S29" s="895">
        <f t="shared" si="1"/>
        <v>3</v>
      </c>
      <c r="T29" s="954">
        <f t="shared" si="2"/>
        <v>1.62</v>
      </c>
      <c r="U29" s="961">
        <v>15</v>
      </c>
      <c r="V29" s="904">
        <v>21</v>
      </c>
      <c r="W29" s="904">
        <v>6</v>
      </c>
      <c r="X29" s="959">
        <v>1.4</v>
      </c>
      <c r="Y29" s="957">
        <v>6</v>
      </c>
    </row>
    <row r="30" spans="1:25" ht="14.45" customHeight="1" x14ac:dyDescent="0.2">
      <c r="A30" s="923" t="s">
        <v>7822</v>
      </c>
      <c r="B30" s="904"/>
      <c r="C30" s="905"/>
      <c r="D30" s="906"/>
      <c r="E30" s="909">
        <v>2</v>
      </c>
      <c r="F30" s="891">
        <v>0.68</v>
      </c>
      <c r="G30" s="892">
        <v>2.5</v>
      </c>
      <c r="H30" s="887">
        <v>2</v>
      </c>
      <c r="I30" s="888">
        <v>0.68</v>
      </c>
      <c r="J30" s="889">
        <v>2.5</v>
      </c>
      <c r="K30" s="893">
        <v>0.34</v>
      </c>
      <c r="L30" s="890">
        <v>1</v>
      </c>
      <c r="M30" s="890">
        <v>12</v>
      </c>
      <c r="N30" s="894">
        <v>4</v>
      </c>
      <c r="O30" s="890" t="s">
        <v>7774</v>
      </c>
      <c r="P30" s="907" t="s">
        <v>7823</v>
      </c>
      <c r="Q30" s="895">
        <f t="shared" si="0"/>
        <v>2</v>
      </c>
      <c r="R30" s="954">
        <f t="shared" si="0"/>
        <v>0.68</v>
      </c>
      <c r="S30" s="895">
        <f t="shared" si="1"/>
        <v>0</v>
      </c>
      <c r="T30" s="954">
        <f t="shared" si="2"/>
        <v>0</v>
      </c>
      <c r="U30" s="961">
        <v>8</v>
      </c>
      <c r="V30" s="904">
        <v>5</v>
      </c>
      <c r="W30" s="904">
        <v>-3</v>
      </c>
      <c r="X30" s="959">
        <v>0.625</v>
      </c>
      <c r="Y30" s="957"/>
    </row>
    <row r="31" spans="1:25" ht="14.45" customHeight="1" x14ac:dyDescent="0.2">
      <c r="A31" s="924" t="s">
        <v>7824</v>
      </c>
      <c r="B31" s="910">
        <v>2</v>
      </c>
      <c r="C31" s="911">
        <v>0.82</v>
      </c>
      <c r="D31" s="908">
        <v>3</v>
      </c>
      <c r="E31" s="920"/>
      <c r="F31" s="915"/>
      <c r="G31" s="897"/>
      <c r="H31" s="912">
        <v>1</v>
      </c>
      <c r="I31" s="913">
        <v>0.41</v>
      </c>
      <c r="J31" s="896">
        <v>4</v>
      </c>
      <c r="K31" s="916">
        <v>0.41</v>
      </c>
      <c r="L31" s="914">
        <v>1</v>
      </c>
      <c r="M31" s="914">
        <v>12</v>
      </c>
      <c r="N31" s="917">
        <v>4</v>
      </c>
      <c r="O31" s="914" t="s">
        <v>7774</v>
      </c>
      <c r="P31" s="918" t="s">
        <v>7825</v>
      </c>
      <c r="Q31" s="919">
        <f t="shared" si="0"/>
        <v>-1</v>
      </c>
      <c r="R31" s="955">
        <f t="shared" si="0"/>
        <v>-0.41</v>
      </c>
      <c r="S31" s="919">
        <f t="shared" si="1"/>
        <v>1</v>
      </c>
      <c r="T31" s="955">
        <f t="shared" si="2"/>
        <v>0.41</v>
      </c>
      <c r="U31" s="962">
        <v>4</v>
      </c>
      <c r="V31" s="910">
        <v>4</v>
      </c>
      <c r="W31" s="910">
        <v>0</v>
      </c>
      <c r="X31" s="960">
        <v>1</v>
      </c>
      <c r="Y31" s="958"/>
    </row>
    <row r="32" spans="1:25" ht="14.45" customHeight="1" x14ac:dyDescent="0.2">
      <c r="A32" s="923" t="s">
        <v>7826</v>
      </c>
      <c r="B32" s="904"/>
      <c r="C32" s="905"/>
      <c r="D32" s="906"/>
      <c r="E32" s="909"/>
      <c r="F32" s="891"/>
      <c r="G32" s="892"/>
      <c r="H32" s="887">
        <v>3</v>
      </c>
      <c r="I32" s="888">
        <v>8.86</v>
      </c>
      <c r="J32" s="889">
        <v>4.3</v>
      </c>
      <c r="K32" s="893">
        <v>2.95</v>
      </c>
      <c r="L32" s="890">
        <v>2</v>
      </c>
      <c r="M32" s="890">
        <v>18</v>
      </c>
      <c r="N32" s="894">
        <v>6</v>
      </c>
      <c r="O32" s="890" t="s">
        <v>7774</v>
      </c>
      <c r="P32" s="907" t="s">
        <v>7827</v>
      </c>
      <c r="Q32" s="895">
        <f t="shared" si="0"/>
        <v>3</v>
      </c>
      <c r="R32" s="954">
        <f t="shared" si="0"/>
        <v>8.86</v>
      </c>
      <c r="S32" s="895">
        <f t="shared" si="1"/>
        <v>3</v>
      </c>
      <c r="T32" s="954">
        <f t="shared" si="2"/>
        <v>8.86</v>
      </c>
      <c r="U32" s="961">
        <v>18</v>
      </c>
      <c r="V32" s="904">
        <v>12.899999999999999</v>
      </c>
      <c r="W32" s="904">
        <v>-5.1000000000000014</v>
      </c>
      <c r="X32" s="959">
        <v>0.71666666666666656</v>
      </c>
      <c r="Y32" s="957"/>
    </row>
    <row r="33" spans="1:25" ht="14.45" customHeight="1" x14ac:dyDescent="0.2">
      <c r="A33" s="923" t="s">
        <v>7828</v>
      </c>
      <c r="B33" s="898">
        <v>1</v>
      </c>
      <c r="C33" s="899">
        <v>1</v>
      </c>
      <c r="D33" s="900">
        <v>3</v>
      </c>
      <c r="E33" s="909"/>
      <c r="F33" s="891"/>
      <c r="G33" s="892"/>
      <c r="H33" s="890"/>
      <c r="I33" s="891"/>
      <c r="J33" s="892"/>
      <c r="K33" s="893">
        <v>1</v>
      </c>
      <c r="L33" s="890">
        <v>1</v>
      </c>
      <c r="M33" s="890">
        <v>12</v>
      </c>
      <c r="N33" s="894">
        <v>4</v>
      </c>
      <c r="O33" s="890" t="s">
        <v>7774</v>
      </c>
      <c r="P33" s="907" t="s">
        <v>7829</v>
      </c>
      <c r="Q33" s="895">
        <f t="shared" si="0"/>
        <v>-1</v>
      </c>
      <c r="R33" s="954">
        <f t="shared" si="0"/>
        <v>-1</v>
      </c>
      <c r="S33" s="895">
        <f t="shared" si="1"/>
        <v>0</v>
      </c>
      <c r="T33" s="954">
        <f t="shared" si="2"/>
        <v>0</v>
      </c>
      <c r="U33" s="961" t="s">
        <v>329</v>
      </c>
      <c r="V33" s="904" t="s">
        <v>329</v>
      </c>
      <c r="W33" s="904" t="s">
        <v>329</v>
      </c>
      <c r="X33" s="959" t="s">
        <v>329</v>
      </c>
      <c r="Y33" s="957"/>
    </row>
    <row r="34" spans="1:25" ht="14.45" customHeight="1" x14ac:dyDescent="0.2">
      <c r="A34" s="924" t="s">
        <v>7830</v>
      </c>
      <c r="B34" s="921">
        <v>3</v>
      </c>
      <c r="C34" s="922">
        <v>3.01</v>
      </c>
      <c r="D34" s="901">
        <v>2.2999999999999998</v>
      </c>
      <c r="E34" s="920"/>
      <c r="F34" s="915"/>
      <c r="G34" s="897"/>
      <c r="H34" s="914">
        <v>1</v>
      </c>
      <c r="I34" s="915">
        <v>1.02</v>
      </c>
      <c r="J34" s="897">
        <v>2</v>
      </c>
      <c r="K34" s="916">
        <v>1</v>
      </c>
      <c r="L34" s="914">
        <v>1</v>
      </c>
      <c r="M34" s="914">
        <v>12</v>
      </c>
      <c r="N34" s="917">
        <v>4</v>
      </c>
      <c r="O34" s="914" t="s">
        <v>7774</v>
      </c>
      <c r="P34" s="918" t="s">
        <v>7831</v>
      </c>
      <c r="Q34" s="919">
        <f t="shared" si="0"/>
        <v>-2</v>
      </c>
      <c r="R34" s="955">
        <f t="shared" si="0"/>
        <v>-1.9899999999999998</v>
      </c>
      <c r="S34" s="919">
        <f t="shared" si="1"/>
        <v>1</v>
      </c>
      <c r="T34" s="955">
        <f t="shared" si="2"/>
        <v>1.02</v>
      </c>
      <c r="U34" s="962">
        <v>4</v>
      </c>
      <c r="V34" s="910">
        <v>2</v>
      </c>
      <c r="W34" s="910">
        <v>-2</v>
      </c>
      <c r="X34" s="960">
        <v>0.5</v>
      </c>
      <c r="Y34" s="958"/>
    </row>
    <row r="35" spans="1:25" ht="14.45" customHeight="1" x14ac:dyDescent="0.2">
      <c r="A35" s="924" t="s">
        <v>7832</v>
      </c>
      <c r="B35" s="921">
        <v>1</v>
      </c>
      <c r="C35" s="922">
        <v>1.49</v>
      </c>
      <c r="D35" s="901">
        <v>4</v>
      </c>
      <c r="E35" s="920"/>
      <c r="F35" s="915"/>
      <c r="G35" s="897"/>
      <c r="H35" s="914"/>
      <c r="I35" s="915"/>
      <c r="J35" s="897"/>
      <c r="K35" s="916">
        <v>1.49</v>
      </c>
      <c r="L35" s="914">
        <v>2</v>
      </c>
      <c r="M35" s="914">
        <v>18</v>
      </c>
      <c r="N35" s="917">
        <v>6</v>
      </c>
      <c r="O35" s="914" t="s">
        <v>7774</v>
      </c>
      <c r="P35" s="918" t="s">
        <v>7833</v>
      </c>
      <c r="Q35" s="919">
        <f t="shared" si="0"/>
        <v>-1</v>
      </c>
      <c r="R35" s="955">
        <f t="shared" si="0"/>
        <v>-1.49</v>
      </c>
      <c r="S35" s="919">
        <f t="shared" si="1"/>
        <v>0</v>
      </c>
      <c r="T35" s="955">
        <f t="shared" si="2"/>
        <v>0</v>
      </c>
      <c r="U35" s="962" t="s">
        <v>329</v>
      </c>
      <c r="V35" s="910" t="s">
        <v>329</v>
      </c>
      <c r="W35" s="910" t="s">
        <v>329</v>
      </c>
      <c r="X35" s="960" t="s">
        <v>329</v>
      </c>
      <c r="Y35" s="958"/>
    </row>
    <row r="36" spans="1:25" ht="14.45" customHeight="1" x14ac:dyDescent="0.2">
      <c r="A36" s="923" t="s">
        <v>7834</v>
      </c>
      <c r="B36" s="904"/>
      <c r="C36" s="905"/>
      <c r="D36" s="906"/>
      <c r="E36" s="909"/>
      <c r="F36" s="891"/>
      <c r="G36" s="892"/>
      <c r="H36" s="887">
        <v>1</v>
      </c>
      <c r="I36" s="888">
        <v>5.45</v>
      </c>
      <c r="J36" s="889">
        <v>14</v>
      </c>
      <c r="K36" s="893">
        <v>5.45</v>
      </c>
      <c r="L36" s="890">
        <v>5</v>
      </c>
      <c r="M36" s="890">
        <v>48</v>
      </c>
      <c r="N36" s="894">
        <v>16</v>
      </c>
      <c r="O36" s="890" t="s">
        <v>7774</v>
      </c>
      <c r="P36" s="907" t="s">
        <v>7835</v>
      </c>
      <c r="Q36" s="895">
        <f t="shared" si="0"/>
        <v>1</v>
      </c>
      <c r="R36" s="954">
        <f t="shared" si="0"/>
        <v>5.45</v>
      </c>
      <c r="S36" s="895">
        <f t="shared" si="1"/>
        <v>1</v>
      </c>
      <c r="T36" s="954">
        <f t="shared" si="2"/>
        <v>5.45</v>
      </c>
      <c r="U36" s="961">
        <v>16</v>
      </c>
      <c r="V36" s="904">
        <v>14</v>
      </c>
      <c r="W36" s="904">
        <v>-2</v>
      </c>
      <c r="X36" s="959">
        <v>0.875</v>
      </c>
      <c r="Y36" s="957"/>
    </row>
    <row r="37" spans="1:25" ht="14.45" customHeight="1" x14ac:dyDescent="0.2">
      <c r="A37" s="923" t="s">
        <v>7836</v>
      </c>
      <c r="B37" s="904">
        <v>1</v>
      </c>
      <c r="C37" s="905">
        <v>1.67</v>
      </c>
      <c r="D37" s="906">
        <v>3</v>
      </c>
      <c r="E37" s="887">
        <v>2</v>
      </c>
      <c r="F37" s="888">
        <v>3.33</v>
      </c>
      <c r="G37" s="889">
        <v>4.5</v>
      </c>
      <c r="H37" s="890">
        <v>1</v>
      </c>
      <c r="I37" s="891">
        <v>1.67</v>
      </c>
      <c r="J37" s="892">
        <v>3</v>
      </c>
      <c r="K37" s="893">
        <v>1.67</v>
      </c>
      <c r="L37" s="890">
        <v>3</v>
      </c>
      <c r="M37" s="890">
        <v>27</v>
      </c>
      <c r="N37" s="894">
        <v>9</v>
      </c>
      <c r="O37" s="890" t="s">
        <v>7774</v>
      </c>
      <c r="P37" s="907" t="s">
        <v>7837</v>
      </c>
      <c r="Q37" s="895">
        <f t="shared" si="0"/>
        <v>0</v>
      </c>
      <c r="R37" s="954">
        <f t="shared" si="0"/>
        <v>0</v>
      </c>
      <c r="S37" s="895">
        <f t="shared" si="1"/>
        <v>-1</v>
      </c>
      <c r="T37" s="954">
        <f t="shared" si="2"/>
        <v>-1.6600000000000001</v>
      </c>
      <c r="U37" s="961">
        <v>9</v>
      </c>
      <c r="V37" s="904">
        <v>3</v>
      </c>
      <c r="W37" s="904">
        <v>-6</v>
      </c>
      <c r="X37" s="959">
        <v>0.33333333333333331</v>
      </c>
      <c r="Y37" s="957"/>
    </row>
    <row r="38" spans="1:25" ht="14.45" customHeight="1" x14ac:dyDescent="0.2">
      <c r="A38" s="923" t="s">
        <v>7838</v>
      </c>
      <c r="B38" s="904">
        <v>11</v>
      </c>
      <c r="C38" s="905">
        <v>4.0199999999999996</v>
      </c>
      <c r="D38" s="906">
        <v>3.8</v>
      </c>
      <c r="E38" s="887">
        <v>15</v>
      </c>
      <c r="F38" s="888">
        <v>5.47</v>
      </c>
      <c r="G38" s="889">
        <v>4.4000000000000004</v>
      </c>
      <c r="H38" s="890">
        <v>7</v>
      </c>
      <c r="I38" s="891">
        <v>2.56</v>
      </c>
      <c r="J38" s="892">
        <v>3.9</v>
      </c>
      <c r="K38" s="893">
        <v>0.36</v>
      </c>
      <c r="L38" s="890">
        <v>2</v>
      </c>
      <c r="M38" s="890">
        <v>15</v>
      </c>
      <c r="N38" s="894">
        <v>5</v>
      </c>
      <c r="O38" s="890" t="s">
        <v>7774</v>
      </c>
      <c r="P38" s="907" t="s">
        <v>7839</v>
      </c>
      <c r="Q38" s="895">
        <f t="shared" si="0"/>
        <v>-4</v>
      </c>
      <c r="R38" s="954">
        <f t="shared" si="0"/>
        <v>-1.4599999999999995</v>
      </c>
      <c r="S38" s="895">
        <f t="shared" si="1"/>
        <v>-8</v>
      </c>
      <c r="T38" s="954">
        <f t="shared" si="2"/>
        <v>-2.9099999999999997</v>
      </c>
      <c r="U38" s="961">
        <v>35</v>
      </c>
      <c r="V38" s="904">
        <v>27.3</v>
      </c>
      <c r="W38" s="904">
        <v>-7.6999999999999993</v>
      </c>
      <c r="X38" s="959">
        <v>0.78</v>
      </c>
      <c r="Y38" s="957"/>
    </row>
    <row r="39" spans="1:25" ht="14.45" customHeight="1" x14ac:dyDescent="0.2">
      <c r="A39" s="924" t="s">
        <v>7840</v>
      </c>
      <c r="B39" s="910">
        <v>17</v>
      </c>
      <c r="C39" s="911">
        <v>10.83</v>
      </c>
      <c r="D39" s="908">
        <v>4</v>
      </c>
      <c r="E39" s="912">
        <v>18</v>
      </c>
      <c r="F39" s="913">
        <v>11.03</v>
      </c>
      <c r="G39" s="896">
        <v>5</v>
      </c>
      <c r="H39" s="914">
        <v>17</v>
      </c>
      <c r="I39" s="915">
        <v>10.61</v>
      </c>
      <c r="J39" s="897">
        <v>5.4</v>
      </c>
      <c r="K39" s="916">
        <v>0.61</v>
      </c>
      <c r="L39" s="914">
        <v>2</v>
      </c>
      <c r="M39" s="914">
        <v>21</v>
      </c>
      <c r="N39" s="917">
        <v>7</v>
      </c>
      <c r="O39" s="914" t="s">
        <v>7774</v>
      </c>
      <c r="P39" s="918" t="s">
        <v>7841</v>
      </c>
      <c r="Q39" s="919">
        <f t="shared" si="0"/>
        <v>0</v>
      </c>
      <c r="R39" s="955">
        <f t="shared" si="0"/>
        <v>-0.22000000000000064</v>
      </c>
      <c r="S39" s="919">
        <f t="shared" si="1"/>
        <v>-1</v>
      </c>
      <c r="T39" s="955">
        <f t="shared" si="2"/>
        <v>-0.41999999999999993</v>
      </c>
      <c r="U39" s="962">
        <v>119</v>
      </c>
      <c r="V39" s="910">
        <v>91.800000000000011</v>
      </c>
      <c r="W39" s="910">
        <v>-27.199999999999989</v>
      </c>
      <c r="X39" s="960">
        <v>0.77142857142857157</v>
      </c>
      <c r="Y39" s="958">
        <v>9</v>
      </c>
    </row>
    <row r="40" spans="1:25" ht="14.45" customHeight="1" x14ac:dyDescent="0.2">
      <c r="A40" s="924" t="s">
        <v>7842</v>
      </c>
      <c r="B40" s="910">
        <v>1</v>
      </c>
      <c r="C40" s="911">
        <v>0.66</v>
      </c>
      <c r="D40" s="908">
        <v>2</v>
      </c>
      <c r="E40" s="912"/>
      <c r="F40" s="913"/>
      <c r="G40" s="896"/>
      <c r="H40" s="914">
        <v>1</v>
      </c>
      <c r="I40" s="915">
        <v>0.97</v>
      </c>
      <c r="J40" s="902">
        <v>12</v>
      </c>
      <c r="K40" s="916">
        <v>0.97</v>
      </c>
      <c r="L40" s="914">
        <v>3</v>
      </c>
      <c r="M40" s="914">
        <v>27</v>
      </c>
      <c r="N40" s="917">
        <v>9</v>
      </c>
      <c r="O40" s="914" t="s">
        <v>7774</v>
      </c>
      <c r="P40" s="918" t="s">
        <v>7843</v>
      </c>
      <c r="Q40" s="919">
        <f t="shared" si="0"/>
        <v>0</v>
      </c>
      <c r="R40" s="955">
        <f t="shared" si="0"/>
        <v>0.30999999999999994</v>
      </c>
      <c r="S40" s="919">
        <f t="shared" si="1"/>
        <v>1</v>
      </c>
      <c r="T40" s="955">
        <f t="shared" si="2"/>
        <v>0.97</v>
      </c>
      <c r="U40" s="962">
        <v>9</v>
      </c>
      <c r="V40" s="910">
        <v>12</v>
      </c>
      <c r="W40" s="910">
        <v>3</v>
      </c>
      <c r="X40" s="960">
        <v>1.3333333333333333</v>
      </c>
      <c r="Y40" s="958">
        <v>3</v>
      </c>
    </row>
    <row r="41" spans="1:25" ht="14.45" customHeight="1" x14ac:dyDescent="0.2">
      <c r="A41" s="923" t="s">
        <v>7844</v>
      </c>
      <c r="B41" s="898">
        <v>1</v>
      </c>
      <c r="C41" s="899">
        <v>0.73</v>
      </c>
      <c r="D41" s="900">
        <v>21</v>
      </c>
      <c r="E41" s="909"/>
      <c r="F41" s="891"/>
      <c r="G41" s="892"/>
      <c r="H41" s="890"/>
      <c r="I41" s="891"/>
      <c r="J41" s="892"/>
      <c r="K41" s="893">
        <v>0.73</v>
      </c>
      <c r="L41" s="890">
        <v>3</v>
      </c>
      <c r="M41" s="890">
        <v>30</v>
      </c>
      <c r="N41" s="894">
        <v>10</v>
      </c>
      <c r="O41" s="890" t="s">
        <v>7774</v>
      </c>
      <c r="P41" s="907" t="s">
        <v>7845</v>
      </c>
      <c r="Q41" s="895">
        <f t="shared" si="0"/>
        <v>-1</v>
      </c>
      <c r="R41" s="954">
        <f t="shared" si="0"/>
        <v>-0.73</v>
      </c>
      <c r="S41" s="895">
        <f t="shared" si="1"/>
        <v>0</v>
      </c>
      <c r="T41" s="954">
        <f t="shared" si="2"/>
        <v>0</v>
      </c>
      <c r="U41" s="961" t="s">
        <v>329</v>
      </c>
      <c r="V41" s="904" t="s">
        <v>329</v>
      </c>
      <c r="W41" s="904" t="s">
        <v>329</v>
      </c>
      <c r="X41" s="959" t="s">
        <v>329</v>
      </c>
      <c r="Y41" s="957"/>
    </row>
    <row r="42" spans="1:25" ht="14.45" customHeight="1" x14ac:dyDescent="0.2">
      <c r="A42" s="923" t="s">
        <v>7846</v>
      </c>
      <c r="B42" s="898">
        <v>6</v>
      </c>
      <c r="C42" s="899">
        <v>4.4000000000000004</v>
      </c>
      <c r="D42" s="900">
        <v>4.3</v>
      </c>
      <c r="E42" s="909">
        <v>5</v>
      </c>
      <c r="F42" s="891">
        <v>3.75</v>
      </c>
      <c r="G42" s="892">
        <v>6.8</v>
      </c>
      <c r="H42" s="890">
        <v>5</v>
      </c>
      <c r="I42" s="891">
        <v>3.67</v>
      </c>
      <c r="J42" s="892">
        <v>6</v>
      </c>
      <c r="K42" s="893">
        <v>0.73</v>
      </c>
      <c r="L42" s="890">
        <v>2</v>
      </c>
      <c r="M42" s="890">
        <v>21</v>
      </c>
      <c r="N42" s="894">
        <v>7</v>
      </c>
      <c r="O42" s="890" t="s">
        <v>7774</v>
      </c>
      <c r="P42" s="907" t="s">
        <v>7847</v>
      </c>
      <c r="Q42" s="895">
        <f t="shared" si="0"/>
        <v>-1</v>
      </c>
      <c r="R42" s="954">
        <f t="shared" si="0"/>
        <v>-0.73000000000000043</v>
      </c>
      <c r="S42" s="895">
        <f t="shared" si="1"/>
        <v>0</v>
      </c>
      <c r="T42" s="954">
        <f t="shared" si="2"/>
        <v>-8.0000000000000071E-2</v>
      </c>
      <c r="U42" s="961">
        <v>35</v>
      </c>
      <c r="V42" s="904">
        <v>30</v>
      </c>
      <c r="W42" s="904">
        <v>-5</v>
      </c>
      <c r="X42" s="959">
        <v>0.8571428571428571</v>
      </c>
      <c r="Y42" s="957">
        <v>3</v>
      </c>
    </row>
    <row r="43" spans="1:25" ht="14.45" customHeight="1" x14ac:dyDescent="0.2">
      <c r="A43" s="924" t="s">
        <v>7848</v>
      </c>
      <c r="B43" s="921">
        <v>9</v>
      </c>
      <c r="C43" s="922">
        <v>7.79</v>
      </c>
      <c r="D43" s="901">
        <v>5.0999999999999996</v>
      </c>
      <c r="E43" s="920">
        <v>3</v>
      </c>
      <c r="F43" s="915">
        <v>2.6</v>
      </c>
      <c r="G43" s="897">
        <v>5.3</v>
      </c>
      <c r="H43" s="914">
        <v>5</v>
      </c>
      <c r="I43" s="915">
        <v>4.4000000000000004</v>
      </c>
      <c r="J43" s="897">
        <v>6.2</v>
      </c>
      <c r="K43" s="916">
        <v>0.87</v>
      </c>
      <c r="L43" s="914">
        <v>3</v>
      </c>
      <c r="M43" s="914">
        <v>27</v>
      </c>
      <c r="N43" s="917">
        <v>9</v>
      </c>
      <c r="O43" s="914" t="s">
        <v>7774</v>
      </c>
      <c r="P43" s="918" t="s">
        <v>7849</v>
      </c>
      <c r="Q43" s="919">
        <f t="shared" si="0"/>
        <v>-4</v>
      </c>
      <c r="R43" s="955">
        <f t="shared" si="0"/>
        <v>-3.3899999999999997</v>
      </c>
      <c r="S43" s="919">
        <f t="shared" si="1"/>
        <v>2</v>
      </c>
      <c r="T43" s="955">
        <f t="shared" si="2"/>
        <v>1.8000000000000003</v>
      </c>
      <c r="U43" s="962">
        <v>45</v>
      </c>
      <c r="V43" s="910">
        <v>31</v>
      </c>
      <c r="W43" s="910">
        <v>-14</v>
      </c>
      <c r="X43" s="960">
        <v>0.68888888888888888</v>
      </c>
      <c r="Y43" s="958"/>
    </row>
    <row r="44" spans="1:25" ht="14.45" customHeight="1" x14ac:dyDescent="0.2">
      <c r="A44" s="924" t="s">
        <v>7850</v>
      </c>
      <c r="B44" s="921">
        <v>1</v>
      </c>
      <c r="C44" s="922">
        <v>1.3</v>
      </c>
      <c r="D44" s="901">
        <v>9</v>
      </c>
      <c r="E44" s="920"/>
      <c r="F44" s="915"/>
      <c r="G44" s="897"/>
      <c r="H44" s="914">
        <v>2</v>
      </c>
      <c r="I44" s="915">
        <v>1.98</v>
      </c>
      <c r="J44" s="897">
        <v>5.5</v>
      </c>
      <c r="K44" s="916">
        <v>1.3</v>
      </c>
      <c r="L44" s="914">
        <v>4</v>
      </c>
      <c r="M44" s="914">
        <v>33</v>
      </c>
      <c r="N44" s="917">
        <v>11</v>
      </c>
      <c r="O44" s="914" t="s">
        <v>7774</v>
      </c>
      <c r="P44" s="918" t="s">
        <v>7851</v>
      </c>
      <c r="Q44" s="919">
        <f t="shared" si="0"/>
        <v>1</v>
      </c>
      <c r="R44" s="955">
        <f t="shared" si="0"/>
        <v>0.67999999999999994</v>
      </c>
      <c r="S44" s="919">
        <f t="shared" si="1"/>
        <v>2</v>
      </c>
      <c r="T44" s="955">
        <f t="shared" si="2"/>
        <v>1.98</v>
      </c>
      <c r="U44" s="962">
        <v>22</v>
      </c>
      <c r="V44" s="910">
        <v>11</v>
      </c>
      <c r="W44" s="910">
        <v>-11</v>
      </c>
      <c r="X44" s="960">
        <v>0.5</v>
      </c>
      <c r="Y44" s="958"/>
    </row>
    <row r="45" spans="1:25" ht="14.45" customHeight="1" x14ac:dyDescent="0.2">
      <c r="A45" s="923" t="s">
        <v>7852</v>
      </c>
      <c r="B45" s="904">
        <v>2</v>
      </c>
      <c r="C45" s="905">
        <v>0.83</v>
      </c>
      <c r="D45" s="906">
        <v>2</v>
      </c>
      <c r="E45" s="887">
        <v>5</v>
      </c>
      <c r="F45" s="888">
        <v>2.09</v>
      </c>
      <c r="G45" s="889">
        <v>2.4</v>
      </c>
      <c r="H45" s="890">
        <v>1</v>
      </c>
      <c r="I45" s="891">
        <v>0.42</v>
      </c>
      <c r="J45" s="892">
        <v>2</v>
      </c>
      <c r="K45" s="893">
        <v>0.42</v>
      </c>
      <c r="L45" s="890">
        <v>2</v>
      </c>
      <c r="M45" s="890">
        <v>15</v>
      </c>
      <c r="N45" s="894">
        <v>5</v>
      </c>
      <c r="O45" s="890" t="s">
        <v>7774</v>
      </c>
      <c r="P45" s="907" t="s">
        <v>7853</v>
      </c>
      <c r="Q45" s="895">
        <f t="shared" si="0"/>
        <v>-1</v>
      </c>
      <c r="R45" s="954">
        <f t="shared" si="0"/>
        <v>-0.41</v>
      </c>
      <c r="S45" s="895">
        <f t="shared" si="1"/>
        <v>-4</v>
      </c>
      <c r="T45" s="954">
        <f t="shared" si="2"/>
        <v>-1.67</v>
      </c>
      <c r="U45" s="961">
        <v>5</v>
      </c>
      <c r="V45" s="904">
        <v>2</v>
      </c>
      <c r="W45" s="904">
        <v>-3</v>
      </c>
      <c r="X45" s="959">
        <v>0.4</v>
      </c>
      <c r="Y45" s="957"/>
    </row>
    <row r="46" spans="1:25" ht="14.45" customHeight="1" x14ac:dyDescent="0.2">
      <c r="A46" s="924" t="s">
        <v>7854</v>
      </c>
      <c r="B46" s="910">
        <v>1</v>
      </c>
      <c r="C46" s="911">
        <v>0.56000000000000005</v>
      </c>
      <c r="D46" s="908">
        <v>2</v>
      </c>
      <c r="E46" s="912">
        <v>1</v>
      </c>
      <c r="F46" s="913">
        <v>0.56000000000000005</v>
      </c>
      <c r="G46" s="896">
        <v>5</v>
      </c>
      <c r="H46" s="914">
        <v>2</v>
      </c>
      <c r="I46" s="915">
        <v>1.1200000000000001</v>
      </c>
      <c r="J46" s="897">
        <v>2.5</v>
      </c>
      <c r="K46" s="916">
        <v>0.56000000000000005</v>
      </c>
      <c r="L46" s="914">
        <v>2</v>
      </c>
      <c r="M46" s="914">
        <v>21</v>
      </c>
      <c r="N46" s="917">
        <v>7</v>
      </c>
      <c r="O46" s="914" t="s">
        <v>7774</v>
      </c>
      <c r="P46" s="918" t="s">
        <v>7855</v>
      </c>
      <c r="Q46" s="919">
        <f t="shared" si="0"/>
        <v>1</v>
      </c>
      <c r="R46" s="955">
        <f t="shared" si="0"/>
        <v>0.56000000000000005</v>
      </c>
      <c r="S46" s="919">
        <f t="shared" si="1"/>
        <v>1</v>
      </c>
      <c r="T46" s="955">
        <f t="shared" si="2"/>
        <v>0.56000000000000005</v>
      </c>
      <c r="U46" s="962">
        <v>14</v>
      </c>
      <c r="V46" s="910">
        <v>5</v>
      </c>
      <c r="W46" s="910">
        <v>-9</v>
      </c>
      <c r="X46" s="960">
        <v>0.35714285714285715</v>
      </c>
      <c r="Y46" s="958"/>
    </row>
    <row r="47" spans="1:25" ht="14.45" customHeight="1" x14ac:dyDescent="0.2">
      <c r="A47" s="924" t="s">
        <v>7856</v>
      </c>
      <c r="B47" s="910"/>
      <c r="C47" s="911"/>
      <c r="D47" s="908"/>
      <c r="E47" s="912"/>
      <c r="F47" s="913"/>
      <c r="G47" s="896"/>
      <c r="H47" s="914">
        <v>1</v>
      </c>
      <c r="I47" s="915">
        <v>0.82</v>
      </c>
      <c r="J47" s="897">
        <v>7</v>
      </c>
      <c r="K47" s="916">
        <v>0.82</v>
      </c>
      <c r="L47" s="914">
        <v>3</v>
      </c>
      <c r="M47" s="914">
        <v>24</v>
      </c>
      <c r="N47" s="917">
        <v>8</v>
      </c>
      <c r="O47" s="914" t="s">
        <v>7774</v>
      </c>
      <c r="P47" s="918" t="s">
        <v>7857</v>
      </c>
      <c r="Q47" s="919">
        <f t="shared" si="0"/>
        <v>1</v>
      </c>
      <c r="R47" s="955">
        <f t="shared" si="0"/>
        <v>0.82</v>
      </c>
      <c r="S47" s="919">
        <f t="shared" si="1"/>
        <v>1</v>
      </c>
      <c r="T47" s="955">
        <f t="shared" si="2"/>
        <v>0.82</v>
      </c>
      <c r="U47" s="962">
        <v>8</v>
      </c>
      <c r="V47" s="910">
        <v>7</v>
      </c>
      <c r="W47" s="910">
        <v>-1</v>
      </c>
      <c r="X47" s="960">
        <v>0.875</v>
      </c>
      <c r="Y47" s="958"/>
    </row>
    <row r="48" spans="1:25" ht="14.45" customHeight="1" x14ac:dyDescent="0.2">
      <c r="A48" s="923" t="s">
        <v>7858</v>
      </c>
      <c r="B48" s="904"/>
      <c r="C48" s="905"/>
      <c r="D48" s="906"/>
      <c r="E48" s="887">
        <v>1</v>
      </c>
      <c r="F48" s="888">
        <v>7.01</v>
      </c>
      <c r="G48" s="889">
        <v>6</v>
      </c>
      <c r="H48" s="890"/>
      <c r="I48" s="891"/>
      <c r="J48" s="892"/>
      <c r="K48" s="893">
        <v>7.01</v>
      </c>
      <c r="L48" s="890">
        <v>5</v>
      </c>
      <c r="M48" s="890">
        <v>42</v>
      </c>
      <c r="N48" s="894">
        <v>14</v>
      </c>
      <c r="O48" s="890" t="s">
        <v>7774</v>
      </c>
      <c r="P48" s="907" t="s">
        <v>7859</v>
      </c>
      <c r="Q48" s="895">
        <f t="shared" si="0"/>
        <v>0</v>
      </c>
      <c r="R48" s="954">
        <f t="shared" si="0"/>
        <v>0</v>
      </c>
      <c r="S48" s="895">
        <f t="shared" si="1"/>
        <v>-1</v>
      </c>
      <c r="T48" s="954">
        <f t="shared" si="2"/>
        <v>-7.01</v>
      </c>
      <c r="U48" s="961" t="s">
        <v>329</v>
      </c>
      <c r="V48" s="904" t="s">
        <v>329</v>
      </c>
      <c r="W48" s="904" t="s">
        <v>329</v>
      </c>
      <c r="X48" s="959" t="s">
        <v>329</v>
      </c>
      <c r="Y48" s="957"/>
    </row>
    <row r="49" spans="1:25" ht="14.45" customHeight="1" x14ac:dyDescent="0.2">
      <c r="A49" s="923" t="s">
        <v>7860</v>
      </c>
      <c r="B49" s="904"/>
      <c r="C49" s="905"/>
      <c r="D49" s="906"/>
      <c r="E49" s="909">
        <v>1</v>
      </c>
      <c r="F49" s="891">
        <v>2.12</v>
      </c>
      <c r="G49" s="892">
        <v>3</v>
      </c>
      <c r="H49" s="887">
        <v>2</v>
      </c>
      <c r="I49" s="888">
        <v>4.24</v>
      </c>
      <c r="J49" s="889">
        <v>4</v>
      </c>
      <c r="K49" s="893">
        <v>2.12</v>
      </c>
      <c r="L49" s="890">
        <v>3</v>
      </c>
      <c r="M49" s="890">
        <v>24</v>
      </c>
      <c r="N49" s="894">
        <v>8</v>
      </c>
      <c r="O49" s="890" t="s">
        <v>7774</v>
      </c>
      <c r="P49" s="907" t="s">
        <v>7861</v>
      </c>
      <c r="Q49" s="895">
        <f t="shared" si="0"/>
        <v>2</v>
      </c>
      <c r="R49" s="954">
        <f t="shared" si="0"/>
        <v>4.24</v>
      </c>
      <c r="S49" s="895">
        <f t="shared" si="1"/>
        <v>1</v>
      </c>
      <c r="T49" s="954">
        <f t="shared" si="2"/>
        <v>2.12</v>
      </c>
      <c r="U49" s="961">
        <v>16</v>
      </c>
      <c r="V49" s="904">
        <v>8</v>
      </c>
      <c r="W49" s="904">
        <v>-8</v>
      </c>
      <c r="X49" s="959">
        <v>0.5</v>
      </c>
      <c r="Y49" s="957"/>
    </row>
    <row r="50" spans="1:25" ht="14.45" customHeight="1" x14ac:dyDescent="0.2">
      <c r="A50" s="924" t="s">
        <v>7862</v>
      </c>
      <c r="B50" s="910">
        <v>1</v>
      </c>
      <c r="C50" s="911">
        <v>2.88</v>
      </c>
      <c r="D50" s="908">
        <v>13</v>
      </c>
      <c r="E50" s="920">
        <v>1</v>
      </c>
      <c r="F50" s="915">
        <v>2.86</v>
      </c>
      <c r="G50" s="897">
        <v>5</v>
      </c>
      <c r="H50" s="912"/>
      <c r="I50" s="913"/>
      <c r="J50" s="896"/>
      <c r="K50" s="916">
        <v>2.86</v>
      </c>
      <c r="L50" s="914">
        <v>4</v>
      </c>
      <c r="M50" s="914">
        <v>36</v>
      </c>
      <c r="N50" s="917">
        <v>12</v>
      </c>
      <c r="O50" s="914" t="s">
        <v>7774</v>
      </c>
      <c r="P50" s="918" t="s">
        <v>7863</v>
      </c>
      <c r="Q50" s="919">
        <f t="shared" si="0"/>
        <v>-1</v>
      </c>
      <c r="R50" s="955">
        <f t="shared" si="0"/>
        <v>-2.88</v>
      </c>
      <c r="S50" s="919">
        <f t="shared" si="1"/>
        <v>-1</v>
      </c>
      <c r="T50" s="955">
        <f t="shared" si="2"/>
        <v>-2.86</v>
      </c>
      <c r="U50" s="962" t="s">
        <v>329</v>
      </c>
      <c r="V50" s="910" t="s">
        <v>329</v>
      </c>
      <c r="W50" s="910" t="s">
        <v>329</v>
      </c>
      <c r="X50" s="960" t="s">
        <v>329</v>
      </c>
      <c r="Y50" s="958"/>
    </row>
    <row r="51" spans="1:25" ht="14.45" customHeight="1" x14ac:dyDescent="0.2">
      <c r="A51" s="924" t="s">
        <v>7864</v>
      </c>
      <c r="B51" s="910"/>
      <c r="C51" s="911"/>
      <c r="D51" s="908"/>
      <c r="E51" s="920"/>
      <c r="F51" s="915"/>
      <c r="G51" s="897"/>
      <c r="H51" s="912">
        <v>3</v>
      </c>
      <c r="I51" s="913">
        <v>11.94</v>
      </c>
      <c r="J51" s="902">
        <v>16</v>
      </c>
      <c r="K51" s="916">
        <v>3.81</v>
      </c>
      <c r="L51" s="914">
        <v>4</v>
      </c>
      <c r="M51" s="914">
        <v>39</v>
      </c>
      <c r="N51" s="917">
        <v>13</v>
      </c>
      <c r="O51" s="914" t="s">
        <v>7774</v>
      </c>
      <c r="P51" s="918" t="s">
        <v>7865</v>
      </c>
      <c r="Q51" s="919">
        <f t="shared" si="0"/>
        <v>3</v>
      </c>
      <c r="R51" s="955">
        <f t="shared" si="0"/>
        <v>11.94</v>
      </c>
      <c r="S51" s="919">
        <f t="shared" si="1"/>
        <v>3</v>
      </c>
      <c r="T51" s="955">
        <f t="shared" si="2"/>
        <v>11.94</v>
      </c>
      <c r="U51" s="962">
        <v>39</v>
      </c>
      <c r="V51" s="910">
        <v>48</v>
      </c>
      <c r="W51" s="910">
        <v>9</v>
      </c>
      <c r="X51" s="960">
        <v>1.2307692307692308</v>
      </c>
      <c r="Y51" s="958">
        <v>23</v>
      </c>
    </row>
    <row r="52" spans="1:25" ht="14.45" customHeight="1" x14ac:dyDescent="0.2">
      <c r="A52" s="923" t="s">
        <v>7866</v>
      </c>
      <c r="B52" s="904"/>
      <c r="C52" s="905"/>
      <c r="D52" s="906"/>
      <c r="E52" s="887">
        <v>1</v>
      </c>
      <c r="F52" s="888">
        <v>3.52</v>
      </c>
      <c r="G52" s="889">
        <v>9</v>
      </c>
      <c r="H52" s="890"/>
      <c r="I52" s="891"/>
      <c r="J52" s="892"/>
      <c r="K52" s="893">
        <v>3.52</v>
      </c>
      <c r="L52" s="890">
        <v>7</v>
      </c>
      <c r="M52" s="890">
        <v>63</v>
      </c>
      <c r="N52" s="894">
        <v>21</v>
      </c>
      <c r="O52" s="890" t="s">
        <v>7774</v>
      </c>
      <c r="P52" s="907" t="s">
        <v>7867</v>
      </c>
      <c r="Q52" s="895">
        <f t="shared" si="0"/>
        <v>0</v>
      </c>
      <c r="R52" s="954">
        <f t="shared" si="0"/>
        <v>0</v>
      </c>
      <c r="S52" s="895">
        <f t="shared" si="1"/>
        <v>-1</v>
      </c>
      <c r="T52" s="954">
        <f t="shared" si="2"/>
        <v>-3.52</v>
      </c>
      <c r="U52" s="961" t="s">
        <v>329</v>
      </c>
      <c r="V52" s="904" t="s">
        <v>329</v>
      </c>
      <c r="W52" s="904" t="s">
        <v>329</v>
      </c>
      <c r="X52" s="959" t="s">
        <v>329</v>
      </c>
      <c r="Y52" s="957"/>
    </row>
    <row r="53" spans="1:25" ht="14.45" customHeight="1" x14ac:dyDescent="0.2">
      <c r="A53" s="923" t="s">
        <v>7868</v>
      </c>
      <c r="B53" s="898">
        <v>1</v>
      </c>
      <c r="C53" s="899">
        <v>6.81</v>
      </c>
      <c r="D53" s="900">
        <v>9</v>
      </c>
      <c r="E53" s="909"/>
      <c r="F53" s="891"/>
      <c r="G53" s="892"/>
      <c r="H53" s="890"/>
      <c r="I53" s="891"/>
      <c r="J53" s="892"/>
      <c r="K53" s="893">
        <v>7.2</v>
      </c>
      <c r="L53" s="890">
        <v>2</v>
      </c>
      <c r="M53" s="890">
        <v>18</v>
      </c>
      <c r="N53" s="894">
        <v>6</v>
      </c>
      <c r="O53" s="890" t="s">
        <v>5932</v>
      </c>
      <c r="P53" s="907" t="s">
        <v>7869</v>
      </c>
      <c r="Q53" s="895">
        <f t="shared" si="0"/>
        <v>-1</v>
      </c>
      <c r="R53" s="954">
        <f t="shared" si="0"/>
        <v>-6.81</v>
      </c>
      <c r="S53" s="895">
        <f t="shared" si="1"/>
        <v>0</v>
      </c>
      <c r="T53" s="954">
        <f t="shared" si="2"/>
        <v>0</v>
      </c>
      <c r="U53" s="961" t="s">
        <v>329</v>
      </c>
      <c r="V53" s="904" t="s">
        <v>329</v>
      </c>
      <c r="W53" s="904" t="s">
        <v>329</v>
      </c>
      <c r="X53" s="959" t="s">
        <v>329</v>
      </c>
      <c r="Y53" s="957"/>
    </row>
    <row r="54" spans="1:25" ht="14.45" customHeight="1" x14ac:dyDescent="0.2">
      <c r="A54" s="923" t="s">
        <v>7870</v>
      </c>
      <c r="B54" s="898">
        <v>1</v>
      </c>
      <c r="C54" s="899">
        <v>0.54</v>
      </c>
      <c r="D54" s="900">
        <v>10</v>
      </c>
      <c r="E54" s="909"/>
      <c r="F54" s="891"/>
      <c r="G54" s="892"/>
      <c r="H54" s="890"/>
      <c r="I54" s="891"/>
      <c r="J54" s="892"/>
      <c r="K54" s="893">
        <v>0.54</v>
      </c>
      <c r="L54" s="890">
        <v>3</v>
      </c>
      <c r="M54" s="890">
        <v>24</v>
      </c>
      <c r="N54" s="894">
        <v>8</v>
      </c>
      <c r="O54" s="890" t="s">
        <v>7774</v>
      </c>
      <c r="P54" s="907" t="s">
        <v>7871</v>
      </c>
      <c r="Q54" s="895">
        <f t="shared" si="0"/>
        <v>-1</v>
      </c>
      <c r="R54" s="954">
        <f t="shared" si="0"/>
        <v>-0.54</v>
      </c>
      <c r="S54" s="895">
        <f t="shared" si="1"/>
        <v>0</v>
      </c>
      <c r="T54" s="954">
        <f t="shared" si="2"/>
        <v>0</v>
      </c>
      <c r="U54" s="961" t="s">
        <v>329</v>
      </c>
      <c r="V54" s="904" t="s">
        <v>329</v>
      </c>
      <c r="W54" s="904" t="s">
        <v>329</v>
      </c>
      <c r="X54" s="959" t="s">
        <v>329</v>
      </c>
      <c r="Y54" s="957"/>
    </row>
    <row r="55" spans="1:25" ht="14.45" customHeight="1" x14ac:dyDescent="0.2">
      <c r="A55" s="923" t="s">
        <v>7872</v>
      </c>
      <c r="B55" s="904"/>
      <c r="C55" s="905"/>
      <c r="D55" s="906"/>
      <c r="E55" s="887">
        <v>1</v>
      </c>
      <c r="F55" s="888">
        <v>1.1000000000000001</v>
      </c>
      <c r="G55" s="889">
        <v>1</v>
      </c>
      <c r="H55" s="890"/>
      <c r="I55" s="891"/>
      <c r="J55" s="892"/>
      <c r="K55" s="893">
        <v>4.09</v>
      </c>
      <c r="L55" s="890">
        <v>5</v>
      </c>
      <c r="M55" s="890">
        <v>45</v>
      </c>
      <c r="N55" s="894">
        <v>15</v>
      </c>
      <c r="O55" s="890" t="s">
        <v>7774</v>
      </c>
      <c r="P55" s="907" t="s">
        <v>7873</v>
      </c>
      <c r="Q55" s="895">
        <f t="shared" si="0"/>
        <v>0</v>
      </c>
      <c r="R55" s="954">
        <f t="shared" si="0"/>
        <v>0</v>
      </c>
      <c r="S55" s="895">
        <f t="shared" si="1"/>
        <v>-1</v>
      </c>
      <c r="T55" s="954">
        <f t="shared" si="2"/>
        <v>-1.1000000000000001</v>
      </c>
      <c r="U55" s="961" t="s">
        <v>329</v>
      </c>
      <c r="V55" s="904" t="s">
        <v>329</v>
      </c>
      <c r="W55" s="904" t="s">
        <v>329</v>
      </c>
      <c r="X55" s="959" t="s">
        <v>329</v>
      </c>
      <c r="Y55" s="957"/>
    </row>
    <row r="56" spans="1:25" ht="14.45" customHeight="1" x14ac:dyDescent="0.2">
      <c r="A56" s="923" t="s">
        <v>7874</v>
      </c>
      <c r="B56" s="904">
        <v>1</v>
      </c>
      <c r="C56" s="905">
        <v>3.01</v>
      </c>
      <c r="D56" s="906">
        <v>4</v>
      </c>
      <c r="E56" s="909"/>
      <c r="F56" s="891"/>
      <c r="G56" s="892"/>
      <c r="H56" s="887">
        <v>1</v>
      </c>
      <c r="I56" s="888">
        <v>3.01</v>
      </c>
      <c r="J56" s="889">
        <v>11</v>
      </c>
      <c r="K56" s="893">
        <v>3.01</v>
      </c>
      <c r="L56" s="890">
        <v>4</v>
      </c>
      <c r="M56" s="890">
        <v>33</v>
      </c>
      <c r="N56" s="894">
        <v>11</v>
      </c>
      <c r="O56" s="890" t="s">
        <v>7774</v>
      </c>
      <c r="P56" s="907" t="s">
        <v>7875</v>
      </c>
      <c r="Q56" s="895">
        <f t="shared" si="0"/>
        <v>0</v>
      </c>
      <c r="R56" s="954">
        <f t="shared" si="0"/>
        <v>0</v>
      </c>
      <c r="S56" s="895">
        <f t="shared" si="1"/>
        <v>1</v>
      </c>
      <c r="T56" s="954">
        <f t="shared" si="2"/>
        <v>3.01</v>
      </c>
      <c r="U56" s="961">
        <v>11</v>
      </c>
      <c r="V56" s="904">
        <v>11</v>
      </c>
      <c r="W56" s="904">
        <v>0</v>
      </c>
      <c r="X56" s="959">
        <v>1</v>
      </c>
      <c r="Y56" s="957"/>
    </row>
    <row r="57" spans="1:25" ht="14.45" customHeight="1" x14ac:dyDescent="0.2">
      <c r="A57" s="923" t="s">
        <v>7876</v>
      </c>
      <c r="B57" s="904"/>
      <c r="C57" s="905"/>
      <c r="D57" s="906"/>
      <c r="E57" s="887">
        <v>1</v>
      </c>
      <c r="F57" s="888">
        <v>1.64</v>
      </c>
      <c r="G57" s="889">
        <v>9</v>
      </c>
      <c r="H57" s="890"/>
      <c r="I57" s="891"/>
      <c r="J57" s="892"/>
      <c r="K57" s="893">
        <v>1.64</v>
      </c>
      <c r="L57" s="890">
        <v>3</v>
      </c>
      <c r="M57" s="890">
        <v>27</v>
      </c>
      <c r="N57" s="894">
        <v>9</v>
      </c>
      <c r="O57" s="890" t="s">
        <v>7774</v>
      </c>
      <c r="P57" s="907" t="s">
        <v>7877</v>
      </c>
      <c r="Q57" s="895">
        <f t="shared" si="0"/>
        <v>0</v>
      </c>
      <c r="R57" s="954">
        <f t="shared" si="0"/>
        <v>0</v>
      </c>
      <c r="S57" s="895">
        <f t="shared" si="1"/>
        <v>-1</v>
      </c>
      <c r="T57" s="954">
        <f t="shared" si="2"/>
        <v>-1.64</v>
      </c>
      <c r="U57" s="961" t="s">
        <v>329</v>
      </c>
      <c r="V57" s="904" t="s">
        <v>329</v>
      </c>
      <c r="W57" s="904" t="s">
        <v>329</v>
      </c>
      <c r="X57" s="959" t="s">
        <v>329</v>
      </c>
      <c r="Y57" s="957"/>
    </row>
    <row r="58" spans="1:25" ht="14.45" customHeight="1" x14ac:dyDescent="0.2">
      <c r="A58" s="923" t="s">
        <v>7878</v>
      </c>
      <c r="B58" s="904"/>
      <c r="C58" s="905"/>
      <c r="D58" s="906"/>
      <c r="E58" s="887">
        <v>1</v>
      </c>
      <c r="F58" s="888">
        <v>0.66</v>
      </c>
      <c r="G58" s="889">
        <v>2</v>
      </c>
      <c r="H58" s="890"/>
      <c r="I58" s="891"/>
      <c r="J58" s="892"/>
      <c r="K58" s="893">
        <v>0.66</v>
      </c>
      <c r="L58" s="890">
        <v>1</v>
      </c>
      <c r="M58" s="890">
        <v>12</v>
      </c>
      <c r="N58" s="894">
        <v>4</v>
      </c>
      <c r="O58" s="890" t="s">
        <v>7774</v>
      </c>
      <c r="P58" s="907" t="s">
        <v>7879</v>
      </c>
      <c r="Q58" s="895">
        <f t="shared" si="0"/>
        <v>0</v>
      </c>
      <c r="R58" s="954">
        <f t="shared" si="0"/>
        <v>0</v>
      </c>
      <c r="S58" s="895">
        <f t="shared" si="1"/>
        <v>-1</v>
      </c>
      <c r="T58" s="954">
        <f t="shared" si="2"/>
        <v>-0.66</v>
      </c>
      <c r="U58" s="961" t="s">
        <v>329</v>
      </c>
      <c r="V58" s="904" t="s">
        <v>329</v>
      </c>
      <c r="W58" s="904" t="s">
        <v>329</v>
      </c>
      <c r="X58" s="959" t="s">
        <v>329</v>
      </c>
      <c r="Y58" s="957"/>
    </row>
    <row r="59" spans="1:25" ht="14.45" customHeight="1" x14ac:dyDescent="0.2">
      <c r="A59" s="923" t="s">
        <v>7880</v>
      </c>
      <c r="B59" s="904"/>
      <c r="C59" s="905"/>
      <c r="D59" s="906"/>
      <c r="E59" s="909">
        <v>1</v>
      </c>
      <c r="F59" s="891">
        <v>0.31</v>
      </c>
      <c r="G59" s="892">
        <v>3</v>
      </c>
      <c r="H59" s="887">
        <v>1</v>
      </c>
      <c r="I59" s="888">
        <v>0.31</v>
      </c>
      <c r="J59" s="903">
        <v>7</v>
      </c>
      <c r="K59" s="893">
        <v>0.31</v>
      </c>
      <c r="L59" s="890">
        <v>1</v>
      </c>
      <c r="M59" s="890">
        <v>12</v>
      </c>
      <c r="N59" s="894">
        <v>4</v>
      </c>
      <c r="O59" s="890" t="s">
        <v>7774</v>
      </c>
      <c r="P59" s="907" t="s">
        <v>7881</v>
      </c>
      <c r="Q59" s="895">
        <f t="shared" si="0"/>
        <v>1</v>
      </c>
      <c r="R59" s="954">
        <f t="shared" si="0"/>
        <v>0.31</v>
      </c>
      <c r="S59" s="895">
        <f t="shared" si="1"/>
        <v>0</v>
      </c>
      <c r="T59" s="954">
        <f t="shared" si="2"/>
        <v>0</v>
      </c>
      <c r="U59" s="961">
        <v>4</v>
      </c>
      <c r="V59" s="904">
        <v>7</v>
      </c>
      <c r="W59" s="904">
        <v>3</v>
      </c>
      <c r="X59" s="959">
        <v>1.75</v>
      </c>
      <c r="Y59" s="957">
        <v>3</v>
      </c>
    </row>
    <row r="60" spans="1:25" ht="14.45" customHeight="1" x14ac:dyDescent="0.2">
      <c r="A60" s="923" t="s">
        <v>7882</v>
      </c>
      <c r="B60" s="904"/>
      <c r="C60" s="905"/>
      <c r="D60" s="906"/>
      <c r="E60" s="887">
        <v>1</v>
      </c>
      <c r="F60" s="888">
        <v>0.47</v>
      </c>
      <c r="G60" s="889">
        <v>2</v>
      </c>
      <c r="H60" s="890"/>
      <c r="I60" s="891"/>
      <c r="J60" s="892"/>
      <c r="K60" s="893">
        <v>0.47</v>
      </c>
      <c r="L60" s="890">
        <v>2</v>
      </c>
      <c r="M60" s="890">
        <v>18</v>
      </c>
      <c r="N60" s="894">
        <v>6</v>
      </c>
      <c r="O60" s="890" t="s">
        <v>7774</v>
      </c>
      <c r="P60" s="907" t="s">
        <v>7883</v>
      </c>
      <c r="Q60" s="895">
        <f t="shared" si="0"/>
        <v>0</v>
      </c>
      <c r="R60" s="954">
        <f t="shared" si="0"/>
        <v>0</v>
      </c>
      <c r="S60" s="895">
        <f t="shared" si="1"/>
        <v>-1</v>
      </c>
      <c r="T60" s="954">
        <f t="shared" si="2"/>
        <v>-0.47</v>
      </c>
      <c r="U60" s="961" t="s">
        <v>329</v>
      </c>
      <c r="V60" s="904" t="s">
        <v>329</v>
      </c>
      <c r="W60" s="904" t="s">
        <v>329</v>
      </c>
      <c r="X60" s="959" t="s">
        <v>329</v>
      </c>
      <c r="Y60" s="957"/>
    </row>
    <row r="61" spans="1:25" ht="14.45" customHeight="1" x14ac:dyDescent="0.2">
      <c r="A61" s="923" t="s">
        <v>7884</v>
      </c>
      <c r="B61" s="898">
        <v>3</v>
      </c>
      <c r="C61" s="899">
        <v>1.31</v>
      </c>
      <c r="D61" s="900">
        <v>6</v>
      </c>
      <c r="E61" s="909">
        <v>1</v>
      </c>
      <c r="F61" s="891">
        <v>0.52</v>
      </c>
      <c r="G61" s="892">
        <v>20</v>
      </c>
      <c r="H61" s="890"/>
      <c r="I61" s="891"/>
      <c r="J61" s="892"/>
      <c r="K61" s="893">
        <v>0.44</v>
      </c>
      <c r="L61" s="890">
        <v>2</v>
      </c>
      <c r="M61" s="890">
        <v>18</v>
      </c>
      <c r="N61" s="894">
        <v>6</v>
      </c>
      <c r="O61" s="890" t="s">
        <v>7774</v>
      </c>
      <c r="P61" s="907" t="s">
        <v>7885</v>
      </c>
      <c r="Q61" s="895">
        <f t="shared" si="0"/>
        <v>-3</v>
      </c>
      <c r="R61" s="954">
        <f t="shared" si="0"/>
        <v>-1.31</v>
      </c>
      <c r="S61" s="895">
        <f t="shared" si="1"/>
        <v>-1</v>
      </c>
      <c r="T61" s="954">
        <f t="shared" si="2"/>
        <v>-0.52</v>
      </c>
      <c r="U61" s="961" t="s">
        <v>329</v>
      </c>
      <c r="V61" s="904" t="s">
        <v>329</v>
      </c>
      <c r="W61" s="904" t="s">
        <v>329</v>
      </c>
      <c r="X61" s="959" t="s">
        <v>329</v>
      </c>
      <c r="Y61" s="957"/>
    </row>
    <row r="62" spans="1:25" ht="14.45" customHeight="1" x14ac:dyDescent="0.2">
      <c r="A62" s="924" t="s">
        <v>7886</v>
      </c>
      <c r="B62" s="921">
        <v>1</v>
      </c>
      <c r="C62" s="922">
        <v>0.32</v>
      </c>
      <c r="D62" s="901">
        <v>1</v>
      </c>
      <c r="E62" s="920">
        <v>1</v>
      </c>
      <c r="F62" s="915">
        <v>1.06</v>
      </c>
      <c r="G62" s="897">
        <v>10</v>
      </c>
      <c r="H62" s="914">
        <v>1</v>
      </c>
      <c r="I62" s="915">
        <v>1.06</v>
      </c>
      <c r="J62" s="897">
        <v>8</v>
      </c>
      <c r="K62" s="916">
        <v>1.06</v>
      </c>
      <c r="L62" s="914">
        <v>4</v>
      </c>
      <c r="M62" s="914">
        <v>33</v>
      </c>
      <c r="N62" s="917">
        <v>11</v>
      </c>
      <c r="O62" s="914" t="s">
        <v>7774</v>
      </c>
      <c r="P62" s="918" t="s">
        <v>7885</v>
      </c>
      <c r="Q62" s="919">
        <f t="shared" si="0"/>
        <v>0</v>
      </c>
      <c r="R62" s="955">
        <f t="shared" si="0"/>
        <v>0.74</v>
      </c>
      <c r="S62" s="919">
        <f t="shared" si="1"/>
        <v>0</v>
      </c>
      <c r="T62" s="955">
        <f t="shared" si="2"/>
        <v>0</v>
      </c>
      <c r="U62" s="962">
        <v>11</v>
      </c>
      <c r="V62" s="910">
        <v>8</v>
      </c>
      <c r="W62" s="910">
        <v>-3</v>
      </c>
      <c r="X62" s="960">
        <v>0.72727272727272729</v>
      </c>
      <c r="Y62" s="958"/>
    </row>
    <row r="63" spans="1:25" ht="14.45" customHeight="1" x14ac:dyDescent="0.2">
      <c r="A63" s="923" t="s">
        <v>7887</v>
      </c>
      <c r="B63" s="904">
        <v>1</v>
      </c>
      <c r="C63" s="905">
        <v>4.99</v>
      </c>
      <c r="D63" s="906">
        <v>5</v>
      </c>
      <c r="E63" s="909">
        <v>1</v>
      </c>
      <c r="F63" s="891">
        <v>3.9</v>
      </c>
      <c r="G63" s="892">
        <v>13</v>
      </c>
      <c r="H63" s="887">
        <v>1</v>
      </c>
      <c r="I63" s="888">
        <v>4.99</v>
      </c>
      <c r="J63" s="903">
        <v>12</v>
      </c>
      <c r="K63" s="893">
        <v>4.99</v>
      </c>
      <c r="L63" s="890">
        <v>3</v>
      </c>
      <c r="M63" s="890">
        <v>27</v>
      </c>
      <c r="N63" s="894">
        <v>9</v>
      </c>
      <c r="O63" s="890" t="s">
        <v>7774</v>
      </c>
      <c r="P63" s="907" t="s">
        <v>7888</v>
      </c>
      <c r="Q63" s="895">
        <f t="shared" si="0"/>
        <v>0</v>
      </c>
      <c r="R63" s="954">
        <f t="shared" si="0"/>
        <v>0</v>
      </c>
      <c r="S63" s="895">
        <f t="shared" si="1"/>
        <v>0</v>
      </c>
      <c r="T63" s="954">
        <f t="shared" si="2"/>
        <v>1.0900000000000003</v>
      </c>
      <c r="U63" s="961">
        <v>9</v>
      </c>
      <c r="V63" s="904">
        <v>12</v>
      </c>
      <c r="W63" s="904">
        <v>3</v>
      </c>
      <c r="X63" s="959">
        <v>1.3333333333333333</v>
      </c>
      <c r="Y63" s="957">
        <v>3</v>
      </c>
    </row>
    <row r="64" spans="1:25" ht="14.45" customHeight="1" x14ac:dyDescent="0.2">
      <c r="A64" s="924" t="s">
        <v>7889</v>
      </c>
      <c r="B64" s="910">
        <v>1</v>
      </c>
      <c r="C64" s="911">
        <v>5.18</v>
      </c>
      <c r="D64" s="908">
        <v>13</v>
      </c>
      <c r="E64" s="920">
        <v>4</v>
      </c>
      <c r="F64" s="915">
        <v>20.72</v>
      </c>
      <c r="G64" s="897">
        <v>8.8000000000000007</v>
      </c>
      <c r="H64" s="912">
        <v>4</v>
      </c>
      <c r="I64" s="913">
        <v>24.32</v>
      </c>
      <c r="J64" s="902">
        <v>17.3</v>
      </c>
      <c r="K64" s="916">
        <v>5.18</v>
      </c>
      <c r="L64" s="914">
        <v>3</v>
      </c>
      <c r="M64" s="914">
        <v>27</v>
      </c>
      <c r="N64" s="917">
        <v>9</v>
      </c>
      <c r="O64" s="914" t="s">
        <v>7774</v>
      </c>
      <c r="P64" s="918" t="s">
        <v>7890</v>
      </c>
      <c r="Q64" s="919">
        <f t="shared" si="0"/>
        <v>3</v>
      </c>
      <c r="R64" s="955">
        <f t="shared" si="0"/>
        <v>19.14</v>
      </c>
      <c r="S64" s="919">
        <f t="shared" si="1"/>
        <v>0</v>
      </c>
      <c r="T64" s="955">
        <f t="shared" si="2"/>
        <v>3.6000000000000014</v>
      </c>
      <c r="U64" s="962">
        <v>36</v>
      </c>
      <c r="V64" s="910">
        <v>69.2</v>
      </c>
      <c r="W64" s="910">
        <v>33.200000000000003</v>
      </c>
      <c r="X64" s="960">
        <v>1.9222222222222223</v>
      </c>
      <c r="Y64" s="958">
        <v>35</v>
      </c>
    </row>
    <row r="65" spans="1:25" ht="14.45" customHeight="1" x14ac:dyDescent="0.2">
      <c r="A65" s="923" t="s">
        <v>7891</v>
      </c>
      <c r="B65" s="904">
        <v>5</v>
      </c>
      <c r="C65" s="905">
        <v>14.21</v>
      </c>
      <c r="D65" s="906">
        <v>5.2</v>
      </c>
      <c r="E65" s="909">
        <v>9</v>
      </c>
      <c r="F65" s="891">
        <v>26.3</v>
      </c>
      <c r="G65" s="892">
        <v>4.5999999999999996</v>
      </c>
      <c r="H65" s="887">
        <v>19</v>
      </c>
      <c r="I65" s="888">
        <v>56.52</v>
      </c>
      <c r="J65" s="889">
        <v>6.5</v>
      </c>
      <c r="K65" s="893">
        <v>3.02</v>
      </c>
      <c r="L65" s="890">
        <v>4</v>
      </c>
      <c r="M65" s="890">
        <v>33</v>
      </c>
      <c r="N65" s="894">
        <v>11</v>
      </c>
      <c r="O65" s="890" t="s">
        <v>7774</v>
      </c>
      <c r="P65" s="907" t="s">
        <v>7892</v>
      </c>
      <c r="Q65" s="895">
        <f t="shared" si="0"/>
        <v>14</v>
      </c>
      <c r="R65" s="954">
        <f t="shared" si="0"/>
        <v>42.31</v>
      </c>
      <c r="S65" s="895">
        <f t="shared" si="1"/>
        <v>10</v>
      </c>
      <c r="T65" s="954">
        <f t="shared" si="2"/>
        <v>30.220000000000002</v>
      </c>
      <c r="U65" s="961">
        <v>209</v>
      </c>
      <c r="V65" s="904">
        <v>123.5</v>
      </c>
      <c r="W65" s="904">
        <v>-85.5</v>
      </c>
      <c r="X65" s="959">
        <v>0.59090909090909094</v>
      </c>
      <c r="Y65" s="957"/>
    </row>
    <row r="66" spans="1:25" ht="14.45" customHeight="1" x14ac:dyDescent="0.2">
      <c r="A66" s="924" t="s">
        <v>7893</v>
      </c>
      <c r="B66" s="910">
        <v>2</v>
      </c>
      <c r="C66" s="911">
        <v>6.22</v>
      </c>
      <c r="D66" s="908">
        <v>12</v>
      </c>
      <c r="E66" s="920"/>
      <c r="F66" s="915"/>
      <c r="G66" s="897"/>
      <c r="H66" s="912">
        <v>5</v>
      </c>
      <c r="I66" s="913">
        <v>14.55</v>
      </c>
      <c r="J66" s="896">
        <v>5.2</v>
      </c>
      <c r="K66" s="916">
        <v>3.11</v>
      </c>
      <c r="L66" s="914">
        <v>4</v>
      </c>
      <c r="M66" s="914">
        <v>39</v>
      </c>
      <c r="N66" s="917">
        <v>13</v>
      </c>
      <c r="O66" s="914" t="s">
        <v>7774</v>
      </c>
      <c r="P66" s="918" t="s">
        <v>7892</v>
      </c>
      <c r="Q66" s="919">
        <f t="shared" si="0"/>
        <v>3</v>
      </c>
      <c r="R66" s="955">
        <f t="shared" si="0"/>
        <v>8.3300000000000018</v>
      </c>
      <c r="S66" s="919">
        <f t="shared" si="1"/>
        <v>5</v>
      </c>
      <c r="T66" s="955">
        <f t="shared" si="2"/>
        <v>14.55</v>
      </c>
      <c r="U66" s="962">
        <v>65</v>
      </c>
      <c r="V66" s="910">
        <v>26</v>
      </c>
      <c r="W66" s="910">
        <v>-39</v>
      </c>
      <c r="X66" s="960">
        <v>0.4</v>
      </c>
      <c r="Y66" s="958"/>
    </row>
    <row r="67" spans="1:25" ht="14.45" customHeight="1" x14ac:dyDescent="0.2">
      <c r="A67" s="923" t="s">
        <v>7894</v>
      </c>
      <c r="B67" s="898">
        <v>1</v>
      </c>
      <c r="C67" s="899">
        <v>5.57</v>
      </c>
      <c r="D67" s="900">
        <v>5</v>
      </c>
      <c r="E67" s="909"/>
      <c r="F67" s="891"/>
      <c r="G67" s="892"/>
      <c r="H67" s="890"/>
      <c r="I67" s="891"/>
      <c r="J67" s="892"/>
      <c r="K67" s="893">
        <v>5.57</v>
      </c>
      <c r="L67" s="890">
        <v>3</v>
      </c>
      <c r="M67" s="890">
        <v>30</v>
      </c>
      <c r="N67" s="894">
        <v>10</v>
      </c>
      <c r="O67" s="890" t="s">
        <v>7774</v>
      </c>
      <c r="P67" s="907" t="s">
        <v>7895</v>
      </c>
      <c r="Q67" s="895">
        <f t="shared" si="0"/>
        <v>-1</v>
      </c>
      <c r="R67" s="954">
        <f t="shared" si="0"/>
        <v>-5.57</v>
      </c>
      <c r="S67" s="895">
        <f t="shared" si="1"/>
        <v>0</v>
      </c>
      <c r="T67" s="954">
        <f t="shared" si="2"/>
        <v>0</v>
      </c>
      <c r="U67" s="961" t="s">
        <v>329</v>
      </c>
      <c r="V67" s="904" t="s">
        <v>329</v>
      </c>
      <c r="W67" s="904" t="s">
        <v>329</v>
      </c>
      <c r="X67" s="959" t="s">
        <v>329</v>
      </c>
      <c r="Y67" s="957"/>
    </row>
    <row r="68" spans="1:25" ht="14.45" customHeight="1" x14ac:dyDescent="0.2">
      <c r="A68" s="923" t="s">
        <v>7896</v>
      </c>
      <c r="B68" s="898">
        <v>4</v>
      </c>
      <c r="C68" s="899">
        <v>5.98</v>
      </c>
      <c r="D68" s="900">
        <v>8.5</v>
      </c>
      <c r="E68" s="909">
        <v>1</v>
      </c>
      <c r="F68" s="891">
        <v>1.59</v>
      </c>
      <c r="G68" s="892">
        <v>7</v>
      </c>
      <c r="H68" s="890">
        <v>3</v>
      </c>
      <c r="I68" s="891">
        <v>4.7699999999999996</v>
      </c>
      <c r="J68" s="892">
        <v>10.3</v>
      </c>
      <c r="K68" s="893">
        <v>1.59</v>
      </c>
      <c r="L68" s="890">
        <v>4</v>
      </c>
      <c r="M68" s="890">
        <v>36</v>
      </c>
      <c r="N68" s="894">
        <v>12</v>
      </c>
      <c r="O68" s="890" t="s">
        <v>7774</v>
      </c>
      <c r="P68" s="907" t="s">
        <v>7897</v>
      </c>
      <c r="Q68" s="895">
        <f t="shared" si="0"/>
        <v>-1</v>
      </c>
      <c r="R68" s="954">
        <f t="shared" si="0"/>
        <v>-1.2100000000000009</v>
      </c>
      <c r="S68" s="895">
        <f t="shared" si="1"/>
        <v>2</v>
      </c>
      <c r="T68" s="954">
        <f t="shared" si="2"/>
        <v>3.1799999999999997</v>
      </c>
      <c r="U68" s="961">
        <v>36</v>
      </c>
      <c r="V68" s="904">
        <v>30.900000000000002</v>
      </c>
      <c r="W68" s="904">
        <v>-5.0999999999999979</v>
      </c>
      <c r="X68" s="959">
        <v>0.85833333333333339</v>
      </c>
      <c r="Y68" s="957">
        <v>1</v>
      </c>
    </row>
    <row r="69" spans="1:25" ht="14.45" customHeight="1" x14ac:dyDescent="0.2">
      <c r="A69" s="924" t="s">
        <v>7898</v>
      </c>
      <c r="B69" s="921">
        <v>3</v>
      </c>
      <c r="C69" s="922">
        <v>9.24</v>
      </c>
      <c r="D69" s="901">
        <v>26.7</v>
      </c>
      <c r="E69" s="920">
        <v>1</v>
      </c>
      <c r="F69" s="915">
        <v>2.16</v>
      </c>
      <c r="G69" s="897">
        <v>15</v>
      </c>
      <c r="H69" s="914">
        <v>1</v>
      </c>
      <c r="I69" s="915">
        <v>3.14</v>
      </c>
      <c r="J69" s="897">
        <v>9</v>
      </c>
      <c r="K69" s="916">
        <v>2.16</v>
      </c>
      <c r="L69" s="914">
        <v>5</v>
      </c>
      <c r="M69" s="914">
        <v>48</v>
      </c>
      <c r="N69" s="917">
        <v>16</v>
      </c>
      <c r="O69" s="914" t="s">
        <v>7774</v>
      </c>
      <c r="P69" s="918" t="s">
        <v>7897</v>
      </c>
      <c r="Q69" s="919">
        <f t="shared" si="0"/>
        <v>-2</v>
      </c>
      <c r="R69" s="955">
        <f t="shared" si="0"/>
        <v>-6.1</v>
      </c>
      <c r="S69" s="919">
        <f t="shared" si="1"/>
        <v>0</v>
      </c>
      <c r="T69" s="955">
        <f t="shared" si="2"/>
        <v>0.98</v>
      </c>
      <c r="U69" s="962">
        <v>16</v>
      </c>
      <c r="V69" s="910">
        <v>9</v>
      </c>
      <c r="W69" s="910">
        <v>-7</v>
      </c>
      <c r="X69" s="960">
        <v>0.5625</v>
      </c>
      <c r="Y69" s="958"/>
    </row>
    <row r="70" spans="1:25" ht="14.45" customHeight="1" x14ac:dyDescent="0.2">
      <c r="A70" s="923" t="s">
        <v>7899</v>
      </c>
      <c r="B70" s="904">
        <v>53</v>
      </c>
      <c r="C70" s="905">
        <v>122.79</v>
      </c>
      <c r="D70" s="906">
        <v>6.2</v>
      </c>
      <c r="E70" s="909">
        <v>56</v>
      </c>
      <c r="F70" s="891">
        <v>129.63999999999999</v>
      </c>
      <c r="G70" s="892">
        <v>6.8</v>
      </c>
      <c r="H70" s="887">
        <v>96</v>
      </c>
      <c r="I70" s="888">
        <v>220.92</v>
      </c>
      <c r="J70" s="889">
        <v>6.4</v>
      </c>
      <c r="K70" s="893">
        <v>2.38</v>
      </c>
      <c r="L70" s="890">
        <v>4</v>
      </c>
      <c r="M70" s="890">
        <v>33</v>
      </c>
      <c r="N70" s="894">
        <v>11</v>
      </c>
      <c r="O70" s="890" t="s">
        <v>7774</v>
      </c>
      <c r="P70" s="907" t="s">
        <v>7900</v>
      </c>
      <c r="Q70" s="895">
        <f t="shared" ref="Q70:R133" si="3">H70-B70</f>
        <v>43</v>
      </c>
      <c r="R70" s="954">
        <f t="shared" si="3"/>
        <v>98.129999999999981</v>
      </c>
      <c r="S70" s="895">
        <f t="shared" ref="S70:S133" si="4">H70-E70</f>
        <v>40</v>
      </c>
      <c r="T70" s="954">
        <f t="shared" ref="T70:T133" si="5">I70-F70</f>
        <v>91.28</v>
      </c>
      <c r="U70" s="961">
        <v>1056</v>
      </c>
      <c r="V70" s="904">
        <v>614.40000000000009</v>
      </c>
      <c r="W70" s="904">
        <v>-441.59999999999991</v>
      </c>
      <c r="X70" s="959">
        <v>0.5818181818181819</v>
      </c>
      <c r="Y70" s="957">
        <v>34</v>
      </c>
    </row>
    <row r="71" spans="1:25" ht="14.45" customHeight="1" x14ac:dyDescent="0.2">
      <c r="A71" s="924" t="s">
        <v>7901</v>
      </c>
      <c r="B71" s="910">
        <v>17</v>
      </c>
      <c r="C71" s="911">
        <v>46.61</v>
      </c>
      <c r="D71" s="908">
        <v>7.4</v>
      </c>
      <c r="E71" s="920">
        <v>47</v>
      </c>
      <c r="F71" s="915">
        <v>128.31</v>
      </c>
      <c r="G71" s="897">
        <v>8.6</v>
      </c>
      <c r="H71" s="912">
        <v>49</v>
      </c>
      <c r="I71" s="913">
        <v>133.56</v>
      </c>
      <c r="J71" s="896">
        <v>8.1</v>
      </c>
      <c r="K71" s="916">
        <v>2.76</v>
      </c>
      <c r="L71" s="914">
        <v>4</v>
      </c>
      <c r="M71" s="914">
        <v>39</v>
      </c>
      <c r="N71" s="917">
        <v>13</v>
      </c>
      <c r="O71" s="914" t="s">
        <v>7774</v>
      </c>
      <c r="P71" s="918" t="s">
        <v>7900</v>
      </c>
      <c r="Q71" s="919">
        <f t="shared" si="3"/>
        <v>32</v>
      </c>
      <c r="R71" s="955">
        <f t="shared" si="3"/>
        <v>86.95</v>
      </c>
      <c r="S71" s="919">
        <f t="shared" si="4"/>
        <v>2</v>
      </c>
      <c r="T71" s="955">
        <f t="shared" si="5"/>
        <v>5.25</v>
      </c>
      <c r="U71" s="962">
        <v>637</v>
      </c>
      <c r="V71" s="910">
        <v>396.9</v>
      </c>
      <c r="W71" s="910">
        <v>-240.10000000000002</v>
      </c>
      <c r="X71" s="960">
        <v>0.62307692307692308</v>
      </c>
      <c r="Y71" s="958">
        <v>21</v>
      </c>
    </row>
    <row r="72" spans="1:25" ht="14.45" customHeight="1" x14ac:dyDescent="0.2">
      <c r="A72" s="924" t="s">
        <v>7902</v>
      </c>
      <c r="B72" s="910">
        <v>2</v>
      </c>
      <c r="C72" s="911">
        <v>8.23</v>
      </c>
      <c r="D72" s="908">
        <v>36</v>
      </c>
      <c r="E72" s="920">
        <v>8</v>
      </c>
      <c r="F72" s="915">
        <v>28.2</v>
      </c>
      <c r="G72" s="897">
        <v>9.4</v>
      </c>
      <c r="H72" s="912">
        <v>7</v>
      </c>
      <c r="I72" s="913">
        <v>27.33</v>
      </c>
      <c r="J72" s="896">
        <v>13.9</v>
      </c>
      <c r="K72" s="916">
        <v>3.7</v>
      </c>
      <c r="L72" s="914">
        <v>6</v>
      </c>
      <c r="M72" s="914">
        <v>51</v>
      </c>
      <c r="N72" s="917">
        <v>17</v>
      </c>
      <c r="O72" s="914" t="s">
        <v>7774</v>
      </c>
      <c r="P72" s="918" t="s">
        <v>7900</v>
      </c>
      <c r="Q72" s="919">
        <f t="shared" si="3"/>
        <v>5</v>
      </c>
      <c r="R72" s="955">
        <f t="shared" si="3"/>
        <v>19.099999999999998</v>
      </c>
      <c r="S72" s="919">
        <f t="shared" si="4"/>
        <v>-1</v>
      </c>
      <c r="T72" s="955">
        <f t="shared" si="5"/>
        <v>-0.87000000000000099</v>
      </c>
      <c r="U72" s="962">
        <v>119</v>
      </c>
      <c r="V72" s="910">
        <v>97.3</v>
      </c>
      <c r="W72" s="910">
        <v>-21.700000000000003</v>
      </c>
      <c r="X72" s="960">
        <v>0.81764705882352939</v>
      </c>
      <c r="Y72" s="958">
        <v>5</v>
      </c>
    </row>
    <row r="73" spans="1:25" ht="14.45" customHeight="1" x14ac:dyDescent="0.2">
      <c r="A73" s="923" t="s">
        <v>7903</v>
      </c>
      <c r="B73" s="904">
        <v>1</v>
      </c>
      <c r="C73" s="905">
        <v>0.8</v>
      </c>
      <c r="D73" s="906">
        <v>2</v>
      </c>
      <c r="E73" s="887">
        <v>3</v>
      </c>
      <c r="F73" s="888">
        <v>2.4300000000000002</v>
      </c>
      <c r="G73" s="889">
        <v>4.7</v>
      </c>
      <c r="H73" s="890">
        <v>3</v>
      </c>
      <c r="I73" s="891">
        <v>1.97</v>
      </c>
      <c r="J73" s="892">
        <v>1.7</v>
      </c>
      <c r="K73" s="893">
        <v>0.79</v>
      </c>
      <c r="L73" s="890">
        <v>2</v>
      </c>
      <c r="M73" s="890">
        <v>15</v>
      </c>
      <c r="N73" s="894">
        <v>5</v>
      </c>
      <c r="O73" s="890" t="s">
        <v>7774</v>
      </c>
      <c r="P73" s="907" t="s">
        <v>7904</v>
      </c>
      <c r="Q73" s="895">
        <f t="shared" si="3"/>
        <v>2</v>
      </c>
      <c r="R73" s="954">
        <f t="shared" si="3"/>
        <v>1.17</v>
      </c>
      <c r="S73" s="895">
        <f t="shared" si="4"/>
        <v>0</v>
      </c>
      <c r="T73" s="954">
        <f t="shared" si="5"/>
        <v>-0.46000000000000019</v>
      </c>
      <c r="U73" s="961">
        <v>15</v>
      </c>
      <c r="V73" s="904">
        <v>5.0999999999999996</v>
      </c>
      <c r="W73" s="904">
        <v>-9.9</v>
      </c>
      <c r="X73" s="959">
        <v>0.33999999999999997</v>
      </c>
      <c r="Y73" s="957"/>
    </row>
    <row r="74" spans="1:25" ht="14.45" customHeight="1" x14ac:dyDescent="0.2">
      <c r="A74" s="924" t="s">
        <v>7905</v>
      </c>
      <c r="B74" s="910">
        <v>2</v>
      </c>
      <c r="C74" s="911">
        <v>3.75</v>
      </c>
      <c r="D74" s="908">
        <v>22.5</v>
      </c>
      <c r="E74" s="912">
        <v>4</v>
      </c>
      <c r="F74" s="913">
        <v>7.49</v>
      </c>
      <c r="G74" s="896">
        <v>12.3</v>
      </c>
      <c r="H74" s="914"/>
      <c r="I74" s="915"/>
      <c r="J74" s="897"/>
      <c r="K74" s="916">
        <v>1.84</v>
      </c>
      <c r="L74" s="914">
        <v>5</v>
      </c>
      <c r="M74" s="914">
        <v>42</v>
      </c>
      <c r="N74" s="917">
        <v>14</v>
      </c>
      <c r="O74" s="914" t="s">
        <v>7774</v>
      </c>
      <c r="P74" s="918" t="s">
        <v>7904</v>
      </c>
      <c r="Q74" s="919">
        <f t="shared" si="3"/>
        <v>-2</v>
      </c>
      <c r="R74" s="955">
        <f t="shared" si="3"/>
        <v>-3.75</v>
      </c>
      <c r="S74" s="919">
        <f t="shared" si="4"/>
        <v>-4</v>
      </c>
      <c r="T74" s="955">
        <f t="shared" si="5"/>
        <v>-7.49</v>
      </c>
      <c r="U74" s="962" t="s">
        <v>329</v>
      </c>
      <c r="V74" s="910" t="s">
        <v>329</v>
      </c>
      <c r="W74" s="910" t="s">
        <v>329</v>
      </c>
      <c r="X74" s="960" t="s">
        <v>329</v>
      </c>
      <c r="Y74" s="958"/>
    </row>
    <row r="75" spans="1:25" ht="14.45" customHeight="1" x14ac:dyDescent="0.2">
      <c r="A75" s="924" t="s">
        <v>7906</v>
      </c>
      <c r="B75" s="910">
        <v>2</v>
      </c>
      <c r="C75" s="911">
        <v>10.52</v>
      </c>
      <c r="D75" s="908">
        <v>50</v>
      </c>
      <c r="E75" s="912"/>
      <c r="F75" s="913"/>
      <c r="G75" s="896"/>
      <c r="H75" s="914">
        <v>1</v>
      </c>
      <c r="I75" s="915">
        <v>4.82</v>
      </c>
      <c r="J75" s="902">
        <v>74</v>
      </c>
      <c r="K75" s="916">
        <v>4.82</v>
      </c>
      <c r="L75" s="914">
        <v>9</v>
      </c>
      <c r="M75" s="914">
        <v>81</v>
      </c>
      <c r="N75" s="917">
        <v>27</v>
      </c>
      <c r="O75" s="914" t="s">
        <v>7774</v>
      </c>
      <c r="P75" s="918" t="s">
        <v>7904</v>
      </c>
      <c r="Q75" s="919">
        <f t="shared" si="3"/>
        <v>-1</v>
      </c>
      <c r="R75" s="955">
        <f t="shared" si="3"/>
        <v>-5.6999999999999993</v>
      </c>
      <c r="S75" s="919">
        <f t="shared" si="4"/>
        <v>1</v>
      </c>
      <c r="T75" s="955">
        <f t="shared" si="5"/>
        <v>4.82</v>
      </c>
      <c r="U75" s="962">
        <v>27</v>
      </c>
      <c r="V75" s="910">
        <v>74</v>
      </c>
      <c r="W75" s="910">
        <v>47</v>
      </c>
      <c r="X75" s="960">
        <v>2.7407407407407409</v>
      </c>
      <c r="Y75" s="958">
        <v>47</v>
      </c>
    </row>
    <row r="76" spans="1:25" ht="14.45" customHeight="1" x14ac:dyDescent="0.2">
      <c r="A76" s="923" t="s">
        <v>7907</v>
      </c>
      <c r="B76" s="904"/>
      <c r="C76" s="905"/>
      <c r="D76" s="906"/>
      <c r="E76" s="909"/>
      <c r="F76" s="891"/>
      <c r="G76" s="892"/>
      <c r="H76" s="887">
        <v>1</v>
      </c>
      <c r="I76" s="888">
        <v>1.97</v>
      </c>
      <c r="J76" s="889">
        <v>6</v>
      </c>
      <c r="K76" s="893">
        <v>1.97</v>
      </c>
      <c r="L76" s="890">
        <v>3</v>
      </c>
      <c r="M76" s="890">
        <v>27</v>
      </c>
      <c r="N76" s="894">
        <v>9</v>
      </c>
      <c r="O76" s="890" t="s">
        <v>7774</v>
      </c>
      <c r="P76" s="907" t="s">
        <v>7908</v>
      </c>
      <c r="Q76" s="895">
        <f t="shared" si="3"/>
        <v>1</v>
      </c>
      <c r="R76" s="954">
        <f t="shared" si="3"/>
        <v>1.97</v>
      </c>
      <c r="S76" s="895">
        <f t="shared" si="4"/>
        <v>1</v>
      </c>
      <c r="T76" s="954">
        <f t="shared" si="5"/>
        <v>1.97</v>
      </c>
      <c r="U76" s="961">
        <v>9</v>
      </c>
      <c r="V76" s="904">
        <v>6</v>
      </c>
      <c r="W76" s="904">
        <v>-3</v>
      </c>
      <c r="X76" s="959">
        <v>0.66666666666666663</v>
      </c>
      <c r="Y76" s="957"/>
    </row>
    <row r="77" spans="1:25" ht="14.45" customHeight="1" x14ac:dyDescent="0.2">
      <c r="A77" s="923" t="s">
        <v>7909</v>
      </c>
      <c r="B77" s="904">
        <v>258</v>
      </c>
      <c r="C77" s="905">
        <v>325.8</v>
      </c>
      <c r="D77" s="906">
        <v>4.0999999999999996</v>
      </c>
      <c r="E77" s="887">
        <v>261</v>
      </c>
      <c r="F77" s="888">
        <v>322.58</v>
      </c>
      <c r="G77" s="889">
        <v>3.8</v>
      </c>
      <c r="H77" s="890">
        <v>209</v>
      </c>
      <c r="I77" s="891">
        <v>258.62</v>
      </c>
      <c r="J77" s="892">
        <v>3.9</v>
      </c>
      <c r="K77" s="893">
        <v>1.22</v>
      </c>
      <c r="L77" s="890">
        <v>2</v>
      </c>
      <c r="M77" s="890">
        <v>18</v>
      </c>
      <c r="N77" s="894">
        <v>6</v>
      </c>
      <c r="O77" s="890" t="s">
        <v>7774</v>
      </c>
      <c r="P77" s="907" t="s">
        <v>7910</v>
      </c>
      <c r="Q77" s="895">
        <f t="shared" si="3"/>
        <v>-49</v>
      </c>
      <c r="R77" s="954">
        <f t="shared" si="3"/>
        <v>-67.180000000000007</v>
      </c>
      <c r="S77" s="895">
        <f t="shared" si="4"/>
        <v>-52</v>
      </c>
      <c r="T77" s="954">
        <f t="shared" si="5"/>
        <v>-63.95999999999998</v>
      </c>
      <c r="U77" s="961">
        <v>1254</v>
      </c>
      <c r="V77" s="904">
        <v>815.1</v>
      </c>
      <c r="W77" s="904">
        <v>-438.9</v>
      </c>
      <c r="X77" s="959">
        <v>0.65</v>
      </c>
      <c r="Y77" s="957">
        <v>70</v>
      </c>
    </row>
    <row r="78" spans="1:25" ht="14.45" customHeight="1" x14ac:dyDescent="0.2">
      <c r="A78" s="924" t="s">
        <v>7911</v>
      </c>
      <c r="B78" s="910">
        <v>33</v>
      </c>
      <c r="C78" s="911">
        <v>57.09</v>
      </c>
      <c r="D78" s="908">
        <v>7.4</v>
      </c>
      <c r="E78" s="912">
        <v>44</v>
      </c>
      <c r="F78" s="913">
        <v>72.459999999999994</v>
      </c>
      <c r="G78" s="896">
        <v>7</v>
      </c>
      <c r="H78" s="914">
        <v>20</v>
      </c>
      <c r="I78" s="915">
        <v>32.130000000000003</v>
      </c>
      <c r="J78" s="902">
        <v>8.3000000000000007</v>
      </c>
      <c r="K78" s="916">
        <v>1.58</v>
      </c>
      <c r="L78" s="914">
        <v>3</v>
      </c>
      <c r="M78" s="914">
        <v>24</v>
      </c>
      <c r="N78" s="917">
        <v>8</v>
      </c>
      <c r="O78" s="914" t="s">
        <v>7774</v>
      </c>
      <c r="P78" s="918" t="s">
        <v>7910</v>
      </c>
      <c r="Q78" s="919">
        <f t="shared" si="3"/>
        <v>-13</v>
      </c>
      <c r="R78" s="955">
        <f t="shared" si="3"/>
        <v>-24.96</v>
      </c>
      <c r="S78" s="919">
        <f t="shared" si="4"/>
        <v>-24</v>
      </c>
      <c r="T78" s="955">
        <f t="shared" si="5"/>
        <v>-40.329999999999991</v>
      </c>
      <c r="U78" s="962">
        <v>160</v>
      </c>
      <c r="V78" s="910">
        <v>166</v>
      </c>
      <c r="W78" s="910">
        <v>6</v>
      </c>
      <c r="X78" s="960">
        <v>1.0375000000000001</v>
      </c>
      <c r="Y78" s="958">
        <v>46</v>
      </c>
    </row>
    <row r="79" spans="1:25" ht="14.45" customHeight="1" x14ac:dyDescent="0.2">
      <c r="A79" s="924" t="s">
        <v>7912</v>
      </c>
      <c r="B79" s="910">
        <v>1</v>
      </c>
      <c r="C79" s="911">
        <v>1.87</v>
      </c>
      <c r="D79" s="908">
        <v>3</v>
      </c>
      <c r="E79" s="912">
        <v>7</v>
      </c>
      <c r="F79" s="913">
        <v>19.440000000000001</v>
      </c>
      <c r="G79" s="896">
        <v>19.7</v>
      </c>
      <c r="H79" s="914">
        <v>1</v>
      </c>
      <c r="I79" s="915">
        <v>1.36</v>
      </c>
      <c r="J79" s="897">
        <v>2</v>
      </c>
      <c r="K79" s="916">
        <v>2.37</v>
      </c>
      <c r="L79" s="914">
        <v>4</v>
      </c>
      <c r="M79" s="914">
        <v>39</v>
      </c>
      <c r="N79" s="917">
        <v>13</v>
      </c>
      <c r="O79" s="914" t="s">
        <v>7774</v>
      </c>
      <c r="P79" s="918" t="s">
        <v>7910</v>
      </c>
      <c r="Q79" s="919">
        <f t="shared" si="3"/>
        <v>0</v>
      </c>
      <c r="R79" s="955">
        <f t="shared" si="3"/>
        <v>-0.51</v>
      </c>
      <c r="S79" s="919">
        <f t="shared" si="4"/>
        <v>-6</v>
      </c>
      <c r="T79" s="955">
        <f t="shared" si="5"/>
        <v>-18.080000000000002</v>
      </c>
      <c r="U79" s="962">
        <v>13</v>
      </c>
      <c r="V79" s="910">
        <v>2</v>
      </c>
      <c r="W79" s="910">
        <v>-11</v>
      </c>
      <c r="X79" s="960">
        <v>0.15384615384615385</v>
      </c>
      <c r="Y79" s="958"/>
    </row>
    <row r="80" spans="1:25" ht="14.45" customHeight="1" x14ac:dyDescent="0.2">
      <c r="A80" s="923" t="s">
        <v>7913</v>
      </c>
      <c r="B80" s="904">
        <v>162</v>
      </c>
      <c r="C80" s="905">
        <v>62.41</v>
      </c>
      <c r="D80" s="906">
        <v>2.8</v>
      </c>
      <c r="E80" s="887">
        <v>252</v>
      </c>
      <c r="F80" s="888">
        <v>96.61</v>
      </c>
      <c r="G80" s="889">
        <v>2.2999999999999998</v>
      </c>
      <c r="H80" s="890">
        <v>129</v>
      </c>
      <c r="I80" s="891">
        <v>49.01</v>
      </c>
      <c r="J80" s="892">
        <v>2.5</v>
      </c>
      <c r="K80" s="893">
        <v>0.38</v>
      </c>
      <c r="L80" s="890">
        <v>1</v>
      </c>
      <c r="M80" s="890">
        <v>9</v>
      </c>
      <c r="N80" s="894">
        <v>3</v>
      </c>
      <c r="O80" s="890" t="s">
        <v>7774</v>
      </c>
      <c r="P80" s="907" t="s">
        <v>7914</v>
      </c>
      <c r="Q80" s="895">
        <f t="shared" si="3"/>
        <v>-33</v>
      </c>
      <c r="R80" s="954">
        <f t="shared" si="3"/>
        <v>-13.399999999999999</v>
      </c>
      <c r="S80" s="895">
        <f t="shared" si="4"/>
        <v>-123</v>
      </c>
      <c r="T80" s="954">
        <f t="shared" si="5"/>
        <v>-47.6</v>
      </c>
      <c r="U80" s="961">
        <v>387</v>
      </c>
      <c r="V80" s="904">
        <v>322.5</v>
      </c>
      <c r="W80" s="904">
        <v>-64.5</v>
      </c>
      <c r="X80" s="959">
        <v>0.83333333333333337</v>
      </c>
      <c r="Y80" s="957">
        <v>19</v>
      </c>
    </row>
    <row r="81" spans="1:25" ht="14.45" customHeight="1" x14ac:dyDescent="0.2">
      <c r="A81" s="924" t="s">
        <v>7915</v>
      </c>
      <c r="B81" s="910">
        <v>10</v>
      </c>
      <c r="C81" s="911">
        <v>4.87</v>
      </c>
      <c r="D81" s="908">
        <v>3.6</v>
      </c>
      <c r="E81" s="912">
        <v>15</v>
      </c>
      <c r="F81" s="913">
        <v>7.03</v>
      </c>
      <c r="G81" s="896">
        <v>3.2</v>
      </c>
      <c r="H81" s="914">
        <v>9</v>
      </c>
      <c r="I81" s="915">
        <v>5.21</v>
      </c>
      <c r="J81" s="902">
        <v>8.8000000000000007</v>
      </c>
      <c r="K81" s="916">
        <v>0.47</v>
      </c>
      <c r="L81" s="914">
        <v>1</v>
      </c>
      <c r="M81" s="914">
        <v>12</v>
      </c>
      <c r="N81" s="917">
        <v>4</v>
      </c>
      <c r="O81" s="914" t="s">
        <v>7774</v>
      </c>
      <c r="P81" s="918" t="s">
        <v>7916</v>
      </c>
      <c r="Q81" s="919">
        <f t="shared" si="3"/>
        <v>-1</v>
      </c>
      <c r="R81" s="955">
        <f t="shared" si="3"/>
        <v>0.33999999999999986</v>
      </c>
      <c r="S81" s="919">
        <f t="shared" si="4"/>
        <v>-6</v>
      </c>
      <c r="T81" s="955">
        <f t="shared" si="5"/>
        <v>-1.8200000000000003</v>
      </c>
      <c r="U81" s="962">
        <v>36</v>
      </c>
      <c r="V81" s="910">
        <v>79.2</v>
      </c>
      <c r="W81" s="910">
        <v>43.2</v>
      </c>
      <c r="X81" s="960">
        <v>2.2000000000000002</v>
      </c>
      <c r="Y81" s="958">
        <v>44</v>
      </c>
    </row>
    <row r="82" spans="1:25" ht="14.45" customHeight="1" x14ac:dyDescent="0.2">
      <c r="A82" s="924" t="s">
        <v>7917</v>
      </c>
      <c r="B82" s="910"/>
      <c r="C82" s="911"/>
      <c r="D82" s="908"/>
      <c r="E82" s="912">
        <v>2</v>
      </c>
      <c r="F82" s="913">
        <v>2.2200000000000002</v>
      </c>
      <c r="G82" s="896">
        <v>7</v>
      </c>
      <c r="H82" s="914">
        <v>1</v>
      </c>
      <c r="I82" s="915">
        <v>1.05</v>
      </c>
      <c r="J82" s="902">
        <v>12</v>
      </c>
      <c r="K82" s="916">
        <v>1.05</v>
      </c>
      <c r="L82" s="914">
        <v>3</v>
      </c>
      <c r="M82" s="914">
        <v>27</v>
      </c>
      <c r="N82" s="917">
        <v>9</v>
      </c>
      <c r="O82" s="914" t="s">
        <v>7774</v>
      </c>
      <c r="P82" s="918" t="s">
        <v>7918</v>
      </c>
      <c r="Q82" s="919">
        <f t="shared" si="3"/>
        <v>1</v>
      </c>
      <c r="R82" s="955">
        <f t="shared" si="3"/>
        <v>1.05</v>
      </c>
      <c r="S82" s="919">
        <f t="shared" si="4"/>
        <v>-1</v>
      </c>
      <c r="T82" s="955">
        <f t="shared" si="5"/>
        <v>-1.1700000000000002</v>
      </c>
      <c r="U82" s="962">
        <v>9</v>
      </c>
      <c r="V82" s="910">
        <v>12</v>
      </c>
      <c r="W82" s="910">
        <v>3</v>
      </c>
      <c r="X82" s="960">
        <v>1.3333333333333333</v>
      </c>
      <c r="Y82" s="958">
        <v>3</v>
      </c>
    </row>
    <row r="83" spans="1:25" ht="14.45" customHeight="1" x14ac:dyDescent="0.2">
      <c r="A83" s="923" t="s">
        <v>7919</v>
      </c>
      <c r="B83" s="904">
        <v>3</v>
      </c>
      <c r="C83" s="905">
        <v>2.77</v>
      </c>
      <c r="D83" s="906">
        <v>3</v>
      </c>
      <c r="E83" s="909">
        <v>2</v>
      </c>
      <c r="F83" s="891">
        <v>1.51</v>
      </c>
      <c r="G83" s="892">
        <v>3</v>
      </c>
      <c r="H83" s="887">
        <v>5</v>
      </c>
      <c r="I83" s="888">
        <v>3.96</v>
      </c>
      <c r="J83" s="889">
        <v>3</v>
      </c>
      <c r="K83" s="893">
        <v>0.74</v>
      </c>
      <c r="L83" s="890">
        <v>1</v>
      </c>
      <c r="M83" s="890">
        <v>12</v>
      </c>
      <c r="N83" s="894">
        <v>4</v>
      </c>
      <c r="O83" s="890" t="s">
        <v>7774</v>
      </c>
      <c r="P83" s="907" t="s">
        <v>7920</v>
      </c>
      <c r="Q83" s="895">
        <f t="shared" si="3"/>
        <v>2</v>
      </c>
      <c r="R83" s="954">
        <f t="shared" si="3"/>
        <v>1.19</v>
      </c>
      <c r="S83" s="895">
        <f t="shared" si="4"/>
        <v>3</v>
      </c>
      <c r="T83" s="954">
        <f t="shared" si="5"/>
        <v>2.4500000000000002</v>
      </c>
      <c r="U83" s="961">
        <v>20</v>
      </c>
      <c r="V83" s="904">
        <v>15</v>
      </c>
      <c r="W83" s="904">
        <v>-5</v>
      </c>
      <c r="X83" s="959">
        <v>0.75</v>
      </c>
      <c r="Y83" s="957"/>
    </row>
    <row r="84" spans="1:25" ht="14.45" customHeight="1" x14ac:dyDescent="0.2">
      <c r="A84" s="924" t="s">
        <v>7921</v>
      </c>
      <c r="B84" s="910">
        <v>2</v>
      </c>
      <c r="C84" s="911">
        <v>2.85</v>
      </c>
      <c r="D84" s="908">
        <v>4</v>
      </c>
      <c r="E84" s="920">
        <v>2</v>
      </c>
      <c r="F84" s="915">
        <v>2.13</v>
      </c>
      <c r="G84" s="897">
        <v>2</v>
      </c>
      <c r="H84" s="912">
        <v>2</v>
      </c>
      <c r="I84" s="913">
        <v>2.7</v>
      </c>
      <c r="J84" s="896">
        <v>3.5</v>
      </c>
      <c r="K84" s="916">
        <v>1.35</v>
      </c>
      <c r="L84" s="914">
        <v>3</v>
      </c>
      <c r="M84" s="914">
        <v>24</v>
      </c>
      <c r="N84" s="917">
        <v>8</v>
      </c>
      <c r="O84" s="914" t="s">
        <v>7774</v>
      </c>
      <c r="P84" s="918" t="s">
        <v>7922</v>
      </c>
      <c r="Q84" s="919">
        <f t="shared" si="3"/>
        <v>0</v>
      </c>
      <c r="R84" s="955">
        <f t="shared" si="3"/>
        <v>-0.14999999999999991</v>
      </c>
      <c r="S84" s="919">
        <f t="shared" si="4"/>
        <v>0</v>
      </c>
      <c r="T84" s="955">
        <f t="shared" si="5"/>
        <v>0.57000000000000028</v>
      </c>
      <c r="U84" s="962">
        <v>16</v>
      </c>
      <c r="V84" s="910">
        <v>7</v>
      </c>
      <c r="W84" s="910">
        <v>-9</v>
      </c>
      <c r="X84" s="960">
        <v>0.4375</v>
      </c>
      <c r="Y84" s="958"/>
    </row>
    <row r="85" spans="1:25" ht="14.45" customHeight="1" x14ac:dyDescent="0.2">
      <c r="A85" s="923" t="s">
        <v>7923</v>
      </c>
      <c r="B85" s="904">
        <v>35</v>
      </c>
      <c r="C85" s="905">
        <v>25.57</v>
      </c>
      <c r="D85" s="906">
        <v>3.6</v>
      </c>
      <c r="E85" s="909">
        <v>34</v>
      </c>
      <c r="F85" s="891">
        <v>26.46</v>
      </c>
      <c r="G85" s="892">
        <v>4.3</v>
      </c>
      <c r="H85" s="887">
        <v>30</v>
      </c>
      <c r="I85" s="888">
        <v>22.05</v>
      </c>
      <c r="J85" s="903">
        <v>4.0999999999999996</v>
      </c>
      <c r="K85" s="893">
        <v>0.62</v>
      </c>
      <c r="L85" s="890">
        <v>1</v>
      </c>
      <c r="M85" s="890">
        <v>12</v>
      </c>
      <c r="N85" s="894">
        <v>4</v>
      </c>
      <c r="O85" s="890" t="s">
        <v>7774</v>
      </c>
      <c r="P85" s="907" t="s">
        <v>7924</v>
      </c>
      <c r="Q85" s="895">
        <f t="shared" si="3"/>
        <v>-5</v>
      </c>
      <c r="R85" s="954">
        <f t="shared" si="3"/>
        <v>-3.5199999999999996</v>
      </c>
      <c r="S85" s="895">
        <f t="shared" si="4"/>
        <v>-4</v>
      </c>
      <c r="T85" s="954">
        <f t="shared" si="5"/>
        <v>-4.41</v>
      </c>
      <c r="U85" s="961">
        <v>120</v>
      </c>
      <c r="V85" s="904">
        <v>122.99999999999999</v>
      </c>
      <c r="W85" s="904">
        <v>2.9999999999999858</v>
      </c>
      <c r="X85" s="959">
        <v>1.0249999999999999</v>
      </c>
      <c r="Y85" s="957">
        <v>26</v>
      </c>
    </row>
    <row r="86" spans="1:25" ht="14.45" customHeight="1" x14ac:dyDescent="0.2">
      <c r="A86" s="924" t="s">
        <v>7925</v>
      </c>
      <c r="B86" s="910">
        <v>3</v>
      </c>
      <c r="C86" s="911">
        <v>3.12</v>
      </c>
      <c r="D86" s="908">
        <v>11.7</v>
      </c>
      <c r="E86" s="920">
        <v>3</v>
      </c>
      <c r="F86" s="915">
        <v>2.4300000000000002</v>
      </c>
      <c r="G86" s="897">
        <v>5.7</v>
      </c>
      <c r="H86" s="912">
        <v>8</v>
      </c>
      <c r="I86" s="913">
        <v>7.44</v>
      </c>
      <c r="J86" s="902">
        <v>6.8</v>
      </c>
      <c r="K86" s="916">
        <v>0.81</v>
      </c>
      <c r="L86" s="914">
        <v>2</v>
      </c>
      <c r="M86" s="914">
        <v>18</v>
      </c>
      <c r="N86" s="917">
        <v>6</v>
      </c>
      <c r="O86" s="914" t="s">
        <v>7774</v>
      </c>
      <c r="P86" s="918" t="s">
        <v>7926</v>
      </c>
      <c r="Q86" s="919">
        <f t="shared" si="3"/>
        <v>5</v>
      </c>
      <c r="R86" s="955">
        <f t="shared" si="3"/>
        <v>4.32</v>
      </c>
      <c r="S86" s="919">
        <f t="shared" si="4"/>
        <v>5</v>
      </c>
      <c r="T86" s="955">
        <f t="shared" si="5"/>
        <v>5.01</v>
      </c>
      <c r="U86" s="962">
        <v>48</v>
      </c>
      <c r="V86" s="910">
        <v>54.4</v>
      </c>
      <c r="W86" s="910">
        <v>6.3999999999999986</v>
      </c>
      <c r="X86" s="960">
        <v>1.1333333333333333</v>
      </c>
      <c r="Y86" s="958">
        <v>14</v>
      </c>
    </row>
    <row r="87" spans="1:25" ht="14.45" customHeight="1" x14ac:dyDescent="0.2">
      <c r="A87" s="924" t="s">
        <v>7927</v>
      </c>
      <c r="B87" s="910"/>
      <c r="C87" s="911"/>
      <c r="D87" s="908"/>
      <c r="E87" s="920"/>
      <c r="F87" s="915"/>
      <c r="G87" s="897"/>
      <c r="H87" s="912">
        <v>1</v>
      </c>
      <c r="I87" s="913">
        <v>1.07</v>
      </c>
      <c r="J87" s="896">
        <v>7</v>
      </c>
      <c r="K87" s="916">
        <v>1.07</v>
      </c>
      <c r="L87" s="914">
        <v>3</v>
      </c>
      <c r="M87" s="914">
        <v>27</v>
      </c>
      <c r="N87" s="917">
        <v>9</v>
      </c>
      <c r="O87" s="914" t="s">
        <v>7774</v>
      </c>
      <c r="P87" s="918" t="s">
        <v>7928</v>
      </c>
      <c r="Q87" s="919">
        <f t="shared" si="3"/>
        <v>1</v>
      </c>
      <c r="R87" s="955">
        <f t="shared" si="3"/>
        <v>1.07</v>
      </c>
      <c r="S87" s="919">
        <f t="shared" si="4"/>
        <v>1</v>
      </c>
      <c r="T87" s="955">
        <f t="shared" si="5"/>
        <v>1.07</v>
      </c>
      <c r="U87" s="962">
        <v>9</v>
      </c>
      <c r="V87" s="910">
        <v>7</v>
      </c>
      <c r="W87" s="910">
        <v>-2</v>
      </c>
      <c r="X87" s="960">
        <v>0.77777777777777779</v>
      </c>
      <c r="Y87" s="958"/>
    </row>
    <row r="88" spans="1:25" ht="14.45" customHeight="1" x14ac:dyDescent="0.2">
      <c r="A88" s="923" t="s">
        <v>7929</v>
      </c>
      <c r="B88" s="898">
        <v>540</v>
      </c>
      <c r="C88" s="899">
        <v>504.12</v>
      </c>
      <c r="D88" s="900">
        <v>2.7</v>
      </c>
      <c r="E88" s="909">
        <v>519</v>
      </c>
      <c r="F88" s="891">
        <v>482.01</v>
      </c>
      <c r="G88" s="892">
        <v>2.8</v>
      </c>
      <c r="H88" s="890">
        <v>420</v>
      </c>
      <c r="I88" s="891">
        <v>387.4</v>
      </c>
      <c r="J88" s="892">
        <v>2.7</v>
      </c>
      <c r="K88" s="893">
        <v>0.89</v>
      </c>
      <c r="L88" s="890">
        <v>1</v>
      </c>
      <c r="M88" s="890">
        <v>12</v>
      </c>
      <c r="N88" s="894">
        <v>4</v>
      </c>
      <c r="O88" s="890" t="s">
        <v>7774</v>
      </c>
      <c r="P88" s="907" t="s">
        <v>7930</v>
      </c>
      <c r="Q88" s="895">
        <f t="shared" si="3"/>
        <v>-120</v>
      </c>
      <c r="R88" s="954">
        <f t="shared" si="3"/>
        <v>-116.72000000000003</v>
      </c>
      <c r="S88" s="895">
        <f t="shared" si="4"/>
        <v>-99</v>
      </c>
      <c r="T88" s="954">
        <f t="shared" si="5"/>
        <v>-94.610000000000014</v>
      </c>
      <c r="U88" s="961">
        <v>1680</v>
      </c>
      <c r="V88" s="904">
        <v>1134</v>
      </c>
      <c r="W88" s="904">
        <v>-546</v>
      </c>
      <c r="X88" s="959">
        <v>0.67500000000000004</v>
      </c>
      <c r="Y88" s="957">
        <v>30</v>
      </c>
    </row>
    <row r="89" spans="1:25" ht="14.45" customHeight="1" x14ac:dyDescent="0.2">
      <c r="A89" s="924" t="s">
        <v>7931</v>
      </c>
      <c r="B89" s="921">
        <v>51</v>
      </c>
      <c r="C89" s="922">
        <v>70.56</v>
      </c>
      <c r="D89" s="901">
        <v>3.9</v>
      </c>
      <c r="E89" s="920">
        <v>58</v>
      </c>
      <c r="F89" s="915">
        <v>82.53</v>
      </c>
      <c r="G89" s="897">
        <v>4.3</v>
      </c>
      <c r="H89" s="914">
        <v>57</v>
      </c>
      <c r="I89" s="915">
        <v>79.819999999999993</v>
      </c>
      <c r="J89" s="897">
        <v>4.7</v>
      </c>
      <c r="K89" s="916">
        <v>1.37</v>
      </c>
      <c r="L89" s="914">
        <v>2</v>
      </c>
      <c r="M89" s="914">
        <v>21</v>
      </c>
      <c r="N89" s="917">
        <v>7</v>
      </c>
      <c r="O89" s="914" t="s">
        <v>7774</v>
      </c>
      <c r="P89" s="918" t="s">
        <v>7932</v>
      </c>
      <c r="Q89" s="919">
        <f t="shared" si="3"/>
        <v>6</v>
      </c>
      <c r="R89" s="955">
        <f t="shared" si="3"/>
        <v>9.2599999999999909</v>
      </c>
      <c r="S89" s="919">
        <f t="shared" si="4"/>
        <v>-1</v>
      </c>
      <c r="T89" s="955">
        <f t="shared" si="5"/>
        <v>-2.710000000000008</v>
      </c>
      <c r="U89" s="962">
        <v>399</v>
      </c>
      <c r="V89" s="910">
        <v>267.90000000000003</v>
      </c>
      <c r="W89" s="910">
        <v>-131.09999999999997</v>
      </c>
      <c r="X89" s="960">
        <v>0.67142857142857149</v>
      </c>
      <c r="Y89" s="958">
        <v>33</v>
      </c>
    </row>
    <row r="90" spans="1:25" ht="14.45" customHeight="1" x14ac:dyDescent="0.2">
      <c r="A90" s="924" t="s">
        <v>7933</v>
      </c>
      <c r="B90" s="921">
        <v>7</v>
      </c>
      <c r="C90" s="922">
        <v>11.86</v>
      </c>
      <c r="D90" s="901">
        <v>3.4</v>
      </c>
      <c r="E90" s="920">
        <v>11</v>
      </c>
      <c r="F90" s="915">
        <v>18.920000000000002</v>
      </c>
      <c r="G90" s="897">
        <v>3.6</v>
      </c>
      <c r="H90" s="914">
        <v>8</v>
      </c>
      <c r="I90" s="915">
        <v>13.63</v>
      </c>
      <c r="J90" s="897">
        <v>5.3</v>
      </c>
      <c r="K90" s="916">
        <v>1.76</v>
      </c>
      <c r="L90" s="914">
        <v>3</v>
      </c>
      <c r="M90" s="914">
        <v>27</v>
      </c>
      <c r="N90" s="917">
        <v>9</v>
      </c>
      <c r="O90" s="914" t="s">
        <v>7774</v>
      </c>
      <c r="P90" s="918" t="s">
        <v>7934</v>
      </c>
      <c r="Q90" s="919">
        <f t="shared" si="3"/>
        <v>1</v>
      </c>
      <c r="R90" s="955">
        <f t="shared" si="3"/>
        <v>1.7700000000000014</v>
      </c>
      <c r="S90" s="919">
        <f t="shared" si="4"/>
        <v>-3</v>
      </c>
      <c r="T90" s="955">
        <f t="shared" si="5"/>
        <v>-5.2900000000000009</v>
      </c>
      <c r="U90" s="962">
        <v>72</v>
      </c>
      <c r="V90" s="910">
        <v>42.4</v>
      </c>
      <c r="W90" s="910">
        <v>-29.6</v>
      </c>
      <c r="X90" s="960">
        <v>0.58888888888888891</v>
      </c>
      <c r="Y90" s="958"/>
    </row>
    <row r="91" spans="1:25" ht="14.45" customHeight="1" x14ac:dyDescent="0.2">
      <c r="A91" s="923" t="s">
        <v>7935</v>
      </c>
      <c r="B91" s="904">
        <v>56</v>
      </c>
      <c r="C91" s="905">
        <v>31.73</v>
      </c>
      <c r="D91" s="906">
        <v>2.8</v>
      </c>
      <c r="E91" s="887">
        <v>67</v>
      </c>
      <c r="F91" s="888">
        <v>37.86</v>
      </c>
      <c r="G91" s="889">
        <v>2.6</v>
      </c>
      <c r="H91" s="890">
        <v>66</v>
      </c>
      <c r="I91" s="891">
        <v>36.93</v>
      </c>
      <c r="J91" s="892">
        <v>2.7</v>
      </c>
      <c r="K91" s="893">
        <v>0.54</v>
      </c>
      <c r="L91" s="890">
        <v>1</v>
      </c>
      <c r="M91" s="890">
        <v>12</v>
      </c>
      <c r="N91" s="894">
        <v>4</v>
      </c>
      <c r="O91" s="890" t="s">
        <v>7774</v>
      </c>
      <c r="P91" s="907" t="s">
        <v>7936</v>
      </c>
      <c r="Q91" s="895">
        <f t="shared" si="3"/>
        <v>10</v>
      </c>
      <c r="R91" s="954">
        <f t="shared" si="3"/>
        <v>5.1999999999999993</v>
      </c>
      <c r="S91" s="895">
        <f t="shared" si="4"/>
        <v>-1</v>
      </c>
      <c r="T91" s="954">
        <f t="shared" si="5"/>
        <v>-0.92999999999999972</v>
      </c>
      <c r="U91" s="961">
        <v>264</v>
      </c>
      <c r="V91" s="904">
        <v>178.20000000000002</v>
      </c>
      <c r="W91" s="904">
        <v>-85.799999999999983</v>
      </c>
      <c r="X91" s="959">
        <v>0.67500000000000004</v>
      </c>
      <c r="Y91" s="957">
        <v>5</v>
      </c>
    </row>
    <row r="92" spans="1:25" ht="14.45" customHeight="1" x14ac:dyDescent="0.2">
      <c r="A92" s="924" t="s">
        <v>7937</v>
      </c>
      <c r="B92" s="910">
        <v>3</v>
      </c>
      <c r="C92" s="911">
        <v>2.5</v>
      </c>
      <c r="D92" s="908">
        <v>3.7</v>
      </c>
      <c r="E92" s="912">
        <v>7</v>
      </c>
      <c r="F92" s="913">
        <v>5.62</v>
      </c>
      <c r="G92" s="896">
        <v>4.3</v>
      </c>
      <c r="H92" s="914">
        <v>2</v>
      </c>
      <c r="I92" s="915">
        <v>1.61</v>
      </c>
      <c r="J92" s="897">
        <v>3</v>
      </c>
      <c r="K92" s="916">
        <v>0.8</v>
      </c>
      <c r="L92" s="914">
        <v>2</v>
      </c>
      <c r="M92" s="914">
        <v>21</v>
      </c>
      <c r="N92" s="917">
        <v>7</v>
      </c>
      <c r="O92" s="914" t="s">
        <v>7774</v>
      </c>
      <c r="P92" s="918" t="s">
        <v>7938</v>
      </c>
      <c r="Q92" s="919">
        <f t="shared" si="3"/>
        <v>-1</v>
      </c>
      <c r="R92" s="955">
        <f t="shared" si="3"/>
        <v>-0.8899999999999999</v>
      </c>
      <c r="S92" s="919">
        <f t="shared" si="4"/>
        <v>-5</v>
      </c>
      <c r="T92" s="955">
        <f t="shared" si="5"/>
        <v>-4.01</v>
      </c>
      <c r="U92" s="962">
        <v>14</v>
      </c>
      <c r="V92" s="910">
        <v>6</v>
      </c>
      <c r="W92" s="910">
        <v>-8</v>
      </c>
      <c r="X92" s="960">
        <v>0.42857142857142855</v>
      </c>
      <c r="Y92" s="958"/>
    </row>
    <row r="93" spans="1:25" ht="14.45" customHeight="1" x14ac:dyDescent="0.2">
      <c r="A93" s="923" t="s">
        <v>7939</v>
      </c>
      <c r="B93" s="898">
        <v>15</v>
      </c>
      <c r="C93" s="899">
        <v>10.64</v>
      </c>
      <c r="D93" s="900">
        <v>3.7</v>
      </c>
      <c r="E93" s="909">
        <v>13</v>
      </c>
      <c r="F93" s="891">
        <v>7.94</v>
      </c>
      <c r="G93" s="892">
        <v>3.6</v>
      </c>
      <c r="H93" s="890">
        <v>12</v>
      </c>
      <c r="I93" s="891">
        <v>7.47</v>
      </c>
      <c r="J93" s="892">
        <v>2.8</v>
      </c>
      <c r="K93" s="893">
        <v>0.61</v>
      </c>
      <c r="L93" s="890">
        <v>1</v>
      </c>
      <c r="M93" s="890">
        <v>12</v>
      </c>
      <c r="N93" s="894">
        <v>4</v>
      </c>
      <c r="O93" s="890" t="s">
        <v>7774</v>
      </c>
      <c r="P93" s="907" t="s">
        <v>7940</v>
      </c>
      <c r="Q93" s="895">
        <f t="shared" si="3"/>
        <v>-3</v>
      </c>
      <c r="R93" s="954">
        <f t="shared" si="3"/>
        <v>-3.1700000000000008</v>
      </c>
      <c r="S93" s="895">
        <f t="shared" si="4"/>
        <v>-1</v>
      </c>
      <c r="T93" s="954">
        <f t="shared" si="5"/>
        <v>-0.47000000000000064</v>
      </c>
      <c r="U93" s="961">
        <v>48</v>
      </c>
      <c r="V93" s="904">
        <v>33.599999999999994</v>
      </c>
      <c r="W93" s="904">
        <v>-14.400000000000006</v>
      </c>
      <c r="X93" s="959">
        <v>0.69999999999999984</v>
      </c>
      <c r="Y93" s="957">
        <v>3</v>
      </c>
    </row>
    <row r="94" spans="1:25" ht="14.45" customHeight="1" x14ac:dyDescent="0.2">
      <c r="A94" s="924" t="s">
        <v>7941</v>
      </c>
      <c r="B94" s="921">
        <v>3</v>
      </c>
      <c r="C94" s="922">
        <v>3.75</v>
      </c>
      <c r="D94" s="901">
        <v>9.6999999999999993</v>
      </c>
      <c r="E94" s="920">
        <v>4</v>
      </c>
      <c r="F94" s="915">
        <v>5.01</v>
      </c>
      <c r="G94" s="897">
        <v>7.3</v>
      </c>
      <c r="H94" s="914">
        <v>4</v>
      </c>
      <c r="I94" s="915">
        <v>6.53</v>
      </c>
      <c r="J94" s="902">
        <v>11</v>
      </c>
      <c r="K94" s="916">
        <v>1.25</v>
      </c>
      <c r="L94" s="914">
        <v>3</v>
      </c>
      <c r="M94" s="914">
        <v>27</v>
      </c>
      <c r="N94" s="917">
        <v>9</v>
      </c>
      <c r="O94" s="914" t="s">
        <v>7774</v>
      </c>
      <c r="P94" s="918" t="s">
        <v>7940</v>
      </c>
      <c r="Q94" s="919">
        <f t="shared" si="3"/>
        <v>1</v>
      </c>
      <c r="R94" s="955">
        <f t="shared" si="3"/>
        <v>2.7800000000000002</v>
      </c>
      <c r="S94" s="919">
        <f t="shared" si="4"/>
        <v>0</v>
      </c>
      <c r="T94" s="955">
        <f t="shared" si="5"/>
        <v>1.5200000000000005</v>
      </c>
      <c r="U94" s="962">
        <v>36</v>
      </c>
      <c r="V94" s="910">
        <v>44</v>
      </c>
      <c r="W94" s="910">
        <v>8</v>
      </c>
      <c r="X94" s="960">
        <v>1.2222222222222223</v>
      </c>
      <c r="Y94" s="958">
        <v>11</v>
      </c>
    </row>
    <row r="95" spans="1:25" ht="14.45" customHeight="1" x14ac:dyDescent="0.2">
      <c r="A95" s="924" t="s">
        <v>7942</v>
      </c>
      <c r="B95" s="921"/>
      <c r="C95" s="922"/>
      <c r="D95" s="901"/>
      <c r="E95" s="920"/>
      <c r="F95" s="915"/>
      <c r="G95" s="897"/>
      <c r="H95" s="914">
        <v>1</v>
      </c>
      <c r="I95" s="915">
        <v>2.84</v>
      </c>
      <c r="J95" s="897">
        <v>7</v>
      </c>
      <c r="K95" s="916">
        <v>2.84</v>
      </c>
      <c r="L95" s="914">
        <v>5</v>
      </c>
      <c r="M95" s="914">
        <v>48</v>
      </c>
      <c r="N95" s="917">
        <v>16</v>
      </c>
      <c r="O95" s="914" t="s">
        <v>7774</v>
      </c>
      <c r="P95" s="918" t="s">
        <v>7940</v>
      </c>
      <c r="Q95" s="919">
        <f t="shared" si="3"/>
        <v>1</v>
      </c>
      <c r="R95" s="955">
        <f t="shared" si="3"/>
        <v>2.84</v>
      </c>
      <c r="S95" s="919">
        <f t="shared" si="4"/>
        <v>1</v>
      </c>
      <c r="T95" s="955">
        <f t="shared" si="5"/>
        <v>2.84</v>
      </c>
      <c r="U95" s="962">
        <v>16</v>
      </c>
      <c r="V95" s="910">
        <v>7</v>
      </c>
      <c r="W95" s="910">
        <v>-9</v>
      </c>
      <c r="X95" s="960">
        <v>0.4375</v>
      </c>
      <c r="Y95" s="958"/>
    </row>
    <row r="96" spans="1:25" ht="14.45" customHeight="1" x14ac:dyDescent="0.2">
      <c r="A96" s="923" t="s">
        <v>7943</v>
      </c>
      <c r="B96" s="904">
        <v>108</v>
      </c>
      <c r="C96" s="905">
        <v>67.84</v>
      </c>
      <c r="D96" s="906">
        <v>3</v>
      </c>
      <c r="E96" s="887">
        <v>148</v>
      </c>
      <c r="F96" s="888">
        <v>89.47</v>
      </c>
      <c r="G96" s="889">
        <v>3</v>
      </c>
      <c r="H96" s="890">
        <v>115</v>
      </c>
      <c r="I96" s="891">
        <v>69.12</v>
      </c>
      <c r="J96" s="903">
        <v>3.1</v>
      </c>
      <c r="K96" s="893">
        <v>0.6</v>
      </c>
      <c r="L96" s="890">
        <v>1</v>
      </c>
      <c r="M96" s="890">
        <v>9</v>
      </c>
      <c r="N96" s="894">
        <v>3</v>
      </c>
      <c r="O96" s="890" t="s">
        <v>7774</v>
      </c>
      <c r="P96" s="907" t="s">
        <v>7944</v>
      </c>
      <c r="Q96" s="895">
        <f t="shared" si="3"/>
        <v>7</v>
      </c>
      <c r="R96" s="954">
        <f t="shared" si="3"/>
        <v>1.2800000000000011</v>
      </c>
      <c r="S96" s="895">
        <f t="shared" si="4"/>
        <v>-33</v>
      </c>
      <c r="T96" s="954">
        <f t="shared" si="5"/>
        <v>-20.349999999999994</v>
      </c>
      <c r="U96" s="961">
        <v>345</v>
      </c>
      <c r="V96" s="904">
        <v>356.5</v>
      </c>
      <c r="W96" s="904">
        <v>11.5</v>
      </c>
      <c r="X96" s="959">
        <v>1.0333333333333334</v>
      </c>
      <c r="Y96" s="957">
        <v>16</v>
      </c>
    </row>
    <row r="97" spans="1:25" ht="14.45" customHeight="1" x14ac:dyDescent="0.2">
      <c r="A97" s="924" t="s">
        <v>7945</v>
      </c>
      <c r="B97" s="910">
        <v>2</v>
      </c>
      <c r="C97" s="911">
        <v>1.24</v>
      </c>
      <c r="D97" s="908">
        <v>6.5</v>
      </c>
      <c r="E97" s="912">
        <v>1</v>
      </c>
      <c r="F97" s="913">
        <v>0.62</v>
      </c>
      <c r="G97" s="896">
        <v>2</v>
      </c>
      <c r="H97" s="914">
        <v>2</v>
      </c>
      <c r="I97" s="915">
        <v>1.24</v>
      </c>
      <c r="J97" s="902">
        <v>8.5</v>
      </c>
      <c r="K97" s="916">
        <v>0.62</v>
      </c>
      <c r="L97" s="914">
        <v>1</v>
      </c>
      <c r="M97" s="914">
        <v>12</v>
      </c>
      <c r="N97" s="917">
        <v>4</v>
      </c>
      <c r="O97" s="914" t="s">
        <v>7774</v>
      </c>
      <c r="P97" s="918" t="s">
        <v>7946</v>
      </c>
      <c r="Q97" s="919">
        <f t="shared" si="3"/>
        <v>0</v>
      </c>
      <c r="R97" s="955">
        <f t="shared" si="3"/>
        <v>0</v>
      </c>
      <c r="S97" s="919">
        <f t="shared" si="4"/>
        <v>1</v>
      </c>
      <c r="T97" s="955">
        <f t="shared" si="5"/>
        <v>0.62</v>
      </c>
      <c r="U97" s="962">
        <v>8</v>
      </c>
      <c r="V97" s="910">
        <v>17</v>
      </c>
      <c r="W97" s="910">
        <v>9</v>
      </c>
      <c r="X97" s="960">
        <v>2.125</v>
      </c>
      <c r="Y97" s="958">
        <v>9</v>
      </c>
    </row>
    <row r="98" spans="1:25" ht="14.45" customHeight="1" x14ac:dyDescent="0.2">
      <c r="A98" s="924" t="s">
        <v>7947</v>
      </c>
      <c r="B98" s="910"/>
      <c r="C98" s="911"/>
      <c r="D98" s="908"/>
      <c r="E98" s="912"/>
      <c r="F98" s="913"/>
      <c r="G98" s="896"/>
      <c r="H98" s="914">
        <v>1</v>
      </c>
      <c r="I98" s="915">
        <v>0.69</v>
      </c>
      <c r="J98" s="897">
        <v>3</v>
      </c>
      <c r="K98" s="916">
        <v>0.69</v>
      </c>
      <c r="L98" s="914">
        <v>1</v>
      </c>
      <c r="M98" s="914">
        <v>12</v>
      </c>
      <c r="N98" s="917">
        <v>4</v>
      </c>
      <c r="O98" s="914" t="s">
        <v>7774</v>
      </c>
      <c r="P98" s="918" t="s">
        <v>7948</v>
      </c>
      <c r="Q98" s="919">
        <f t="shared" si="3"/>
        <v>1</v>
      </c>
      <c r="R98" s="955">
        <f t="shared" si="3"/>
        <v>0.69</v>
      </c>
      <c r="S98" s="919">
        <f t="shared" si="4"/>
        <v>1</v>
      </c>
      <c r="T98" s="955">
        <f t="shared" si="5"/>
        <v>0.69</v>
      </c>
      <c r="U98" s="962">
        <v>4</v>
      </c>
      <c r="V98" s="910">
        <v>3</v>
      </c>
      <c r="W98" s="910">
        <v>-1</v>
      </c>
      <c r="X98" s="960">
        <v>0.75</v>
      </c>
      <c r="Y98" s="958"/>
    </row>
    <row r="99" spans="1:25" ht="14.45" customHeight="1" x14ac:dyDescent="0.2">
      <c r="A99" s="923" t="s">
        <v>7949</v>
      </c>
      <c r="B99" s="898">
        <v>5</v>
      </c>
      <c r="C99" s="899">
        <v>2.38</v>
      </c>
      <c r="D99" s="900">
        <v>3</v>
      </c>
      <c r="E99" s="909">
        <v>5</v>
      </c>
      <c r="F99" s="891">
        <v>2.2400000000000002</v>
      </c>
      <c r="G99" s="892">
        <v>5.4</v>
      </c>
      <c r="H99" s="890">
        <v>4</v>
      </c>
      <c r="I99" s="891">
        <v>1.98</v>
      </c>
      <c r="J99" s="892">
        <v>5.8</v>
      </c>
      <c r="K99" s="893">
        <v>0.49</v>
      </c>
      <c r="L99" s="890">
        <v>2</v>
      </c>
      <c r="M99" s="890">
        <v>21</v>
      </c>
      <c r="N99" s="894">
        <v>7</v>
      </c>
      <c r="O99" s="890" t="s">
        <v>7774</v>
      </c>
      <c r="P99" s="907" t="s">
        <v>7950</v>
      </c>
      <c r="Q99" s="895">
        <f t="shared" si="3"/>
        <v>-1</v>
      </c>
      <c r="R99" s="954">
        <f t="shared" si="3"/>
        <v>-0.39999999999999991</v>
      </c>
      <c r="S99" s="895">
        <f t="shared" si="4"/>
        <v>-1</v>
      </c>
      <c r="T99" s="954">
        <f t="shared" si="5"/>
        <v>-0.26000000000000023</v>
      </c>
      <c r="U99" s="961">
        <v>28</v>
      </c>
      <c r="V99" s="904">
        <v>23.2</v>
      </c>
      <c r="W99" s="904">
        <v>-4.8000000000000007</v>
      </c>
      <c r="X99" s="959">
        <v>0.82857142857142851</v>
      </c>
      <c r="Y99" s="957">
        <v>2</v>
      </c>
    </row>
    <row r="100" spans="1:25" ht="14.45" customHeight="1" x14ac:dyDescent="0.2">
      <c r="A100" s="924" t="s">
        <v>7951</v>
      </c>
      <c r="B100" s="921">
        <v>1</v>
      </c>
      <c r="C100" s="922">
        <v>0.61</v>
      </c>
      <c r="D100" s="901">
        <v>9</v>
      </c>
      <c r="E100" s="920"/>
      <c r="F100" s="915"/>
      <c r="G100" s="897"/>
      <c r="H100" s="914"/>
      <c r="I100" s="915"/>
      <c r="J100" s="897"/>
      <c r="K100" s="916">
        <v>0.61</v>
      </c>
      <c r="L100" s="914">
        <v>3</v>
      </c>
      <c r="M100" s="914">
        <v>24</v>
      </c>
      <c r="N100" s="917">
        <v>8</v>
      </c>
      <c r="O100" s="914" t="s">
        <v>7774</v>
      </c>
      <c r="P100" s="918" t="s">
        <v>7952</v>
      </c>
      <c r="Q100" s="919">
        <f t="shared" si="3"/>
        <v>-1</v>
      </c>
      <c r="R100" s="955">
        <f t="shared" si="3"/>
        <v>-0.61</v>
      </c>
      <c r="S100" s="919">
        <f t="shared" si="4"/>
        <v>0</v>
      </c>
      <c r="T100" s="955">
        <f t="shared" si="5"/>
        <v>0</v>
      </c>
      <c r="U100" s="962" t="s">
        <v>329</v>
      </c>
      <c r="V100" s="910" t="s">
        <v>329</v>
      </c>
      <c r="W100" s="910" t="s">
        <v>329</v>
      </c>
      <c r="X100" s="960" t="s">
        <v>329</v>
      </c>
      <c r="Y100" s="958"/>
    </row>
    <row r="101" spans="1:25" ht="14.45" customHeight="1" x14ac:dyDescent="0.2">
      <c r="A101" s="924" t="s">
        <v>7953</v>
      </c>
      <c r="B101" s="921">
        <v>1</v>
      </c>
      <c r="C101" s="922">
        <v>1.19</v>
      </c>
      <c r="D101" s="901">
        <v>5</v>
      </c>
      <c r="E101" s="920"/>
      <c r="F101" s="915"/>
      <c r="G101" s="897"/>
      <c r="H101" s="914"/>
      <c r="I101" s="915"/>
      <c r="J101" s="897"/>
      <c r="K101" s="916">
        <v>1.19</v>
      </c>
      <c r="L101" s="914">
        <v>4</v>
      </c>
      <c r="M101" s="914">
        <v>33</v>
      </c>
      <c r="N101" s="917">
        <v>11</v>
      </c>
      <c r="O101" s="914" t="s">
        <v>7774</v>
      </c>
      <c r="P101" s="918" t="s">
        <v>7954</v>
      </c>
      <c r="Q101" s="919">
        <f t="shared" si="3"/>
        <v>-1</v>
      </c>
      <c r="R101" s="955">
        <f t="shared" si="3"/>
        <v>-1.19</v>
      </c>
      <c r="S101" s="919">
        <f t="shared" si="4"/>
        <v>0</v>
      </c>
      <c r="T101" s="955">
        <f t="shared" si="5"/>
        <v>0</v>
      </c>
      <c r="U101" s="962" t="s">
        <v>329</v>
      </c>
      <c r="V101" s="910" t="s">
        <v>329</v>
      </c>
      <c r="W101" s="910" t="s">
        <v>329</v>
      </c>
      <c r="X101" s="960" t="s">
        <v>329</v>
      </c>
      <c r="Y101" s="958"/>
    </row>
    <row r="102" spans="1:25" ht="14.45" customHeight="1" x14ac:dyDescent="0.2">
      <c r="A102" s="923" t="s">
        <v>7955</v>
      </c>
      <c r="B102" s="904">
        <v>16</v>
      </c>
      <c r="C102" s="905">
        <v>7.97</v>
      </c>
      <c r="D102" s="906">
        <v>5.6</v>
      </c>
      <c r="E102" s="887">
        <v>13</v>
      </c>
      <c r="F102" s="888">
        <v>6.25</v>
      </c>
      <c r="G102" s="889">
        <v>6</v>
      </c>
      <c r="H102" s="890">
        <v>12</v>
      </c>
      <c r="I102" s="891">
        <v>5.68</v>
      </c>
      <c r="J102" s="892">
        <v>4.2</v>
      </c>
      <c r="K102" s="893">
        <v>0.47</v>
      </c>
      <c r="L102" s="890">
        <v>2</v>
      </c>
      <c r="M102" s="890">
        <v>21</v>
      </c>
      <c r="N102" s="894">
        <v>7</v>
      </c>
      <c r="O102" s="890" t="s">
        <v>7774</v>
      </c>
      <c r="P102" s="907" t="s">
        <v>7956</v>
      </c>
      <c r="Q102" s="895">
        <f t="shared" si="3"/>
        <v>-4</v>
      </c>
      <c r="R102" s="954">
        <f t="shared" si="3"/>
        <v>-2.29</v>
      </c>
      <c r="S102" s="895">
        <f t="shared" si="4"/>
        <v>-1</v>
      </c>
      <c r="T102" s="954">
        <f t="shared" si="5"/>
        <v>-0.57000000000000028</v>
      </c>
      <c r="U102" s="961">
        <v>84</v>
      </c>
      <c r="V102" s="904">
        <v>50.400000000000006</v>
      </c>
      <c r="W102" s="904">
        <v>-33.599999999999994</v>
      </c>
      <c r="X102" s="959">
        <v>0.60000000000000009</v>
      </c>
      <c r="Y102" s="957">
        <v>2</v>
      </c>
    </row>
    <row r="103" spans="1:25" ht="14.45" customHeight="1" x14ac:dyDescent="0.2">
      <c r="A103" s="924" t="s">
        <v>7957</v>
      </c>
      <c r="B103" s="910">
        <v>3</v>
      </c>
      <c r="C103" s="911">
        <v>1.98</v>
      </c>
      <c r="D103" s="908">
        <v>5.7</v>
      </c>
      <c r="E103" s="912">
        <v>5</v>
      </c>
      <c r="F103" s="913">
        <v>3.35</v>
      </c>
      <c r="G103" s="896">
        <v>7.2</v>
      </c>
      <c r="H103" s="914">
        <v>3</v>
      </c>
      <c r="I103" s="915">
        <v>1.89</v>
      </c>
      <c r="J103" s="897">
        <v>5.7</v>
      </c>
      <c r="K103" s="916">
        <v>0.63</v>
      </c>
      <c r="L103" s="914">
        <v>3</v>
      </c>
      <c r="M103" s="914">
        <v>27</v>
      </c>
      <c r="N103" s="917">
        <v>9</v>
      </c>
      <c r="O103" s="914" t="s">
        <v>7774</v>
      </c>
      <c r="P103" s="918" t="s">
        <v>7958</v>
      </c>
      <c r="Q103" s="919">
        <f t="shared" si="3"/>
        <v>0</v>
      </c>
      <c r="R103" s="955">
        <f t="shared" si="3"/>
        <v>-9.000000000000008E-2</v>
      </c>
      <c r="S103" s="919">
        <f t="shared" si="4"/>
        <v>-2</v>
      </c>
      <c r="T103" s="955">
        <f t="shared" si="5"/>
        <v>-1.4600000000000002</v>
      </c>
      <c r="U103" s="962">
        <v>27</v>
      </c>
      <c r="V103" s="910">
        <v>17.100000000000001</v>
      </c>
      <c r="W103" s="910">
        <v>-9.8999999999999986</v>
      </c>
      <c r="X103" s="960">
        <v>0.63333333333333341</v>
      </c>
      <c r="Y103" s="958">
        <v>1</v>
      </c>
    </row>
    <row r="104" spans="1:25" ht="14.45" customHeight="1" x14ac:dyDescent="0.2">
      <c r="A104" s="924" t="s">
        <v>7959</v>
      </c>
      <c r="B104" s="910"/>
      <c r="C104" s="911"/>
      <c r="D104" s="908"/>
      <c r="E104" s="912">
        <v>1</v>
      </c>
      <c r="F104" s="913">
        <v>0.74</v>
      </c>
      <c r="G104" s="896">
        <v>3</v>
      </c>
      <c r="H104" s="914">
        <v>2</v>
      </c>
      <c r="I104" s="915">
        <v>1.84</v>
      </c>
      <c r="J104" s="897">
        <v>4.5</v>
      </c>
      <c r="K104" s="916">
        <v>0.97</v>
      </c>
      <c r="L104" s="914">
        <v>4</v>
      </c>
      <c r="M104" s="914">
        <v>33</v>
      </c>
      <c r="N104" s="917">
        <v>11</v>
      </c>
      <c r="O104" s="914" t="s">
        <v>7774</v>
      </c>
      <c r="P104" s="918" t="s">
        <v>7960</v>
      </c>
      <c r="Q104" s="919">
        <f t="shared" si="3"/>
        <v>2</v>
      </c>
      <c r="R104" s="955">
        <f t="shared" si="3"/>
        <v>1.84</v>
      </c>
      <c r="S104" s="919">
        <f t="shared" si="4"/>
        <v>1</v>
      </c>
      <c r="T104" s="955">
        <f t="shared" si="5"/>
        <v>1.1000000000000001</v>
      </c>
      <c r="U104" s="962">
        <v>22</v>
      </c>
      <c r="V104" s="910">
        <v>9</v>
      </c>
      <c r="W104" s="910">
        <v>-13</v>
      </c>
      <c r="X104" s="960">
        <v>0.40909090909090912</v>
      </c>
      <c r="Y104" s="958"/>
    </row>
    <row r="105" spans="1:25" ht="14.45" customHeight="1" x14ac:dyDescent="0.2">
      <c r="A105" s="923" t="s">
        <v>7961</v>
      </c>
      <c r="B105" s="898">
        <v>38</v>
      </c>
      <c r="C105" s="899">
        <v>12.68</v>
      </c>
      <c r="D105" s="900">
        <v>2.7</v>
      </c>
      <c r="E105" s="909">
        <v>38</v>
      </c>
      <c r="F105" s="891">
        <v>12.67</v>
      </c>
      <c r="G105" s="892">
        <v>3.5</v>
      </c>
      <c r="H105" s="890">
        <v>13</v>
      </c>
      <c r="I105" s="891">
        <v>4.25</v>
      </c>
      <c r="J105" s="903">
        <v>3.2</v>
      </c>
      <c r="K105" s="893">
        <v>0.32</v>
      </c>
      <c r="L105" s="890">
        <v>1</v>
      </c>
      <c r="M105" s="890">
        <v>9</v>
      </c>
      <c r="N105" s="894">
        <v>3</v>
      </c>
      <c r="O105" s="890" t="s">
        <v>7774</v>
      </c>
      <c r="P105" s="907" t="s">
        <v>7962</v>
      </c>
      <c r="Q105" s="895">
        <f t="shared" si="3"/>
        <v>-25</v>
      </c>
      <c r="R105" s="954">
        <f t="shared" si="3"/>
        <v>-8.43</v>
      </c>
      <c r="S105" s="895">
        <f t="shared" si="4"/>
        <v>-25</v>
      </c>
      <c r="T105" s="954">
        <f t="shared" si="5"/>
        <v>-8.42</v>
      </c>
      <c r="U105" s="961">
        <v>39</v>
      </c>
      <c r="V105" s="904">
        <v>41.6</v>
      </c>
      <c r="W105" s="904">
        <v>2.6000000000000014</v>
      </c>
      <c r="X105" s="959">
        <v>1.0666666666666667</v>
      </c>
      <c r="Y105" s="957">
        <v>11</v>
      </c>
    </row>
    <row r="106" spans="1:25" ht="14.45" customHeight="1" x14ac:dyDescent="0.2">
      <c r="A106" s="924" t="s">
        <v>7963</v>
      </c>
      <c r="B106" s="921">
        <v>10</v>
      </c>
      <c r="C106" s="922">
        <v>4.57</v>
      </c>
      <c r="D106" s="901">
        <v>2.9</v>
      </c>
      <c r="E106" s="920">
        <v>7</v>
      </c>
      <c r="F106" s="915">
        <v>2.76</v>
      </c>
      <c r="G106" s="897">
        <v>4</v>
      </c>
      <c r="H106" s="914">
        <v>10</v>
      </c>
      <c r="I106" s="915">
        <v>4.6100000000000003</v>
      </c>
      <c r="J106" s="902">
        <v>5.6</v>
      </c>
      <c r="K106" s="916">
        <v>0.42</v>
      </c>
      <c r="L106" s="914">
        <v>2</v>
      </c>
      <c r="M106" s="914">
        <v>15</v>
      </c>
      <c r="N106" s="917">
        <v>5</v>
      </c>
      <c r="O106" s="914" t="s">
        <v>7774</v>
      </c>
      <c r="P106" s="918" t="s">
        <v>7964</v>
      </c>
      <c r="Q106" s="919">
        <f t="shared" si="3"/>
        <v>0</v>
      </c>
      <c r="R106" s="955">
        <f t="shared" si="3"/>
        <v>4.0000000000000036E-2</v>
      </c>
      <c r="S106" s="919">
        <f t="shared" si="4"/>
        <v>3</v>
      </c>
      <c r="T106" s="955">
        <f t="shared" si="5"/>
        <v>1.8500000000000005</v>
      </c>
      <c r="U106" s="962">
        <v>50</v>
      </c>
      <c r="V106" s="910">
        <v>56</v>
      </c>
      <c r="W106" s="910">
        <v>6</v>
      </c>
      <c r="X106" s="960">
        <v>1.1200000000000001</v>
      </c>
      <c r="Y106" s="958">
        <v>10</v>
      </c>
    </row>
    <row r="107" spans="1:25" ht="14.45" customHeight="1" x14ac:dyDescent="0.2">
      <c r="A107" s="924" t="s">
        <v>7965</v>
      </c>
      <c r="B107" s="921">
        <v>3</v>
      </c>
      <c r="C107" s="922">
        <v>2.16</v>
      </c>
      <c r="D107" s="901">
        <v>4.3</v>
      </c>
      <c r="E107" s="920"/>
      <c r="F107" s="915"/>
      <c r="G107" s="897"/>
      <c r="H107" s="914">
        <v>1</v>
      </c>
      <c r="I107" s="915">
        <v>0.26</v>
      </c>
      <c r="J107" s="897">
        <v>1</v>
      </c>
      <c r="K107" s="916">
        <v>0.72</v>
      </c>
      <c r="L107" s="914">
        <v>3</v>
      </c>
      <c r="M107" s="914">
        <v>24</v>
      </c>
      <c r="N107" s="917">
        <v>8</v>
      </c>
      <c r="O107" s="914" t="s">
        <v>7774</v>
      </c>
      <c r="P107" s="918" t="s">
        <v>7966</v>
      </c>
      <c r="Q107" s="919">
        <f t="shared" si="3"/>
        <v>-2</v>
      </c>
      <c r="R107" s="955">
        <f t="shared" si="3"/>
        <v>-1.9000000000000001</v>
      </c>
      <c r="S107" s="919">
        <f t="shared" si="4"/>
        <v>1</v>
      </c>
      <c r="T107" s="955">
        <f t="shared" si="5"/>
        <v>0.26</v>
      </c>
      <c r="U107" s="962">
        <v>8</v>
      </c>
      <c r="V107" s="910">
        <v>1</v>
      </c>
      <c r="W107" s="910">
        <v>-7</v>
      </c>
      <c r="X107" s="960">
        <v>0.125</v>
      </c>
      <c r="Y107" s="958"/>
    </row>
    <row r="108" spans="1:25" ht="14.45" customHeight="1" x14ac:dyDescent="0.2">
      <c r="A108" s="923" t="s">
        <v>7967</v>
      </c>
      <c r="B108" s="904"/>
      <c r="C108" s="905"/>
      <c r="D108" s="906"/>
      <c r="E108" s="887">
        <v>2</v>
      </c>
      <c r="F108" s="888">
        <v>0.74</v>
      </c>
      <c r="G108" s="889">
        <v>1.5</v>
      </c>
      <c r="H108" s="890"/>
      <c r="I108" s="891"/>
      <c r="J108" s="892"/>
      <c r="K108" s="893">
        <v>0.68</v>
      </c>
      <c r="L108" s="890">
        <v>3</v>
      </c>
      <c r="M108" s="890">
        <v>24</v>
      </c>
      <c r="N108" s="894">
        <v>8</v>
      </c>
      <c r="O108" s="890" t="s">
        <v>7774</v>
      </c>
      <c r="P108" s="907" t="s">
        <v>7968</v>
      </c>
      <c r="Q108" s="895">
        <f t="shared" si="3"/>
        <v>0</v>
      </c>
      <c r="R108" s="954">
        <f t="shared" si="3"/>
        <v>0</v>
      </c>
      <c r="S108" s="895">
        <f t="shared" si="4"/>
        <v>-2</v>
      </c>
      <c r="T108" s="954">
        <f t="shared" si="5"/>
        <v>-0.74</v>
      </c>
      <c r="U108" s="961" t="s">
        <v>329</v>
      </c>
      <c r="V108" s="904" t="s">
        <v>329</v>
      </c>
      <c r="W108" s="904" t="s">
        <v>329</v>
      </c>
      <c r="X108" s="959" t="s">
        <v>329</v>
      </c>
      <c r="Y108" s="957"/>
    </row>
    <row r="109" spans="1:25" ht="14.45" customHeight="1" x14ac:dyDescent="0.2">
      <c r="A109" s="924" t="s">
        <v>7969</v>
      </c>
      <c r="B109" s="910"/>
      <c r="C109" s="911"/>
      <c r="D109" s="908"/>
      <c r="E109" s="912">
        <v>1</v>
      </c>
      <c r="F109" s="913">
        <v>0.89</v>
      </c>
      <c r="G109" s="896">
        <v>6</v>
      </c>
      <c r="H109" s="914"/>
      <c r="I109" s="915"/>
      <c r="J109" s="897"/>
      <c r="K109" s="916">
        <v>0.89</v>
      </c>
      <c r="L109" s="914">
        <v>4</v>
      </c>
      <c r="M109" s="914">
        <v>33</v>
      </c>
      <c r="N109" s="917">
        <v>11</v>
      </c>
      <c r="O109" s="914" t="s">
        <v>7774</v>
      </c>
      <c r="P109" s="918" t="s">
        <v>7970</v>
      </c>
      <c r="Q109" s="919">
        <f t="shared" si="3"/>
        <v>0</v>
      </c>
      <c r="R109" s="955">
        <f t="shared" si="3"/>
        <v>0</v>
      </c>
      <c r="S109" s="919">
        <f t="shared" si="4"/>
        <v>-1</v>
      </c>
      <c r="T109" s="955">
        <f t="shared" si="5"/>
        <v>-0.89</v>
      </c>
      <c r="U109" s="962" t="s">
        <v>329</v>
      </c>
      <c r="V109" s="910" t="s">
        <v>329</v>
      </c>
      <c r="W109" s="910" t="s">
        <v>329</v>
      </c>
      <c r="X109" s="960" t="s">
        <v>329</v>
      </c>
      <c r="Y109" s="958"/>
    </row>
    <row r="110" spans="1:25" ht="14.45" customHeight="1" x14ac:dyDescent="0.2">
      <c r="A110" s="924" t="s">
        <v>7971</v>
      </c>
      <c r="B110" s="910"/>
      <c r="C110" s="911"/>
      <c r="D110" s="908"/>
      <c r="E110" s="912"/>
      <c r="F110" s="913"/>
      <c r="G110" s="896"/>
      <c r="H110" s="914">
        <v>1</v>
      </c>
      <c r="I110" s="915">
        <v>4.47</v>
      </c>
      <c r="J110" s="902">
        <v>26</v>
      </c>
      <c r="K110" s="916">
        <v>1.68</v>
      </c>
      <c r="L110" s="914">
        <v>5</v>
      </c>
      <c r="M110" s="914">
        <v>42</v>
      </c>
      <c r="N110" s="917">
        <v>14</v>
      </c>
      <c r="O110" s="914" t="s">
        <v>7774</v>
      </c>
      <c r="P110" s="918" t="s">
        <v>7972</v>
      </c>
      <c r="Q110" s="919">
        <f t="shared" si="3"/>
        <v>1</v>
      </c>
      <c r="R110" s="955">
        <f t="shared" si="3"/>
        <v>4.47</v>
      </c>
      <c r="S110" s="919">
        <f t="shared" si="4"/>
        <v>1</v>
      </c>
      <c r="T110" s="955">
        <f t="shared" si="5"/>
        <v>4.47</v>
      </c>
      <c r="U110" s="962">
        <v>14</v>
      </c>
      <c r="V110" s="910">
        <v>26</v>
      </c>
      <c r="W110" s="910">
        <v>12</v>
      </c>
      <c r="X110" s="960">
        <v>1.8571428571428572</v>
      </c>
      <c r="Y110" s="958">
        <v>12</v>
      </c>
    </row>
    <row r="111" spans="1:25" ht="14.45" customHeight="1" x14ac:dyDescent="0.2">
      <c r="A111" s="923" t="s">
        <v>7973</v>
      </c>
      <c r="B111" s="904"/>
      <c r="C111" s="905"/>
      <c r="D111" s="906"/>
      <c r="E111" s="909"/>
      <c r="F111" s="891"/>
      <c r="G111" s="892"/>
      <c r="H111" s="887">
        <v>1</v>
      </c>
      <c r="I111" s="888">
        <v>1.1100000000000001</v>
      </c>
      <c r="J111" s="889">
        <v>8</v>
      </c>
      <c r="K111" s="893">
        <v>1.1100000000000001</v>
      </c>
      <c r="L111" s="890">
        <v>4</v>
      </c>
      <c r="M111" s="890">
        <v>36</v>
      </c>
      <c r="N111" s="894">
        <v>12</v>
      </c>
      <c r="O111" s="890" t="s">
        <v>7774</v>
      </c>
      <c r="P111" s="907" t="s">
        <v>7974</v>
      </c>
      <c r="Q111" s="895">
        <f t="shared" si="3"/>
        <v>1</v>
      </c>
      <c r="R111" s="954">
        <f t="shared" si="3"/>
        <v>1.1100000000000001</v>
      </c>
      <c r="S111" s="895">
        <f t="shared" si="4"/>
        <v>1</v>
      </c>
      <c r="T111" s="954">
        <f t="shared" si="5"/>
        <v>1.1100000000000001</v>
      </c>
      <c r="U111" s="961">
        <v>12</v>
      </c>
      <c r="V111" s="904">
        <v>8</v>
      </c>
      <c r="W111" s="904">
        <v>-4</v>
      </c>
      <c r="X111" s="959">
        <v>0.66666666666666663</v>
      </c>
      <c r="Y111" s="957"/>
    </row>
    <row r="112" spans="1:25" ht="14.45" customHeight="1" x14ac:dyDescent="0.2">
      <c r="A112" s="923" t="s">
        <v>7975</v>
      </c>
      <c r="B112" s="898">
        <v>10</v>
      </c>
      <c r="C112" s="899">
        <v>4.29</v>
      </c>
      <c r="D112" s="900">
        <v>2.5</v>
      </c>
      <c r="E112" s="909">
        <v>9</v>
      </c>
      <c r="F112" s="891">
        <v>3.85</v>
      </c>
      <c r="G112" s="892">
        <v>3.9</v>
      </c>
      <c r="H112" s="890">
        <v>8</v>
      </c>
      <c r="I112" s="891">
        <v>3.44</v>
      </c>
      <c r="J112" s="892">
        <v>3.8</v>
      </c>
      <c r="K112" s="893">
        <v>0.43</v>
      </c>
      <c r="L112" s="890">
        <v>2</v>
      </c>
      <c r="M112" s="890">
        <v>18</v>
      </c>
      <c r="N112" s="894">
        <v>6</v>
      </c>
      <c r="O112" s="890" t="s">
        <v>7774</v>
      </c>
      <c r="P112" s="907" t="s">
        <v>7976</v>
      </c>
      <c r="Q112" s="895">
        <f t="shared" si="3"/>
        <v>-2</v>
      </c>
      <c r="R112" s="954">
        <f t="shared" si="3"/>
        <v>-0.85000000000000009</v>
      </c>
      <c r="S112" s="895">
        <f t="shared" si="4"/>
        <v>-1</v>
      </c>
      <c r="T112" s="954">
        <f t="shared" si="5"/>
        <v>-0.41000000000000014</v>
      </c>
      <c r="U112" s="961">
        <v>48</v>
      </c>
      <c r="V112" s="904">
        <v>30.4</v>
      </c>
      <c r="W112" s="904">
        <v>-17.600000000000001</v>
      </c>
      <c r="X112" s="959">
        <v>0.6333333333333333</v>
      </c>
      <c r="Y112" s="957">
        <v>4</v>
      </c>
    </row>
    <row r="113" spans="1:25" ht="14.45" customHeight="1" x14ac:dyDescent="0.2">
      <c r="A113" s="924" t="s">
        <v>7977</v>
      </c>
      <c r="B113" s="921">
        <v>5</v>
      </c>
      <c r="C113" s="922">
        <v>2.52</v>
      </c>
      <c r="D113" s="901">
        <v>3</v>
      </c>
      <c r="E113" s="920">
        <v>4</v>
      </c>
      <c r="F113" s="915">
        <v>2.02</v>
      </c>
      <c r="G113" s="897">
        <v>3</v>
      </c>
      <c r="H113" s="914">
        <v>1</v>
      </c>
      <c r="I113" s="915">
        <v>0.5</v>
      </c>
      <c r="J113" s="897">
        <v>3</v>
      </c>
      <c r="K113" s="916">
        <v>0.5</v>
      </c>
      <c r="L113" s="914">
        <v>2</v>
      </c>
      <c r="M113" s="914">
        <v>21</v>
      </c>
      <c r="N113" s="917">
        <v>7</v>
      </c>
      <c r="O113" s="914" t="s">
        <v>7774</v>
      </c>
      <c r="P113" s="918" t="s">
        <v>7978</v>
      </c>
      <c r="Q113" s="919">
        <f t="shared" si="3"/>
        <v>-4</v>
      </c>
      <c r="R113" s="955">
        <f t="shared" si="3"/>
        <v>-2.02</v>
      </c>
      <c r="S113" s="919">
        <f t="shared" si="4"/>
        <v>-3</v>
      </c>
      <c r="T113" s="955">
        <f t="shared" si="5"/>
        <v>-1.52</v>
      </c>
      <c r="U113" s="962">
        <v>7</v>
      </c>
      <c r="V113" s="910">
        <v>3</v>
      </c>
      <c r="W113" s="910">
        <v>-4</v>
      </c>
      <c r="X113" s="960">
        <v>0.42857142857142855</v>
      </c>
      <c r="Y113" s="958"/>
    </row>
    <row r="114" spans="1:25" ht="14.45" customHeight="1" x14ac:dyDescent="0.2">
      <c r="A114" s="924" t="s">
        <v>7979</v>
      </c>
      <c r="B114" s="921"/>
      <c r="C114" s="922"/>
      <c r="D114" s="901"/>
      <c r="E114" s="920"/>
      <c r="F114" s="915"/>
      <c r="G114" s="897"/>
      <c r="H114" s="914">
        <v>1</v>
      </c>
      <c r="I114" s="915">
        <v>0.75</v>
      </c>
      <c r="J114" s="897">
        <v>3</v>
      </c>
      <c r="K114" s="916">
        <v>0.75</v>
      </c>
      <c r="L114" s="914">
        <v>3</v>
      </c>
      <c r="M114" s="914">
        <v>27</v>
      </c>
      <c r="N114" s="917">
        <v>9</v>
      </c>
      <c r="O114" s="914" t="s">
        <v>7774</v>
      </c>
      <c r="P114" s="918" t="s">
        <v>7980</v>
      </c>
      <c r="Q114" s="919">
        <f t="shared" si="3"/>
        <v>1</v>
      </c>
      <c r="R114" s="955">
        <f t="shared" si="3"/>
        <v>0.75</v>
      </c>
      <c r="S114" s="919">
        <f t="shared" si="4"/>
        <v>1</v>
      </c>
      <c r="T114" s="955">
        <f t="shared" si="5"/>
        <v>0.75</v>
      </c>
      <c r="U114" s="962">
        <v>9</v>
      </c>
      <c r="V114" s="910">
        <v>3</v>
      </c>
      <c r="W114" s="910">
        <v>-6</v>
      </c>
      <c r="X114" s="960">
        <v>0.33333333333333331</v>
      </c>
      <c r="Y114" s="958"/>
    </row>
    <row r="115" spans="1:25" ht="14.45" customHeight="1" x14ac:dyDescent="0.2">
      <c r="A115" s="923" t="s">
        <v>7981</v>
      </c>
      <c r="B115" s="904">
        <v>1</v>
      </c>
      <c r="C115" s="905">
        <v>0.43</v>
      </c>
      <c r="D115" s="906">
        <v>12</v>
      </c>
      <c r="E115" s="909">
        <v>1</v>
      </c>
      <c r="F115" s="891">
        <v>0.42</v>
      </c>
      <c r="G115" s="892">
        <v>2</v>
      </c>
      <c r="H115" s="887">
        <v>1</v>
      </c>
      <c r="I115" s="888">
        <v>0.42</v>
      </c>
      <c r="J115" s="889">
        <v>3</v>
      </c>
      <c r="K115" s="893">
        <v>0.42</v>
      </c>
      <c r="L115" s="890">
        <v>2</v>
      </c>
      <c r="M115" s="890">
        <v>18</v>
      </c>
      <c r="N115" s="894">
        <v>6</v>
      </c>
      <c r="O115" s="890" t="s">
        <v>7774</v>
      </c>
      <c r="P115" s="907" t="s">
        <v>7982</v>
      </c>
      <c r="Q115" s="895">
        <f t="shared" si="3"/>
        <v>0</v>
      </c>
      <c r="R115" s="954">
        <f t="shared" si="3"/>
        <v>-1.0000000000000009E-2</v>
      </c>
      <c r="S115" s="895">
        <f t="shared" si="4"/>
        <v>0</v>
      </c>
      <c r="T115" s="954">
        <f t="shared" si="5"/>
        <v>0</v>
      </c>
      <c r="U115" s="961">
        <v>6</v>
      </c>
      <c r="V115" s="904">
        <v>3</v>
      </c>
      <c r="W115" s="904">
        <v>-3</v>
      </c>
      <c r="X115" s="959">
        <v>0.5</v>
      </c>
      <c r="Y115" s="957"/>
    </row>
    <row r="116" spans="1:25" ht="14.45" customHeight="1" x14ac:dyDescent="0.2">
      <c r="A116" s="923" t="s">
        <v>7983</v>
      </c>
      <c r="B116" s="904"/>
      <c r="C116" s="905"/>
      <c r="D116" s="906"/>
      <c r="E116" s="909">
        <v>1</v>
      </c>
      <c r="F116" s="891">
        <v>0.52</v>
      </c>
      <c r="G116" s="892">
        <v>6</v>
      </c>
      <c r="H116" s="887">
        <v>4</v>
      </c>
      <c r="I116" s="888">
        <v>1.54</v>
      </c>
      <c r="J116" s="889">
        <v>1.5</v>
      </c>
      <c r="K116" s="893">
        <v>0.51</v>
      </c>
      <c r="L116" s="890">
        <v>2</v>
      </c>
      <c r="M116" s="890">
        <v>21</v>
      </c>
      <c r="N116" s="894">
        <v>7</v>
      </c>
      <c r="O116" s="890" t="s">
        <v>7774</v>
      </c>
      <c r="P116" s="907" t="s">
        <v>7984</v>
      </c>
      <c r="Q116" s="895">
        <f t="shared" si="3"/>
        <v>4</v>
      </c>
      <c r="R116" s="954">
        <f t="shared" si="3"/>
        <v>1.54</v>
      </c>
      <c r="S116" s="895">
        <f t="shared" si="4"/>
        <v>3</v>
      </c>
      <c r="T116" s="954">
        <f t="shared" si="5"/>
        <v>1.02</v>
      </c>
      <c r="U116" s="961">
        <v>28</v>
      </c>
      <c r="V116" s="904">
        <v>6</v>
      </c>
      <c r="W116" s="904">
        <v>-22</v>
      </c>
      <c r="X116" s="959">
        <v>0.21428571428571427</v>
      </c>
      <c r="Y116" s="957"/>
    </row>
    <row r="117" spans="1:25" ht="14.45" customHeight="1" x14ac:dyDescent="0.2">
      <c r="A117" s="924" t="s">
        <v>7985</v>
      </c>
      <c r="B117" s="910"/>
      <c r="C117" s="911"/>
      <c r="D117" s="908"/>
      <c r="E117" s="920">
        <v>1</v>
      </c>
      <c r="F117" s="915">
        <v>0.67</v>
      </c>
      <c r="G117" s="897">
        <v>5</v>
      </c>
      <c r="H117" s="912">
        <v>1</v>
      </c>
      <c r="I117" s="913">
        <v>0.67</v>
      </c>
      <c r="J117" s="896">
        <v>5</v>
      </c>
      <c r="K117" s="916">
        <v>0.67</v>
      </c>
      <c r="L117" s="914">
        <v>3</v>
      </c>
      <c r="M117" s="914">
        <v>27</v>
      </c>
      <c r="N117" s="917">
        <v>9</v>
      </c>
      <c r="O117" s="914" t="s">
        <v>7774</v>
      </c>
      <c r="P117" s="918" t="s">
        <v>7984</v>
      </c>
      <c r="Q117" s="919">
        <f t="shared" si="3"/>
        <v>1</v>
      </c>
      <c r="R117" s="955">
        <f t="shared" si="3"/>
        <v>0.67</v>
      </c>
      <c r="S117" s="919">
        <f t="shared" si="4"/>
        <v>0</v>
      </c>
      <c r="T117" s="955">
        <f t="shared" si="5"/>
        <v>0</v>
      </c>
      <c r="U117" s="962">
        <v>9</v>
      </c>
      <c r="V117" s="910">
        <v>5</v>
      </c>
      <c r="W117" s="910">
        <v>-4</v>
      </c>
      <c r="X117" s="960">
        <v>0.55555555555555558</v>
      </c>
      <c r="Y117" s="958"/>
    </row>
    <row r="118" spans="1:25" ht="14.45" customHeight="1" x14ac:dyDescent="0.2">
      <c r="A118" s="924" t="s">
        <v>7986</v>
      </c>
      <c r="B118" s="910"/>
      <c r="C118" s="911"/>
      <c r="D118" s="908"/>
      <c r="E118" s="920">
        <v>1</v>
      </c>
      <c r="F118" s="915">
        <v>1.18</v>
      </c>
      <c r="G118" s="897">
        <v>8</v>
      </c>
      <c r="H118" s="912"/>
      <c r="I118" s="913"/>
      <c r="J118" s="896"/>
      <c r="K118" s="916">
        <v>0.87</v>
      </c>
      <c r="L118" s="914">
        <v>4</v>
      </c>
      <c r="M118" s="914">
        <v>33</v>
      </c>
      <c r="N118" s="917">
        <v>11</v>
      </c>
      <c r="O118" s="914" t="s">
        <v>7774</v>
      </c>
      <c r="P118" s="918" t="s">
        <v>7984</v>
      </c>
      <c r="Q118" s="919">
        <f t="shared" si="3"/>
        <v>0</v>
      </c>
      <c r="R118" s="955">
        <f t="shared" si="3"/>
        <v>0</v>
      </c>
      <c r="S118" s="919">
        <f t="shared" si="4"/>
        <v>-1</v>
      </c>
      <c r="T118" s="955">
        <f t="shared" si="5"/>
        <v>-1.18</v>
      </c>
      <c r="U118" s="962" t="s">
        <v>329</v>
      </c>
      <c r="V118" s="910" t="s">
        <v>329</v>
      </c>
      <c r="W118" s="910" t="s">
        <v>329</v>
      </c>
      <c r="X118" s="960" t="s">
        <v>329</v>
      </c>
      <c r="Y118" s="958"/>
    </row>
    <row r="119" spans="1:25" ht="14.45" customHeight="1" x14ac:dyDescent="0.2">
      <c r="A119" s="923" t="s">
        <v>7987</v>
      </c>
      <c r="B119" s="904">
        <v>7</v>
      </c>
      <c r="C119" s="905">
        <v>2.4300000000000002</v>
      </c>
      <c r="D119" s="906">
        <v>3</v>
      </c>
      <c r="E119" s="909"/>
      <c r="F119" s="891"/>
      <c r="G119" s="892"/>
      <c r="H119" s="887">
        <v>6</v>
      </c>
      <c r="I119" s="888">
        <v>2.09</v>
      </c>
      <c r="J119" s="889">
        <v>3.7</v>
      </c>
      <c r="K119" s="893">
        <v>0.35</v>
      </c>
      <c r="L119" s="890">
        <v>1</v>
      </c>
      <c r="M119" s="890">
        <v>12</v>
      </c>
      <c r="N119" s="894">
        <v>4</v>
      </c>
      <c r="O119" s="890" t="s">
        <v>7774</v>
      </c>
      <c r="P119" s="907" t="s">
        <v>7988</v>
      </c>
      <c r="Q119" s="895">
        <f t="shared" si="3"/>
        <v>-1</v>
      </c>
      <c r="R119" s="954">
        <f t="shared" si="3"/>
        <v>-0.3400000000000003</v>
      </c>
      <c r="S119" s="895">
        <f t="shared" si="4"/>
        <v>6</v>
      </c>
      <c r="T119" s="954">
        <f t="shared" si="5"/>
        <v>2.09</v>
      </c>
      <c r="U119" s="961">
        <v>24</v>
      </c>
      <c r="V119" s="904">
        <v>22.200000000000003</v>
      </c>
      <c r="W119" s="904">
        <v>-1.7999999999999972</v>
      </c>
      <c r="X119" s="959">
        <v>0.92500000000000016</v>
      </c>
      <c r="Y119" s="957">
        <v>6</v>
      </c>
    </row>
    <row r="120" spans="1:25" ht="14.45" customHeight="1" x14ac:dyDescent="0.2">
      <c r="A120" s="924" t="s">
        <v>7989</v>
      </c>
      <c r="B120" s="910"/>
      <c r="C120" s="911"/>
      <c r="D120" s="908"/>
      <c r="E120" s="920"/>
      <c r="F120" s="915"/>
      <c r="G120" s="897"/>
      <c r="H120" s="912">
        <v>1</v>
      </c>
      <c r="I120" s="913">
        <v>0.57999999999999996</v>
      </c>
      <c r="J120" s="896">
        <v>6</v>
      </c>
      <c r="K120" s="916">
        <v>0.49</v>
      </c>
      <c r="L120" s="914">
        <v>2</v>
      </c>
      <c r="M120" s="914">
        <v>18</v>
      </c>
      <c r="N120" s="917">
        <v>6</v>
      </c>
      <c r="O120" s="914" t="s">
        <v>7774</v>
      </c>
      <c r="P120" s="918" t="s">
        <v>7988</v>
      </c>
      <c r="Q120" s="919">
        <f t="shared" si="3"/>
        <v>1</v>
      </c>
      <c r="R120" s="955">
        <f t="shared" si="3"/>
        <v>0.57999999999999996</v>
      </c>
      <c r="S120" s="919">
        <f t="shared" si="4"/>
        <v>1</v>
      </c>
      <c r="T120" s="955">
        <f t="shared" si="5"/>
        <v>0.57999999999999996</v>
      </c>
      <c r="U120" s="962">
        <v>6</v>
      </c>
      <c r="V120" s="910">
        <v>6</v>
      </c>
      <c r="W120" s="910">
        <v>0</v>
      </c>
      <c r="X120" s="960">
        <v>1</v>
      </c>
      <c r="Y120" s="958"/>
    </row>
    <row r="121" spans="1:25" ht="14.45" customHeight="1" x14ac:dyDescent="0.2">
      <c r="A121" s="923" t="s">
        <v>7990</v>
      </c>
      <c r="B121" s="904">
        <v>11</v>
      </c>
      <c r="C121" s="905">
        <v>3.37</v>
      </c>
      <c r="D121" s="906">
        <v>2.1</v>
      </c>
      <c r="E121" s="887">
        <v>16</v>
      </c>
      <c r="F121" s="888">
        <v>4.8899999999999997</v>
      </c>
      <c r="G121" s="889">
        <v>2.4</v>
      </c>
      <c r="H121" s="890">
        <v>12</v>
      </c>
      <c r="I121" s="891">
        <v>3.85</v>
      </c>
      <c r="J121" s="892">
        <v>3.3</v>
      </c>
      <c r="K121" s="893">
        <v>0.3</v>
      </c>
      <c r="L121" s="890">
        <v>1</v>
      </c>
      <c r="M121" s="890">
        <v>12</v>
      </c>
      <c r="N121" s="894">
        <v>4</v>
      </c>
      <c r="O121" s="890" t="s">
        <v>7774</v>
      </c>
      <c r="P121" s="907" t="s">
        <v>7991</v>
      </c>
      <c r="Q121" s="895">
        <f t="shared" si="3"/>
        <v>1</v>
      </c>
      <c r="R121" s="954">
        <f t="shared" si="3"/>
        <v>0.48</v>
      </c>
      <c r="S121" s="895">
        <f t="shared" si="4"/>
        <v>-4</v>
      </c>
      <c r="T121" s="954">
        <f t="shared" si="5"/>
        <v>-1.0399999999999996</v>
      </c>
      <c r="U121" s="961">
        <v>48</v>
      </c>
      <c r="V121" s="904">
        <v>39.599999999999994</v>
      </c>
      <c r="W121" s="904">
        <v>-8.4000000000000057</v>
      </c>
      <c r="X121" s="959">
        <v>0.82499999999999984</v>
      </c>
      <c r="Y121" s="957">
        <v>7</v>
      </c>
    </row>
    <row r="122" spans="1:25" ht="14.45" customHeight="1" x14ac:dyDescent="0.2">
      <c r="A122" s="924" t="s">
        <v>7992</v>
      </c>
      <c r="B122" s="910">
        <v>2</v>
      </c>
      <c r="C122" s="911">
        <v>0.95</v>
      </c>
      <c r="D122" s="908">
        <v>9.5</v>
      </c>
      <c r="E122" s="912">
        <v>3</v>
      </c>
      <c r="F122" s="913">
        <v>1.1599999999999999</v>
      </c>
      <c r="G122" s="896">
        <v>2</v>
      </c>
      <c r="H122" s="914">
        <v>1</v>
      </c>
      <c r="I122" s="915">
        <v>0.9</v>
      </c>
      <c r="J122" s="902">
        <v>25</v>
      </c>
      <c r="K122" s="916">
        <v>0.46</v>
      </c>
      <c r="L122" s="914">
        <v>2</v>
      </c>
      <c r="M122" s="914">
        <v>18</v>
      </c>
      <c r="N122" s="917">
        <v>6</v>
      </c>
      <c r="O122" s="914" t="s">
        <v>7774</v>
      </c>
      <c r="P122" s="918" t="s">
        <v>7993</v>
      </c>
      <c r="Q122" s="919">
        <f t="shared" si="3"/>
        <v>-1</v>
      </c>
      <c r="R122" s="955">
        <f t="shared" si="3"/>
        <v>-4.9999999999999933E-2</v>
      </c>
      <c r="S122" s="919">
        <f t="shared" si="4"/>
        <v>-2</v>
      </c>
      <c r="T122" s="955">
        <f t="shared" si="5"/>
        <v>-0.2599999999999999</v>
      </c>
      <c r="U122" s="962">
        <v>6</v>
      </c>
      <c r="V122" s="910">
        <v>25</v>
      </c>
      <c r="W122" s="910">
        <v>19</v>
      </c>
      <c r="X122" s="960">
        <v>4.166666666666667</v>
      </c>
      <c r="Y122" s="958">
        <v>19</v>
      </c>
    </row>
    <row r="123" spans="1:25" ht="14.45" customHeight="1" x14ac:dyDescent="0.2">
      <c r="A123" s="923" t="s">
        <v>7994</v>
      </c>
      <c r="B123" s="898">
        <v>3</v>
      </c>
      <c r="C123" s="899">
        <v>2.23</v>
      </c>
      <c r="D123" s="900">
        <v>3.7</v>
      </c>
      <c r="E123" s="909">
        <v>4</v>
      </c>
      <c r="F123" s="891">
        <v>2.6</v>
      </c>
      <c r="G123" s="892">
        <v>2.5</v>
      </c>
      <c r="H123" s="890"/>
      <c r="I123" s="891"/>
      <c r="J123" s="892"/>
      <c r="K123" s="893">
        <v>0.74</v>
      </c>
      <c r="L123" s="890">
        <v>2</v>
      </c>
      <c r="M123" s="890">
        <v>15</v>
      </c>
      <c r="N123" s="894">
        <v>5</v>
      </c>
      <c r="O123" s="890" t="s">
        <v>7774</v>
      </c>
      <c r="P123" s="907" t="s">
        <v>7995</v>
      </c>
      <c r="Q123" s="895">
        <f t="shared" si="3"/>
        <v>-3</v>
      </c>
      <c r="R123" s="954">
        <f t="shared" si="3"/>
        <v>-2.23</v>
      </c>
      <c r="S123" s="895">
        <f t="shared" si="4"/>
        <v>-4</v>
      </c>
      <c r="T123" s="954">
        <f t="shared" si="5"/>
        <v>-2.6</v>
      </c>
      <c r="U123" s="961" t="s">
        <v>329</v>
      </c>
      <c r="V123" s="904" t="s">
        <v>329</v>
      </c>
      <c r="W123" s="904" t="s">
        <v>329</v>
      </c>
      <c r="X123" s="959" t="s">
        <v>329</v>
      </c>
      <c r="Y123" s="957"/>
    </row>
    <row r="124" spans="1:25" ht="14.45" customHeight="1" x14ac:dyDescent="0.2">
      <c r="A124" s="924" t="s">
        <v>7996</v>
      </c>
      <c r="B124" s="921">
        <v>3</v>
      </c>
      <c r="C124" s="922">
        <v>4.0999999999999996</v>
      </c>
      <c r="D124" s="901">
        <v>16.7</v>
      </c>
      <c r="E124" s="920">
        <v>1</v>
      </c>
      <c r="F124" s="915">
        <v>0.94</v>
      </c>
      <c r="G124" s="897">
        <v>3</v>
      </c>
      <c r="H124" s="914">
        <v>2</v>
      </c>
      <c r="I124" s="915">
        <v>1.74</v>
      </c>
      <c r="J124" s="897">
        <v>11</v>
      </c>
      <c r="K124" s="916">
        <v>1.24</v>
      </c>
      <c r="L124" s="914">
        <v>4</v>
      </c>
      <c r="M124" s="914">
        <v>33</v>
      </c>
      <c r="N124" s="917">
        <v>11</v>
      </c>
      <c r="O124" s="914" t="s">
        <v>7774</v>
      </c>
      <c r="P124" s="918" t="s">
        <v>7997</v>
      </c>
      <c r="Q124" s="919">
        <f t="shared" si="3"/>
        <v>-1</v>
      </c>
      <c r="R124" s="955">
        <f t="shared" si="3"/>
        <v>-2.3599999999999994</v>
      </c>
      <c r="S124" s="919">
        <f t="shared" si="4"/>
        <v>1</v>
      </c>
      <c r="T124" s="955">
        <f t="shared" si="5"/>
        <v>0.8</v>
      </c>
      <c r="U124" s="962">
        <v>22</v>
      </c>
      <c r="V124" s="910">
        <v>22</v>
      </c>
      <c r="W124" s="910">
        <v>0</v>
      </c>
      <c r="X124" s="960">
        <v>1</v>
      </c>
      <c r="Y124" s="958">
        <v>10</v>
      </c>
    </row>
    <row r="125" spans="1:25" ht="14.45" customHeight="1" x14ac:dyDescent="0.2">
      <c r="A125" s="923" t="s">
        <v>7998</v>
      </c>
      <c r="B125" s="904">
        <v>3</v>
      </c>
      <c r="C125" s="905">
        <v>1.35</v>
      </c>
      <c r="D125" s="906">
        <v>2</v>
      </c>
      <c r="E125" s="887">
        <v>6</v>
      </c>
      <c r="F125" s="888">
        <v>2.7</v>
      </c>
      <c r="G125" s="889">
        <v>2.7</v>
      </c>
      <c r="H125" s="890">
        <v>1</v>
      </c>
      <c r="I125" s="891">
        <v>0.46</v>
      </c>
      <c r="J125" s="892">
        <v>3</v>
      </c>
      <c r="K125" s="893">
        <v>0.45</v>
      </c>
      <c r="L125" s="890">
        <v>1</v>
      </c>
      <c r="M125" s="890">
        <v>12</v>
      </c>
      <c r="N125" s="894">
        <v>4</v>
      </c>
      <c r="O125" s="890" t="s">
        <v>7774</v>
      </c>
      <c r="P125" s="907" t="s">
        <v>7999</v>
      </c>
      <c r="Q125" s="895">
        <f t="shared" si="3"/>
        <v>-2</v>
      </c>
      <c r="R125" s="954">
        <f t="shared" si="3"/>
        <v>-0.89000000000000012</v>
      </c>
      <c r="S125" s="895">
        <f t="shared" si="4"/>
        <v>-5</v>
      </c>
      <c r="T125" s="954">
        <f t="shared" si="5"/>
        <v>-2.2400000000000002</v>
      </c>
      <c r="U125" s="961">
        <v>4</v>
      </c>
      <c r="V125" s="904">
        <v>3</v>
      </c>
      <c r="W125" s="904">
        <v>-1</v>
      </c>
      <c r="X125" s="959">
        <v>0.75</v>
      </c>
      <c r="Y125" s="957"/>
    </row>
    <row r="126" spans="1:25" ht="14.45" customHeight="1" x14ac:dyDescent="0.2">
      <c r="A126" s="924" t="s">
        <v>8000</v>
      </c>
      <c r="B126" s="910">
        <v>1</v>
      </c>
      <c r="C126" s="911">
        <v>0.49</v>
      </c>
      <c r="D126" s="908">
        <v>2</v>
      </c>
      <c r="E126" s="912">
        <v>3</v>
      </c>
      <c r="F126" s="913">
        <v>2.23</v>
      </c>
      <c r="G126" s="896">
        <v>5</v>
      </c>
      <c r="H126" s="914"/>
      <c r="I126" s="915"/>
      <c r="J126" s="897"/>
      <c r="K126" s="916">
        <v>0.72</v>
      </c>
      <c r="L126" s="914">
        <v>3</v>
      </c>
      <c r="M126" s="914">
        <v>24</v>
      </c>
      <c r="N126" s="917">
        <v>8</v>
      </c>
      <c r="O126" s="914" t="s">
        <v>7774</v>
      </c>
      <c r="P126" s="918" t="s">
        <v>7999</v>
      </c>
      <c r="Q126" s="919">
        <f t="shared" si="3"/>
        <v>-1</v>
      </c>
      <c r="R126" s="955">
        <f t="shared" si="3"/>
        <v>-0.49</v>
      </c>
      <c r="S126" s="919">
        <f t="shared" si="4"/>
        <v>-3</v>
      </c>
      <c r="T126" s="955">
        <f t="shared" si="5"/>
        <v>-2.23</v>
      </c>
      <c r="U126" s="962" t="s">
        <v>329</v>
      </c>
      <c r="V126" s="910" t="s">
        <v>329</v>
      </c>
      <c r="W126" s="910" t="s">
        <v>329</v>
      </c>
      <c r="X126" s="960" t="s">
        <v>329</v>
      </c>
      <c r="Y126" s="958"/>
    </row>
    <row r="127" spans="1:25" ht="14.45" customHeight="1" x14ac:dyDescent="0.2">
      <c r="A127" s="923" t="s">
        <v>8001</v>
      </c>
      <c r="B127" s="898">
        <v>1</v>
      </c>
      <c r="C127" s="899">
        <v>0.54</v>
      </c>
      <c r="D127" s="900">
        <v>6</v>
      </c>
      <c r="E127" s="909"/>
      <c r="F127" s="891"/>
      <c r="G127" s="892"/>
      <c r="H127" s="890"/>
      <c r="I127" s="891"/>
      <c r="J127" s="892"/>
      <c r="K127" s="893">
        <v>0.54</v>
      </c>
      <c r="L127" s="890">
        <v>3</v>
      </c>
      <c r="M127" s="890">
        <v>27</v>
      </c>
      <c r="N127" s="894">
        <v>9</v>
      </c>
      <c r="O127" s="890" t="s">
        <v>7774</v>
      </c>
      <c r="P127" s="907" t="s">
        <v>8002</v>
      </c>
      <c r="Q127" s="895">
        <f t="shared" si="3"/>
        <v>-1</v>
      </c>
      <c r="R127" s="954">
        <f t="shared" si="3"/>
        <v>-0.54</v>
      </c>
      <c r="S127" s="895">
        <f t="shared" si="4"/>
        <v>0</v>
      </c>
      <c r="T127" s="954">
        <f t="shared" si="5"/>
        <v>0</v>
      </c>
      <c r="U127" s="961" t="s">
        <v>329</v>
      </c>
      <c r="V127" s="904" t="s">
        <v>329</v>
      </c>
      <c r="W127" s="904" t="s">
        <v>329</v>
      </c>
      <c r="X127" s="959" t="s">
        <v>329</v>
      </c>
      <c r="Y127" s="957"/>
    </row>
    <row r="128" spans="1:25" ht="14.45" customHeight="1" x14ac:dyDescent="0.2">
      <c r="A128" s="923" t="s">
        <v>8003</v>
      </c>
      <c r="B128" s="904">
        <v>4</v>
      </c>
      <c r="C128" s="905">
        <v>1.95</v>
      </c>
      <c r="D128" s="906">
        <v>2.5</v>
      </c>
      <c r="E128" s="887">
        <v>10</v>
      </c>
      <c r="F128" s="888">
        <v>4.87</v>
      </c>
      <c r="G128" s="889">
        <v>3.8</v>
      </c>
      <c r="H128" s="890">
        <v>4</v>
      </c>
      <c r="I128" s="891">
        <v>1.72</v>
      </c>
      <c r="J128" s="892">
        <v>3.3</v>
      </c>
      <c r="K128" s="893">
        <v>0.49</v>
      </c>
      <c r="L128" s="890">
        <v>2</v>
      </c>
      <c r="M128" s="890">
        <v>21</v>
      </c>
      <c r="N128" s="894">
        <v>7</v>
      </c>
      <c r="O128" s="890" t="s">
        <v>7774</v>
      </c>
      <c r="P128" s="907" t="s">
        <v>8004</v>
      </c>
      <c r="Q128" s="895">
        <f t="shared" si="3"/>
        <v>0</v>
      </c>
      <c r="R128" s="954">
        <f t="shared" si="3"/>
        <v>-0.22999999999999998</v>
      </c>
      <c r="S128" s="895">
        <f t="shared" si="4"/>
        <v>-6</v>
      </c>
      <c r="T128" s="954">
        <f t="shared" si="5"/>
        <v>-3.1500000000000004</v>
      </c>
      <c r="U128" s="961">
        <v>28</v>
      </c>
      <c r="V128" s="904">
        <v>13.2</v>
      </c>
      <c r="W128" s="904">
        <v>-14.8</v>
      </c>
      <c r="X128" s="959">
        <v>0.47142857142857142</v>
      </c>
      <c r="Y128" s="957">
        <v>1</v>
      </c>
    </row>
    <row r="129" spans="1:25" ht="14.45" customHeight="1" x14ac:dyDescent="0.2">
      <c r="A129" s="924" t="s">
        <v>8005</v>
      </c>
      <c r="B129" s="910">
        <v>5</v>
      </c>
      <c r="C129" s="911">
        <v>3.41</v>
      </c>
      <c r="D129" s="908">
        <v>7.6</v>
      </c>
      <c r="E129" s="912">
        <v>7</v>
      </c>
      <c r="F129" s="913">
        <v>4.37</v>
      </c>
      <c r="G129" s="896">
        <v>7.6</v>
      </c>
      <c r="H129" s="914">
        <v>5</v>
      </c>
      <c r="I129" s="915">
        <v>3.23</v>
      </c>
      <c r="J129" s="897">
        <v>8</v>
      </c>
      <c r="K129" s="916">
        <v>0.65</v>
      </c>
      <c r="L129" s="914">
        <v>3</v>
      </c>
      <c r="M129" s="914">
        <v>30</v>
      </c>
      <c r="N129" s="917">
        <v>10</v>
      </c>
      <c r="O129" s="914" t="s">
        <v>7774</v>
      </c>
      <c r="P129" s="918" t="s">
        <v>8006</v>
      </c>
      <c r="Q129" s="919">
        <f t="shared" si="3"/>
        <v>0</v>
      </c>
      <c r="R129" s="955">
        <f t="shared" si="3"/>
        <v>-0.18000000000000016</v>
      </c>
      <c r="S129" s="919">
        <f t="shared" si="4"/>
        <v>-2</v>
      </c>
      <c r="T129" s="955">
        <f t="shared" si="5"/>
        <v>-1.1400000000000001</v>
      </c>
      <c r="U129" s="962">
        <v>50</v>
      </c>
      <c r="V129" s="910">
        <v>40</v>
      </c>
      <c r="W129" s="910">
        <v>-10</v>
      </c>
      <c r="X129" s="960">
        <v>0.8</v>
      </c>
      <c r="Y129" s="958">
        <v>6</v>
      </c>
    </row>
    <row r="130" spans="1:25" ht="14.45" customHeight="1" x14ac:dyDescent="0.2">
      <c r="A130" s="923" t="s">
        <v>8007</v>
      </c>
      <c r="B130" s="904">
        <v>43</v>
      </c>
      <c r="C130" s="905">
        <v>10.83</v>
      </c>
      <c r="D130" s="906">
        <v>3</v>
      </c>
      <c r="E130" s="887">
        <v>57</v>
      </c>
      <c r="F130" s="888">
        <v>14.42</v>
      </c>
      <c r="G130" s="889">
        <v>3</v>
      </c>
      <c r="H130" s="890">
        <v>29</v>
      </c>
      <c r="I130" s="891">
        <v>7.29</v>
      </c>
      <c r="J130" s="892">
        <v>2.8</v>
      </c>
      <c r="K130" s="893">
        <v>0.25</v>
      </c>
      <c r="L130" s="890">
        <v>1</v>
      </c>
      <c r="M130" s="890">
        <v>9</v>
      </c>
      <c r="N130" s="894">
        <v>3</v>
      </c>
      <c r="O130" s="890" t="s">
        <v>7774</v>
      </c>
      <c r="P130" s="907" t="s">
        <v>8008</v>
      </c>
      <c r="Q130" s="895">
        <f t="shared" si="3"/>
        <v>-14</v>
      </c>
      <c r="R130" s="954">
        <f t="shared" si="3"/>
        <v>-3.54</v>
      </c>
      <c r="S130" s="895">
        <f t="shared" si="4"/>
        <v>-28</v>
      </c>
      <c r="T130" s="954">
        <f t="shared" si="5"/>
        <v>-7.13</v>
      </c>
      <c r="U130" s="961">
        <v>87</v>
      </c>
      <c r="V130" s="904">
        <v>81.199999999999989</v>
      </c>
      <c r="W130" s="904">
        <v>-5.8000000000000114</v>
      </c>
      <c r="X130" s="959">
        <v>0.93333333333333324</v>
      </c>
      <c r="Y130" s="957">
        <v>7</v>
      </c>
    </row>
    <row r="131" spans="1:25" ht="14.45" customHeight="1" x14ac:dyDescent="0.2">
      <c r="A131" s="924" t="s">
        <v>8009</v>
      </c>
      <c r="B131" s="910">
        <v>12</v>
      </c>
      <c r="C131" s="911">
        <v>3.77</v>
      </c>
      <c r="D131" s="908">
        <v>3.6</v>
      </c>
      <c r="E131" s="912">
        <v>8</v>
      </c>
      <c r="F131" s="913">
        <v>2.62</v>
      </c>
      <c r="G131" s="896">
        <v>2.8</v>
      </c>
      <c r="H131" s="914">
        <v>5</v>
      </c>
      <c r="I131" s="915">
        <v>1.95</v>
      </c>
      <c r="J131" s="902">
        <v>5.6</v>
      </c>
      <c r="K131" s="916">
        <v>0.31</v>
      </c>
      <c r="L131" s="914">
        <v>1</v>
      </c>
      <c r="M131" s="914">
        <v>12</v>
      </c>
      <c r="N131" s="917">
        <v>4</v>
      </c>
      <c r="O131" s="914" t="s">
        <v>7774</v>
      </c>
      <c r="P131" s="918" t="s">
        <v>8010</v>
      </c>
      <c r="Q131" s="919">
        <f t="shared" si="3"/>
        <v>-7</v>
      </c>
      <c r="R131" s="955">
        <f t="shared" si="3"/>
        <v>-1.82</v>
      </c>
      <c r="S131" s="919">
        <f t="shared" si="4"/>
        <v>-3</v>
      </c>
      <c r="T131" s="955">
        <f t="shared" si="5"/>
        <v>-0.67000000000000015</v>
      </c>
      <c r="U131" s="962">
        <v>20</v>
      </c>
      <c r="V131" s="910">
        <v>28</v>
      </c>
      <c r="W131" s="910">
        <v>8</v>
      </c>
      <c r="X131" s="960">
        <v>1.4</v>
      </c>
      <c r="Y131" s="958">
        <v>8</v>
      </c>
    </row>
    <row r="132" spans="1:25" ht="14.45" customHeight="1" x14ac:dyDescent="0.2">
      <c r="A132" s="924" t="s">
        <v>8011</v>
      </c>
      <c r="B132" s="910">
        <v>1</v>
      </c>
      <c r="C132" s="911">
        <v>0.62</v>
      </c>
      <c r="D132" s="908">
        <v>2</v>
      </c>
      <c r="E132" s="912">
        <v>1</v>
      </c>
      <c r="F132" s="913">
        <v>0.81</v>
      </c>
      <c r="G132" s="896">
        <v>13</v>
      </c>
      <c r="H132" s="914">
        <v>1</v>
      </c>
      <c r="I132" s="915">
        <v>0.62</v>
      </c>
      <c r="J132" s="897">
        <v>3</v>
      </c>
      <c r="K132" s="916">
        <v>0.62</v>
      </c>
      <c r="L132" s="914">
        <v>2</v>
      </c>
      <c r="M132" s="914">
        <v>21</v>
      </c>
      <c r="N132" s="917">
        <v>7</v>
      </c>
      <c r="O132" s="914" t="s">
        <v>7774</v>
      </c>
      <c r="P132" s="918" t="s">
        <v>8012</v>
      </c>
      <c r="Q132" s="919">
        <f t="shared" si="3"/>
        <v>0</v>
      </c>
      <c r="R132" s="955">
        <f t="shared" si="3"/>
        <v>0</v>
      </c>
      <c r="S132" s="919">
        <f t="shared" si="4"/>
        <v>0</v>
      </c>
      <c r="T132" s="955">
        <f t="shared" si="5"/>
        <v>-0.19000000000000006</v>
      </c>
      <c r="U132" s="962">
        <v>7</v>
      </c>
      <c r="V132" s="910">
        <v>3</v>
      </c>
      <c r="W132" s="910">
        <v>-4</v>
      </c>
      <c r="X132" s="960">
        <v>0.42857142857142855</v>
      </c>
      <c r="Y132" s="958"/>
    </row>
    <row r="133" spans="1:25" ht="14.45" customHeight="1" x14ac:dyDescent="0.2">
      <c r="A133" s="923" t="s">
        <v>8013</v>
      </c>
      <c r="B133" s="898">
        <v>1</v>
      </c>
      <c r="C133" s="899">
        <v>1.65</v>
      </c>
      <c r="D133" s="900">
        <v>11</v>
      </c>
      <c r="E133" s="909"/>
      <c r="F133" s="891"/>
      <c r="G133" s="892"/>
      <c r="H133" s="890"/>
      <c r="I133" s="891"/>
      <c r="J133" s="892"/>
      <c r="K133" s="893">
        <v>1.57</v>
      </c>
      <c r="L133" s="890">
        <v>2</v>
      </c>
      <c r="M133" s="890">
        <v>21</v>
      </c>
      <c r="N133" s="894">
        <v>7</v>
      </c>
      <c r="O133" s="890" t="s">
        <v>7774</v>
      </c>
      <c r="P133" s="907" t="s">
        <v>8014</v>
      </c>
      <c r="Q133" s="895">
        <f t="shared" si="3"/>
        <v>-1</v>
      </c>
      <c r="R133" s="954">
        <f t="shared" si="3"/>
        <v>-1.65</v>
      </c>
      <c r="S133" s="895">
        <f t="shared" si="4"/>
        <v>0</v>
      </c>
      <c r="T133" s="954">
        <f t="shared" si="5"/>
        <v>0</v>
      </c>
      <c r="U133" s="961" t="s">
        <v>329</v>
      </c>
      <c r="V133" s="904" t="s">
        <v>329</v>
      </c>
      <c r="W133" s="904" t="s">
        <v>329</v>
      </c>
      <c r="X133" s="959" t="s">
        <v>329</v>
      </c>
      <c r="Y133" s="957"/>
    </row>
    <row r="134" spans="1:25" ht="14.45" customHeight="1" x14ac:dyDescent="0.2">
      <c r="A134" s="923" t="s">
        <v>8015</v>
      </c>
      <c r="B134" s="898">
        <v>1</v>
      </c>
      <c r="C134" s="899">
        <v>5.0199999999999996</v>
      </c>
      <c r="D134" s="900">
        <v>12</v>
      </c>
      <c r="E134" s="909"/>
      <c r="F134" s="891"/>
      <c r="G134" s="892"/>
      <c r="H134" s="890"/>
      <c r="I134" s="891"/>
      <c r="J134" s="892"/>
      <c r="K134" s="893">
        <v>4.59</v>
      </c>
      <c r="L134" s="890">
        <v>5</v>
      </c>
      <c r="M134" s="890">
        <v>45</v>
      </c>
      <c r="N134" s="894">
        <v>15</v>
      </c>
      <c r="O134" s="890" t="s">
        <v>7774</v>
      </c>
      <c r="P134" s="907" t="s">
        <v>8016</v>
      </c>
      <c r="Q134" s="895">
        <f t="shared" ref="Q134:R195" si="6">H134-B134</f>
        <v>-1</v>
      </c>
      <c r="R134" s="954">
        <f t="shared" si="6"/>
        <v>-5.0199999999999996</v>
      </c>
      <c r="S134" s="895">
        <f t="shared" ref="S134:S195" si="7">H134-E134</f>
        <v>0</v>
      </c>
      <c r="T134" s="954">
        <f t="shared" ref="T134:T195" si="8">I134-F134</f>
        <v>0</v>
      </c>
      <c r="U134" s="961" t="s">
        <v>329</v>
      </c>
      <c r="V134" s="904" t="s">
        <v>329</v>
      </c>
      <c r="W134" s="904" t="s">
        <v>329</v>
      </c>
      <c r="X134" s="959" t="s">
        <v>329</v>
      </c>
      <c r="Y134" s="957"/>
    </row>
    <row r="135" spans="1:25" ht="14.45" customHeight="1" x14ac:dyDescent="0.2">
      <c r="A135" s="923" t="s">
        <v>8017</v>
      </c>
      <c r="B135" s="904"/>
      <c r="C135" s="905"/>
      <c r="D135" s="906"/>
      <c r="E135" s="909"/>
      <c r="F135" s="891"/>
      <c r="G135" s="892"/>
      <c r="H135" s="887">
        <v>2</v>
      </c>
      <c r="I135" s="888">
        <v>0.62</v>
      </c>
      <c r="J135" s="903">
        <v>6</v>
      </c>
      <c r="K135" s="893">
        <v>0.31</v>
      </c>
      <c r="L135" s="890">
        <v>1</v>
      </c>
      <c r="M135" s="890">
        <v>9</v>
      </c>
      <c r="N135" s="894">
        <v>3</v>
      </c>
      <c r="O135" s="890" t="s">
        <v>7774</v>
      </c>
      <c r="P135" s="907" t="s">
        <v>8018</v>
      </c>
      <c r="Q135" s="895">
        <f t="shared" si="6"/>
        <v>2</v>
      </c>
      <c r="R135" s="954">
        <f t="shared" si="6"/>
        <v>0.62</v>
      </c>
      <c r="S135" s="895">
        <f t="shared" si="7"/>
        <v>2</v>
      </c>
      <c r="T135" s="954">
        <f t="shared" si="8"/>
        <v>0.62</v>
      </c>
      <c r="U135" s="961">
        <v>6</v>
      </c>
      <c r="V135" s="904">
        <v>12</v>
      </c>
      <c r="W135" s="904">
        <v>6</v>
      </c>
      <c r="X135" s="959">
        <v>2</v>
      </c>
      <c r="Y135" s="957">
        <v>6</v>
      </c>
    </row>
    <row r="136" spans="1:25" ht="14.45" customHeight="1" x14ac:dyDescent="0.2">
      <c r="A136" s="923" t="s">
        <v>8019</v>
      </c>
      <c r="B136" s="904"/>
      <c r="C136" s="905"/>
      <c r="D136" s="906"/>
      <c r="E136" s="887">
        <v>1</v>
      </c>
      <c r="F136" s="888">
        <v>0.53</v>
      </c>
      <c r="G136" s="889">
        <v>3</v>
      </c>
      <c r="H136" s="890"/>
      <c r="I136" s="891"/>
      <c r="J136" s="892"/>
      <c r="K136" s="893">
        <v>0.53</v>
      </c>
      <c r="L136" s="890">
        <v>2</v>
      </c>
      <c r="M136" s="890">
        <v>18</v>
      </c>
      <c r="N136" s="894">
        <v>6</v>
      </c>
      <c r="O136" s="890" t="s">
        <v>7774</v>
      </c>
      <c r="P136" s="907" t="s">
        <v>8020</v>
      </c>
      <c r="Q136" s="895">
        <f t="shared" si="6"/>
        <v>0</v>
      </c>
      <c r="R136" s="954">
        <f t="shared" si="6"/>
        <v>0</v>
      </c>
      <c r="S136" s="895">
        <f t="shared" si="7"/>
        <v>-1</v>
      </c>
      <c r="T136" s="954">
        <f t="shared" si="8"/>
        <v>-0.53</v>
      </c>
      <c r="U136" s="961" t="s">
        <v>329</v>
      </c>
      <c r="V136" s="904" t="s">
        <v>329</v>
      </c>
      <c r="W136" s="904" t="s">
        <v>329</v>
      </c>
      <c r="X136" s="959" t="s">
        <v>329</v>
      </c>
      <c r="Y136" s="957"/>
    </row>
    <row r="137" spans="1:25" ht="14.45" customHeight="1" x14ac:dyDescent="0.2">
      <c r="A137" s="923" t="s">
        <v>8021</v>
      </c>
      <c r="B137" s="904"/>
      <c r="C137" s="905"/>
      <c r="D137" s="906"/>
      <c r="E137" s="887">
        <v>1</v>
      </c>
      <c r="F137" s="888">
        <v>0.72</v>
      </c>
      <c r="G137" s="889">
        <v>11</v>
      </c>
      <c r="H137" s="890"/>
      <c r="I137" s="891"/>
      <c r="J137" s="892"/>
      <c r="K137" s="893">
        <v>0.72</v>
      </c>
      <c r="L137" s="890">
        <v>3</v>
      </c>
      <c r="M137" s="890">
        <v>24</v>
      </c>
      <c r="N137" s="894">
        <v>8</v>
      </c>
      <c r="O137" s="890" t="s">
        <v>7774</v>
      </c>
      <c r="P137" s="907" t="s">
        <v>8022</v>
      </c>
      <c r="Q137" s="895">
        <f t="shared" si="6"/>
        <v>0</v>
      </c>
      <c r="R137" s="954">
        <f t="shared" si="6"/>
        <v>0</v>
      </c>
      <c r="S137" s="895">
        <f t="shared" si="7"/>
        <v>-1</v>
      </c>
      <c r="T137" s="954">
        <f t="shared" si="8"/>
        <v>-0.72</v>
      </c>
      <c r="U137" s="961" t="s">
        <v>329</v>
      </c>
      <c r="V137" s="904" t="s">
        <v>329</v>
      </c>
      <c r="W137" s="904" t="s">
        <v>329</v>
      </c>
      <c r="X137" s="959" t="s">
        <v>329</v>
      </c>
      <c r="Y137" s="957"/>
    </row>
    <row r="138" spans="1:25" ht="14.45" customHeight="1" x14ac:dyDescent="0.2">
      <c r="A138" s="923" t="s">
        <v>8023</v>
      </c>
      <c r="B138" s="898">
        <v>2</v>
      </c>
      <c r="C138" s="899">
        <v>0.99</v>
      </c>
      <c r="D138" s="900">
        <v>8</v>
      </c>
      <c r="E138" s="909">
        <v>1</v>
      </c>
      <c r="F138" s="891">
        <v>0.49</v>
      </c>
      <c r="G138" s="892">
        <v>12</v>
      </c>
      <c r="H138" s="890">
        <v>1</v>
      </c>
      <c r="I138" s="891">
        <v>0.49</v>
      </c>
      <c r="J138" s="892">
        <v>5</v>
      </c>
      <c r="K138" s="893">
        <v>0.49</v>
      </c>
      <c r="L138" s="890">
        <v>2</v>
      </c>
      <c r="M138" s="890">
        <v>15</v>
      </c>
      <c r="N138" s="894">
        <v>5</v>
      </c>
      <c r="O138" s="890" t="s">
        <v>7774</v>
      </c>
      <c r="P138" s="907" t="s">
        <v>8024</v>
      </c>
      <c r="Q138" s="895">
        <f t="shared" si="6"/>
        <v>-1</v>
      </c>
      <c r="R138" s="954">
        <f t="shared" si="6"/>
        <v>-0.5</v>
      </c>
      <c r="S138" s="895">
        <f t="shared" si="7"/>
        <v>0</v>
      </c>
      <c r="T138" s="954">
        <f t="shared" si="8"/>
        <v>0</v>
      </c>
      <c r="U138" s="961">
        <v>5</v>
      </c>
      <c r="V138" s="904">
        <v>5</v>
      </c>
      <c r="W138" s="904">
        <v>0</v>
      </c>
      <c r="X138" s="959">
        <v>1</v>
      </c>
      <c r="Y138" s="957"/>
    </row>
    <row r="139" spans="1:25" ht="14.45" customHeight="1" x14ac:dyDescent="0.2">
      <c r="A139" s="924" t="s">
        <v>8025</v>
      </c>
      <c r="B139" s="921">
        <v>1</v>
      </c>
      <c r="C139" s="922">
        <v>1.07</v>
      </c>
      <c r="D139" s="901">
        <v>11</v>
      </c>
      <c r="E139" s="920"/>
      <c r="F139" s="915"/>
      <c r="G139" s="897"/>
      <c r="H139" s="914"/>
      <c r="I139" s="915"/>
      <c r="J139" s="897"/>
      <c r="K139" s="916">
        <v>1.07</v>
      </c>
      <c r="L139" s="914">
        <v>3</v>
      </c>
      <c r="M139" s="914">
        <v>24</v>
      </c>
      <c r="N139" s="917">
        <v>8</v>
      </c>
      <c r="O139" s="914" t="s">
        <v>7774</v>
      </c>
      <c r="P139" s="918" t="s">
        <v>8026</v>
      </c>
      <c r="Q139" s="919">
        <f t="shared" si="6"/>
        <v>-1</v>
      </c>
      <c r="R139" s="955">
        <f t="shared" si="6"/>
        <v>-1.07</v>
      </c>
      <c r="S139" s="919">
        <f t="shared" si="7"/>
        <v>0</v>
      </c>
      <c r="T139" s="955">
        <f t="shared" si="8"/>
        <v>0</v>
      </c>
      <c r="U139" s="962" t="s">
        <v>329</v>
      </c>
      <c r="V139" s="910" t="s">
        <v>329</v>
      </c>
      <c r="W139" s="910" t="s">
        <v>329</v>
      </c>
      <c r="X139" s="960" t="s">
        <v>329</v>
      </c>
      <c r="Y139" s="958"/>
    </row>
    <row r="140" spans="1:25" ht="14.45" customHeight="1" x14ac:dyDescent="0.2">
      <c r="A140" s="923" t="s">
        <v>8027</v>
      </c>
      <c r="B140" s="904"/>
      <c r="C140" s="905"/>
      <c r="D140" s="906"/>
      <c r="E140" s="909"/>
      <c r="F140" s="891"/>
      <c r="G140" s="892"/>
      <c r="H140" s="887">
        <v>1</v>
      </c>
      <c r="I140" s="888">
        <v>1.03</v>
      </c>
      <c r="J140" s="889">
        <v>2</v>
      </c>
      <c r="K140" s="893">
        <v>1.03</v>
      </c>
      <c r="L140" s="890">
        <v>2</v>
      </c>
      <c r="M140" s="890">
        <v>18</v>
      </c>
      <c r="N140" s="894">
        <v>6</v>
      </c>
      <c r="O140" s="890" t="s">
        <v>7774</v>
      </c>
      <c r="P140" s="907" t="s">
        <v>8028</v>
      </c>
      <c r="Q140" s="895">
        <f t="shared" si="6"/>
        <v>1</v>
      </c>
      <c r="R140" s="954">
        <f t="shared" si="6"/>
        <v>1.03</v>
      </c>
      <c r="S140" s="895">
        <f t="shared" si="7"/>
        <v>1</v>
      </c>
      <c r="T140" s="954">
        <f t="shared" si="8"/>
        <v>1.03</v>
      </c>
      <c r="U140" s="961">
        <v>6</v>
      </c>
      <c r="V140" s="904">
        <v>2</v>
      </c>
      <c r="W140" s="904">
        <v>-4</v>
      </c>
      <c r="X140" s="959">
        <v>0.33333333333333331</v>
      </c>
      <c r="Y140" s="957"/>
    </row>
    <row r="141" spans="1:25" ht="14.45" customHeight="1" x14ac:dyDescent="0.2">
      <c r="A141" s="924" t="s">
        <v>8029</v>
      </c>
      <c r="B141" s="910">
        <v>1</v>
      </c>
      <c r="C141" s="911">
        <v>1.73</v>
      </c>
      <c r="D141" s="908">
        <v>4</v>
      </c>
      <c r="E141" s="920"/>
      <c r="F141" s="915"/>
      <c r="G141" s="897"/>
      <c r="H141" s="912"/>
      <c r="I141" s="913"/>
      <c r="J141" s="896"/>
      <c r="K141" s="916">
        <v>1.73</v>
      </c>
      <c r="L141" s="914">
        <v>3</v>
      </c>
      <c r="M141" s="914">
        <v>30</v>
      </c>
      <c r="N141" s="917">
        <v>10</v>
      </c>
      <c r="O141" s="914" t="s">
        <v>7774</v>
      </c>
      <c r="P141" s="918" t="s">
        <v>8028</v>
      </c>
      <c r="Q141" s="919">
        <f t="shared" si="6"/>
        <v>-1</v>
      </c>
      <c r="R141" s="955">
        <f t="shared" si="6"/>
        <v>-1.73</v>
      </c>
      <c r="S141" s="919">
        <f t="shared" si="7"/>
        <v>0</v>
      </c>
      <c r="T141" s="955">
        <f t="shared" si="8"/>
        <v>0</v>
      </c>
      <c r="U141" s="962" t="s">
        <v>329</v>
      </c>
      <c r="V141" s="910" t="s">
        <v>329</v>
      </c>
      <c r="W141" s="910" t="s">
        <v>329</v>
      </c>
      <c r="X141" s="960" t="s">
        <v>329</v>
      </c>
      <c r="Y141" s="958"/>
    </row>
    <row r="142" spans="1:25" ht="14.45" customHeight="1" x14ac:dyDescent="0.2">
      <c r="A142" s="923" t="s">
        <v>8030</v>
      </c>
      <c r="B142" s="898">
        <v>3</v>
      </c>
      <c r="C142" s="899">
        <v>9</v>
      </c>
      <c r="D142" s="900">
        <v>11.7</v>
      </c>
      <c r="E142" s="909"/>
      <c r="F142" s="891"/>
      <c r="G142" s="892"/>
      <c r="H142" s="890"/>
      <c r="I142" s="891"/>
      <c r="J142" s="892"/>
      <c r="K142" s="893">
        <v>3</v>
      </c>
      <c r="L142" s="890">
        <v>6</v>
      </c>
      <c r="M142" s="890">
        <v>54</v>
      </c>
      <c r="N142" s="894">
        <v>18</v>
      </c>
      <c r="O142" s="890" t="s">
        <v>7774</v>
      </c>
      <c r="P142" s="907" t="s">
        <v>8031</v>
      </c>
      <c r="Q142" s="895">
        <f t="shared" si="6"/>
        <v>-3</v>
      </c>
      <c r="R142" s="954">
        <f t="shared" si="6"/>
        <v>-9</v>
      </c>
      <c r="S142" s="895">
        <f t="shared" si="7"/>
        <v>0</v>
      </c>
      <c r="T142" s="954">
        <f t="shared" si="8"/>
        <v>0</v>
      </c>
      <c r="U142" s="961" t="s">
        <v>329</v>
      </c>
      <c r="V142" s="904" t="s">
        <v>329</v>
      </c>
      <c r="W142" s="904" t="s">
        <v>329</v>
      </c>
      <c r="X142" s="959" t="s">
        <v>329</v>
      </c>
      <c r="Y142" s="957"/>
    </row>
    <row r="143" spans="1:25" ht="14.45" customHeight="1" x14ac:dyDescent="0.2">
      <c r="A143" s="923" t="s">
        <v>8032</v>
      </c>
      <c r="B143" s="898">
        <v>9</v>
      </c>
      <c r="C143" s="899">
        <v>11.42</v>
      </c>
      <c r="D143" s="900">
        <v>6.3</v>
      </c>
      <c r="E143" s="909">
        <v>9</v>
      </c>
      <c r="F143" s="891">
        <v>12.9</v>
      </c>
      <c r="G143" s="892">
        <v>8.6</v>
      </c>
      <c r="H143" s="890">
        <v>3</v>
      </c>
      <c r="I143" s="891">
        <v>3.65</v>
      </c>
      <c r="J143" s="892">
        <v>9</v>
      </c>
      <c r="K143" s="893">
        <v>1.43</v>
      </c>
      <c r="L143" s="890">
        <v>4</v>
      </c>
      <c r="M143" s="890">
        <v>36</v>
      </c>
      <c r="N143" s="894">
        <v>12</v>
      </c>
      <c r="O143" s="890" t="s">
        <v>7774</v>
      </c>
      <c r="P143" s="907" t="s">
        <v>8033</v>
      </c>
      <c r="Q143" s="895">
        <f t="shared" si="6"/>
        <v>-6</v>
      </c>
      <c r="R143" s="954">
        <f t="shared" si="6"/>
        <v>-7.77</v>
      </c>
      <c r="S143" s="895">
        <f t="shared" si="7"/>
        <v>-6</v>
      </c>
      <c r="T143" s="954">
        <f t="shared" si="8"/>
        <v>-9.25</v>
      </c>
      <c r="U143" s="961">
        <v>36</v>
      </c>
      <c r="V143" s="904">
        <v>27</v>
      </c>
      <c r="W143" s="904">
        <v>-9</v>
      </c>
      <c r="X143" s="959">
        <v>0.75</v>
      </c>
      <c r="Y143" s="957">
        <v>6</v>
      </c>
    </row>
    <row r="144" spans="1:25" ht="14.45" customHeight="1" x14ac:dyDescent="0.2">
      <c r="A144" s="924" t="s">
        <v>8034</v>
      </c>
      <c r="B144" s="921">
        <v>12</v>
      </c>
      <c r="C144" s="922">
        <v>24.55</v>
      </c>
      <c r="D144" s="901">
        <v>16.3</v>
      </c>
      <c r="E144" s="920">
        <v>8</v>
      </c>
      <c r="F144" s="915">
        <v>14.83</v>
      </c>
      <c r="G144" s="897">
        <v>9.3000000000000007</v>
      </c>
      <c r="H144" s="914">
        <v>10</v>
      </c>
      <c r="I144" s="915">
        <v>19.670000000000002</v>
      </c>
      <c r="J144" s="902">
        <v>16.5</v>
      </c>
      <c r="K144" s="916">
        <v>1.81</v>
      </c>
      <c r="L144" s="914">
        <v>5</v>
      </c>
      <c r="M144" s="914">
        <v>45</v>
      </c>
      <c r="N144" s="917">
        <v>15</v>
      </c>
      <c r="O144" s="914" t="s">
        <v>7774</v>
      </c>
      <c r="P144" s="918" t="s">
        <v>8035</v>
      </c>
      <c r="Q144" s="919">
        <f t="shared" si="6"/>
        <v>-2</v>
      </c>
      <c r="R144" s="955">
        <f t="shared" si="6"/>
        <v>-4.879999999999999</v>
      </c>
      <c r="S144" s="919">
        <f t="shared" si="7"/>
        <v>2</v>
      </c>
      <c r="T144" s="955">
        <f t="shared" si="8"/>
        <v>4.8400000000000016</v>
      </c>
      <c r="U144" s="962">
        <v>150</v>
      </c>
      <c r="V144" s="910">
        <v>165</v>
      </c>
      <c r="W144" s="910">
        <v>15</v>
      </c>
      <c r="X144" s="960">
        <v>1.1000000000000001</v>
      </c>
      <c r="Y144" s="958">
        <v>49</v>
      </c>
    </row>
    <row r="145" spans="1:25" ht="14.45" customHeight="1" x14ac:dyDescent="0.2">
      <c r="A145" s="924" t="s">
        <v>8036</v>
      </c>
      <c r="B145" s="921">
        <v>1</v>
      </c>
      <c r="C145" s="922">
        <v>3.72</v>
      </c>
      <c r="D145" s="901">
        <v>25</v>
      </c>
      <c r="E145" s="920">
        <v>3</v>
      </c>
      <c r="F145" s="915">
        <v>10.36</v>
      </c>
      <c r="G145" s="897">
        <v>19.7</v>
      </c>
      <c r="H145" s="914">
        <v>1</v>
      </c>
      <c r="I145" s="915">
        <v>3.72</v>
      </c>
      <c r="J145" s="902">
        <v>32</v>
      </c>
      <c r="K145" s="916">
        <v>3.72</v>
      </c>
      <c r="L145" s="914">
        <v>8</v>
      </c>
      <c r="M145" s="914">
        <v>69</v>
      </c>
      <c r="N145" s="917">
        <v>23</v>
      </c>
      <c r="O145" s="914" t="s">
        <v>7774</v>
      </c>
      <c r="P145" s="918" t="s">
        <v>8037</v>
      </c>
      <c r="Q145" s="919">
        <f t="shared" si="6"/>
        <v>0</v>
      </c>
      <c r="R145" s="955">
        <f t="shared" si="6"/>
        <v>0</v>
      </c>
      <c r="S145" s="919">
        <f t="shared" si="7"/>
        <v>-2</v>
      </c>
      <c r="T145" s="955">
        <f t="shared" si="8"/>
        <v>-6.6399999999999988</v>
      </c>
      <c r="U145" s="962">
        <v>23</v>
      </c>
      <c r="V145" s="910">
        <v>32</v>
      </c>
      <c r="W145" s="910">
        <v>9</v>
      </c>
      <c r="X145" s="960">
        <v>1.3913043478260869</v>
      </c>
      <c r="Y145" s="958">
        <v>9</v>
      </c>
    </row>
    <row r="146" spans="1:25" ht="14.45" customHeight="1" x14ac:dyDescent="0.2">
      <c r="A146" s="923" t="s">
        <v>8038</v>
      </c>
      <c r="B146" s="898">
        <v>2</v>
      </c>
      <c r="C146" s="899">
        <v>2.23</v>
      </c>
      <c r="D146" s="900">
        <v>16</v>
      </c>
      <c r="E146" s="909"/>
      <c r="F146" s="891"/>
      <c r="G146" s="892"/>
      <c r="H146" s="890"/>
      <c r="I146" s="891"/>
      <c r="J146" s="892"/>
      <c r="K146" s="893">
        <v>1.1100000000000001</v>
      </c>
      <c r="L146" s="890">
        <v>4</v>
      </c>
      <c r="M146" s="890">
        <v>33</v>
      </c>
      <c r="N146" s="894">
        <v>11</v>
      </c>
      <c r="O146" s="890" t="s">
        <v>7774</v>
      </c>
      <c r="P146" s="907" t="s">
        <v>8039</v>
      </c>
      <c r="Q146" s="895">
        <f t="shared" si="6"/>
        <v>-2</v>
      </c>
      <c r="R146" s="954">
        <f t="shared" si="6"/>
        <v>-2.23</v>
      </c>
      <c r="S146" s="895">
        <f t="shared" si="7"/>
        <v>0</v>
      </c>
      <c r="T146" s="954">
        <f t="shared" si="8"/>
        <v>0</v>
      </c>
      <c r="U146" s="961" t="s">
        <v>329</v>
      </c>
      <c r="V146" s="904" t="s">
        <v>329</v>
      </c>
      <c r="W146" s="904" t="s">
        <v>329</v>
      </c>
      <c r="X146" s="959" t="s">
        <v>329</v>
      </c>
      <c r="Y146" s="957"/>
    </row>
    <row r="147" spans="1:25" ht="14.45" customHeight="1" x14ac:dyDescent="0.2">
      <c r="A147" s="923" t="s">
        <v>8040</v>
      </c>
      <c r="B147" s="904">
        <v>6</v>
      </c>
      <c r="C147" s="905">
        <v>3.25</v>
      </c>
      <c r="D147" s="906">
        <v>4.2</v>
      </c>
      <c r="E147" s="909">
        <v>4</v>
      </c>
      <c r="F147" s="891">
        <v>2.17</v>
      </c>
      <c r="G147" s="892">
        <v>3.5</v>
      </c>
      <c r="H147" s="887">
        <v>5</v>
      </c>
      <c r="I147" s="888">
        <v>2.4700000000000002</v>
      </c>
      <c r="J147" s="889">
        <v>5</v>
      </c>
      <c r="K147" s="893">
        <v>0.54</v>
      </c>
      <c r="L147" s="890">
        <v>2</v>
      </c>
      <c r="M147" s="890">
        <v>21</v>
      </c>
      <c r="N147" s="894">
        <v>7</v>
      </c>
      <c r="O147" s="890" t="s">
        <v>7774</v>
      </c>
      <c r="P147" s="907" t="s">
        <v>8041</v>
      </c>
      <c r="Q147" s="895">
        <f t="shared" si="6"/>
        <v>-1</v>
      </c>
      <c r="R147" s="954">
        <f t="shared" si="6"/>
        <v>-0.7799999999999998</v>
      </c>
      <c r="S147" s="895">
        <f t="shared" si="7"/>
        <v>1</v>
      </c>
      <c r="T147" s="954">
        <f t="shared" si="8"/>
        <v>0.30000000000000027</v>
      </c>
      <c r="U147" s="961">
        <v>35</v>
      </c>
      <c r="V147" s="904">
        <v>25</v>
      </c>
      <c r="W147" s="904">
        <v>-10</v>
      </c>
      <c r="X147" s="959">
        <v>0.7142857142857143</v>
      </c>
      <c r="Y147" s="957">
        <v>6</v>
      </c>
    </row>
    <row r="148" spans="1:25" ht="14.45" customHeight="1" x14ac:dyDescent="0.2">
      <c r="A148" s="924" t="s">
        <v>8042</v>
      </c>
      <c r="B148" s="910">
        <v>3</v>
      </c>
      <c r="C148" s="911">
        <v>2.4700000000000002</v>
      </c>
      <c r="D148" s="908">
        <v>11.7</v>
      </c>
      <c r="E148" s="920"/>
      <c r="F148" s="915"/>
      <c r="G148" s="897"/>
      <c r="H148" s="912">
        <v>6</v>
      </c>
      <c r="I148" s="913">
        <v>5.14</v>
      </c>
      <c r="J148" s="902">
        <v>10.8</v>
      </c>
      <c r="K148" s="916">
        <v>0.82</v>
      </c>
      <c r="L148" s="914">
        <v>3</v>
      </c>
      <c r="M148" s="914">
        <v>30</v>
      </c>
      <c r="N148" s="917">
        <v>10</v>
      </c>
      <c r="O148" s="914" t="s">
        <v>7774</v>
      </c>
      <c r="P148" s="918" t="s">
        <v>8043</v>
      </c>
      <c r="Q148" s="919">
        <f t="shared" si="6"/>
        <v>3</v>
      </c>
      <c r="R148" s="955">
        <f t="shared" si="6"/>
        <v>2.6699999999999995</v>
      </c>
      <c r="S148" s="919">
        <f t="shared" si="7"/>
        <v>6</v>
      </c>
      <c r="T148" s="955">
        <f t="shared" si="8"/>
        <v>5.14</v>
      </c>
      <c r="U148" s="962">
        <v>60</v>
      </c>
      <c r="V148" s="910">
        <v>64.800000000000011</v>
      </c>
      <c r="W148" s="910">
        <v>4.8000000000000114</v>
      </c>
      <c r="X148" s="960">
        <v>1.0800000000000003</v>
      </c>
      <c r="Y148" s="958">
        <v>13</v>
      </c>
    </row>
    <row r="149" spans="1:25" ht="14.45" customHeight="1" x14ac:dyDescent="0.2">
      <c r="A149" s="924" t="s">
        <v>8044</v>
      </c>
      <c r="B149" s="910"/>
      <c r="C149" s="911"/>
      <c r="D149" s="908"/>
      <c r="E149" s="920"/>
      <c r="F149" s="915"/>
      <c r="G149" s="897"/>
      <c r="H149" s="912">
        <v>1</v>
      </c>
      <c r="I149" s="913">
        <v>1.31</v>
      </c>
      <c r="J149" s="902">
        <v>19</v>
      </c>
      <c r="K149" s="916">
        <v>1.31</v>
      </c>
      <c r="L149" s="914">
        <v>4</v>
      </c>
      <c r="M149" s="914">
        <v>39</v>
      </c>
      <c r="N149" s="917">
        <v>13</v>
      </c>
      <c r="O149" s="914" t="s">
        <v>7774</v>
      </c>
      <c r="P149" s="918" t="s">
        <v>8045</v>
      </c>
      <c r="Q149" s="919">
        <f t="shared" si="6"/>
        <v>1</v>
      </c>
      <c r="R149" s="955">
        <f t="shared" si="6"/>
        <v>1.31</v>
      </c>
      <c r="S149" s="919">
        <f t="shared" si="7"/>
        <v>1</v>
      </c>
      <c r="T149" s="955">
        <f t="shared" si="8"/>
        <v>1.31</v>
      </c>
      <c r="U149" s="962">
        <v>13</v>
      </c>
      <c r="V149" s="910">
        <v>19</v>
      </c>
      <c r="W149" s="910">
        <v>6</v>
      </c>
      <c r="X149" s="960">
        <v>1.4615384615384615</v>
      </c>
      <c r="Y149" s="958">
        <v>6</v>
      </c>
    </row>
    <row r="150" spans="1:25" ht="14.45" customHeight="1" x14ac:dyDescent="0.2">
      <c r="A150" s="923" t="s">
        <v>8046</v>
      </c>
      <c r="B150" s="898">
        <v>1</v>
      </c>
      <c r="C150" s="899">
        <v>0.18</v>
      </c>
      <c r="D150" s="900">
        <v>1</v>
      </c>
      <c r="E150" s="909"/>
      <c r="F150" s="891"/>
      <c r="G150" s="892"/>
      <c r="H150" s="890"/>
      <c r="I150" s="891"/>
      <c r="J150" s="892"/>
      <c r="K150" s="893">
        <v>0.12</v>
      </c>
      <c r="L150" s="890">
        <v>0</v>
      </c>
      <c r="M150" s="890">
        <v>3</v>
      </c>
      <c r="N150" s="894">
        <v>1</v>
      </c>
      <c r="O150" s="890" t="s">
        <v>7774</v>
      </c>
      <c r="P150" s="907" t="s">
        <v>8047</v>
      </c>
      <c r="Q150" s="895">
        <f t="shared" si="6"/>
        <v>-1</v>
      </c>
      <c r="R150" s="954">
        <f t="shared" si="6"/>
        <v>-0.18</v>
      </c>
      <c r="S150" s="895">
        <f t="shared" si="7"/>
        <v>0</v>
      </c>
      <c r="T150" s="954">
        <f t="shared" si="8"/>
        <v>0</v>
      </c>
      <c r="U150" s="961" t="s">
        <v>329</v>
      </c>
      <c r="V150" s="904" t="s">
        <v>329</v>
      </c>
      <c r="W150" s="904" t="s">
        <v>329</v>
      </c>
      <c r="X150" s="959" t="s">
        <v>329</v>
      </c>
      <c r="Y150" s="957"/>
    </row>
    <row r="151" spans="1:25" ht="14.45" customHeight="1" x14ac:dyDescent="0.2">
      <c r="A151" s="923" t="s">
        <v>8048</v>
      </c>
      <c r="B151" s="904"/>
      <c r="C151" s="905"/>
      <c r="D151" s="906"/>
      <c r="E151" s="909">
        <v>1</v>
      </c>
      <c r="F151" s="891">
        <v>0.83</v>
      </c>
      <c r="G151" s="892">
        <v>2</v>
      </c>
      <c r="H151" s="887">
        <v>1</v>
      </c>
      <c r="I151" s="888">
        <v>1.6</v>
      </c>
      <c r="J151" s="903">
        <v>15</v>
      </c>
      <c r="K151" s="893">
        <v>1.6</v>
      </c>
      <c r="L151" s="890">
        <v>4</v>
      </c>
      <c r="M151" s="890">
        <v>39</v>
      </c>
      <c r="N151" s="894">
        <v>13</v>
      </c>
      <c r="O151" s="890" t="s">
        <v>7774</v>
      </c>
      <c r="P151" s="907" t="s">
        <v>8049</v>
      </c>
      <c r="Q151" s="895">
        <f t="shared" si="6"/>
        <v>1</v>
      </c>
      <c r="R151" s="954">
        <f t="shared" si="6"/>
        <v>1.6</v>
      </c>
      <c r="S151" s="895">
        <f t="shared" si="7"/>
        <v>0</v>
      </c>
      <c r="T151" s="954">
        <f t="shared" si="8"/>
        <v>0.77000000000000013</v>
      </c>
      <c r="U151" s="961">
        <v>13</v>
      </c>
      <c r="V151" s="904">
        <v>15</v>
      </c>
      <c r="W151" s="904">
        <v>2</v>
      </c>
      <c r="X151" s="959">
        <v>1.1538461538461537</v>
      </c>
      <c r="Y151" s="957">
        <v>2</v>
      </c>
    </row>
    <row r="152" spans="1:25" ht="14.45" customHeight="1" x14ac:dyDescent="0.2">
      <c r="A152" s="924" t="s">
        <v>8050</v>
      </c>
      <c r="B152" s="910"/>
      <c r="C152" s="911"/>
      <c r="D152" s="908"/>
      <c r="E152" s="920">
        <v>1</v>
      </c>
      <c r="F152" s="915">
        <v>1.99</v>
      </c>
      <c r="G152" s="897">
        <v>24</v>
      </c>
      <c r="H152" s="912"/>
      <c r="I152" s="913"/>
      <c r="J152" s="896"/>
      <c r="K152" s="916">
        <v>1.99</v>
      </c>
      <c r="L152" s="914">
        <v>6</v>
      </c>
      <c r="M152" s="914">
        <v>51</v>
      </c>
      <c r="N152" s="917">
        <v>17</v>
      </c>
      <c r="O152" s="914" t="s">
        <v>7774</v>
      </c>
      <c r="P152" s="918" t="s">
        <v>8051</v>
      </c>
      <c r="Q152" s="919">
        <f t="shared" si="6"/>
        <v>0</v>
      </c>
      <c r="R152" s="955">
        <f t="shared" si="6"/>
        <v>0</v>
      </c>
      <c r="S152" s="919">
        <f t="shared" si="7"/>
        <v>-1</v>
      </c>
      <c r="T152" s="955">
        <f t="shared" si="8"/>
        <v>-1.99</v>
      </c>
      <c r="U152" s="962" t="s">
        <v>329</v>
      </c>
      <c r="V152" s="910" t="s">
        <v>329</v>
      </c>
      <c r="W152" s="910" t="s">
        <v>329</v>
      </c>
      <c r="X152" s="960" t="s">
        <v>329</v>
      </c>
      <c r="Y152" s="958"/>
    </row>
    <row r="153" spans="1:25" ht="14.45" customHeight="1" x14ac:dyDescent="0.2">
      <c r="A153" s="924" t="s">
        <v>8052</v>
      </c>
      <c r="B153" s="910"/>
      <c r="C153" s="911"/>
      <c r="D153" s="908"/>
      <c r="E153" s="920">
        <v>1</v>
      </c>
      <c r="F153" s="915">
        <v>5.27</v>
      </c>
      <c r="G153" s="897">
        <v>18</v>
      </c>
      <c r="H153" s="912">
        <v>2</v>
      </c>
      <c r="I153" s="913">
        <v>13.45</v>
      </c>
      <c r="J153" s="902">
        <v>32.5</v>
      </c>
      <c r="K153" s="916">
        <v>5.27</v>
      </c>
      <c r="L153" s="914">
        <v>8</v>
      </c>
      <c r="M153" s="914">
        <v>72</v>
      </c>
      <c r="N153" s="917">
        <v>24</v>
      </c>
      <c r="O153" s="914" t="s">
        <v>7774</v>
      </c>
      <c r="P153" s="918" t="s">
        <v>8053</v>
      </c>
      <c r="Q153" s="919">
        <f t="shared" si="6"/>
        <v>2</v>
      </c>
      <c r="R153" s="955">
        <f t="shared" si="6"/>
        <v>13.45</v>
      </c>
      <c r="S153" s="919">
        <f t="shared" si="7"/>
        <v>1</v>
      </c>
      <c r="T153" s="955">
        <f t="shared" si="8"/>
        <v>8.18</v>
      </c>
      <c r="U153" s="962">
        <v>48</v>
      </c>
      <c r="V153" s="910">
        <v>65</v>
      </c>
      <c r="W153" s="910">
        <v>17</v>
      </c>
      <c r="X153" s="960">
        <v>1.3541666666666667</v>
      </c>
      <c r="Y153" s="958">
        <v>26</v>
      </c>
    </row>
    <row r="154" spans="1:25" ht="14.45" customHeight="1" x14ac:dyDescent="0.2">
      <c r="A154" s="923" t="s">
        <v>8054</v>
      </c>
      <c r="B154" s="904">
        <v>5</v>
      </c>
      <c r="C154" s="905">
        <v>7.53</v>
      </c>
      <c r="D154" s="906">
        <v>7.8</v>
      </c>
      <c r="E154" s="887">
        <v>2</v>
      </c>
      <c r="F154" s="888">
        <v>2.56</v>
      </c>
      <c r="G154" s="889">
        <v>4</v>
      </c>
      <c r="H154" s="890">
        <v>1</v>
      </c>
      <c r="I154" s="891">
        <v>1.28</v>
      </c>
      <c r="J154" s="903">
        <v>11</v>
      </c>
      <c r="K154" s="893">
        <v>1.28</v>
      </c>
      <c r="L154" s="890">
        <v>3</v>
      </c>
      <c r="M154" s="890">
        <v>24</v>
      </c>
      <c r="N154" s="894">
        <v>8</v>
      </c>
      <c r="O154" s="890" t="s">
        <v>7774</v>
      </c>
      <c r="P154" s="907" t="s">
        <v>8055</v>
      </c>
      <c r="Q154" s="895">
        <f t="shared" si="6"/>
        <v>-4</v>
      </c>
      <c r="R154" s="954">
        <f t="shared" si="6"/>
        <v>-6.25</v>
      </c>
      <c r="S154" s="895">
        <f t="shared" si="7"/>
        <v>-1</v>
      </c>
      <c r="T154" s="954">
        <f t="shared" si="8"/>
        <v>-1.28</v>
      </c>
      <c r="U154" s="961">
        <v>8</v>
      </c>
      <c r="V154" s="904">
        <v>11</v>
      </c>
      <c r="W154" s="904">
        <v>3</v>
      </c>
      <c r="X154" s="959">
        <v>1.375</v>
      </c>
      <c r="Y154" s="957">
        <v>3</v>
      </c>
    </row>
    <row r="155" spans="1:25" ht="14.45" customHeight="1" x14ac:dyDescent="0.2">
      <c r="A155" s="924" t="s">
        <v>8056</v>
      </c>
      <c r="B155" s="910">
        <v>3</v>
      </c>
      <c r="C155" s="911">
        <v>7.11</v>
      </c>
      <c r="D155" s="908">
        <v>10.7</v>
      </c>
      <c r="E155" s="912">
        <v>8</v>
      </c>
      <c r="F155" s="913">
        <v>20.420000000000002</v>
      </c>
      <c r="G155" s="896">
        <v>15.4</v>
      </c>
      <c r="H155" s="914">
        <v>5</v>
      </c>
      <c r="I155" s="915">
        <v>10.79</v>
      </c>
      <c r="J155" s="897">
        <v>6</v>
      </c>
      <c r="K155" s="916">
        <v>2.36</v>
      </c>
      <c r="L155" s="914">
        <v>4</v>
      </c>
      <c r="M155" s="914">
        <v>39</v>
      </c>
      <c r="N155" s="917">
        <v>13</v>
      </c>
      <c r="O155" s="914" t="s">
        <v>7774</v>
      </c>
      <c r="P155" s="918" t="s">
        <v>8057</v>
      </c>
      <c r="Q155" s="919">
        <f t="shared" si="6"/>
        <v>2</v>
      </c>
      <c r="R155" s="955">
        <f t="shared" si="6"/>
        <v>3.6799999999999988</v>
      </c>
      <c r="S155" s="919">
        <f t="shared" si="7"/>
        <v>-3</v>
      </c>
      <c r="T155" s="955">
        <f t="shared" si="8"/>
        <v>-9.6300000000000026</v>
      </c>
      <c r="U155" s="962">
        <v>65</v>
      </c>
      <c r="V155" s="910">
        <v>30</v>
      </c>
      <c r="W155" s="910">
        <v>-35</v>
      </c>
      <c r="X155" s="960">
        <v>0.46153846153846156</v>
      </c>
      <c r="Y155" s="958"/>
    </row>
    <row r="156" spans="1:25" ht="14.45" customHeight="1" x14ac:dyDescent="0.2">
      <c r="A156" s="924" t="s">
        <v>8058</v>
      </c>
      <c r="B156" s="910">
        <v>2</v>
      </c>
      <c r="C156" s="911">
        <v>9.69</v>
      </c>
      <c r="D156" s="908">
        <v>14</v>
      </c>
      <c r="E156" s="912"/>
      <c r="F156" s="913"/>
      <c r="G156" s="896"/>
      <c r="H156" s="914">
        <v>1</v>
      </c>
      <c r="I156" s="915">
        <v>4.8499999999999996</v>
      </c>
      <c r="J156" s="897">
        <v>9</v>
      </c>
      <c r="K156" s="916">
        <v>4.8499999999999996</v>
      </c>
      <c r="L156" s="914">
        <v>5</v>
      </c>
      <c r="M156" s="914">
        <v>48</v>
      </c>
      <c r="N156" s="917">
        <v>16</v>
      </c>
      <c r="O156" s="914" t="s">
        <v>7774</v>
      </c>
      <c r="P156" s="918" t="s">
        <v>8059</v>
      </c>
      <c r="Q156" s="919">
        <f t="shared" si="6"/>
        <v>-1</v>
      </c>
      <c r="R156" s="955">
        <f t="shared" si="6"/>
        <v>-4.84</v>
      </c>
      <c r="S156" s="919">
        <f t="shared" si="7"/>
        <v>1</v>
      </c>
      <c r="T156" s="955">
        <f t="shared" si="8"/>
        <v>4.8499999999999996</v>
      </c>
      <c r="U156" s="962">
        <v>16</v>
      </c>
      <c r="V156" s="910">
        <v>9</v>
      </c>
      <c r="W156" s="910">
        <v>-7</v>
      </c>
      <c r="X156" s="960">
        <v>0.5625</v>
      </c>
      <c r="Y156" s="958"/>
    </row>
    <row r="157" spans="1:25" ht="14.45" customHeight="1" x14ac:dyDescent="0.2">
      <c r="A157" s="923" t="s">
        <v>8060</v>
      </c>
      <c r="B157" s="904">
        <v>2</v>
      </c>
      <c r="C157" s="905">
        <v>1.4</v>
      </c>
      <c r="D157" s="906">
        <v>4</v>
      </c>
      <c r="E157" s="887"/>
      <c r="F157" s="888"/>
      <c r="G157" s="889"/>
      <c r="H157" s="890"/>
      <c r="I157" s="891"/>
      <c r="J157" s="892"/>
      <c r="K157" s="893">
        <v>0.7</v>
      </c>
      <c r="L157" s="890">
        <v>2</v>
      </c>
      <c r="M157" s="890">
        <v>15</v>
      </c>
      <c r="N157" s="894">
        <v>5</v>
      </c>
      <c r="O157" s="890" t="s">
        <v>7774</v>
      </c>
      <c r="P157" s="907" t="s">
        <v>8061</v>
      </c>
      <c r="Q157" s="895">
        <f t="shared" si="6"/>
        <v>-2</v>
      </c>
      <c r="R157" s="954">
        <f t="shared" si="6"/>
        <v>-1.4</v>
      </c>
      <c r="S157" s="895">
        <f t="shared" si="7"/>
        <v>0</v>
      </c>
      <c r="T157" s="954">
        <f t="shared" si="8"/>
        <v>0</v>
      </c>
      <c r="U157" s="961" t="s">
        <v>329</v>
      </c>
      <c r="V157" s="904" t="s">
        <v>329</v>
      </c>
      <c r="W157" s="904" t="s">
        <v>329</v>
      </c>
      <c r="X157" s="959" t="s">
        <v>329</v>
      </c>
      <c r="Y157" s="957"/>
    </row>
    <row r="158" spans="1:25" ht="14.45" customHeight="1" x14ac:dyDescent="0.2">
      <c r="A158" s="924" t="s">
        <v>8062</v>
      </c>
      <c r="B158" s="910"/>
      <c r="C158" s="911"/>
      <c r="D158" s="908"/>
      <c r="E158" s="912">
        <v>2</v>
      </c>
      <c r="F158" s="913">
        <v>1.75</v>
      </c>
      <c r="G158" s="896">
        <v>6.5</v>
      </c>
      <c r="H158" s="914"/>
      <c r="I158" s="915"/>
      <c r="J158" s="897"/>
      <c r="K158" s="916">
        <v>0.88</v>
      </c>
      <c r="L158" s="914">
        <v>2</v>
      </c>
      <c r="M158" s="914">
        <v>21</v>
      </c>
      <c r="N158" s="917">
        <v>7</v>
      </c>
      <c r="O158" s="914" t="s">
        <v>7774</v>
      </c>
      <c r="P158" s="918" t="s">
        <v>8063</v>
      </c>
      <c r="Q158" s="919">
        <f t="shared" si="6"/>
        <v>0</v>
      </c>
      <c r="R158" s="955">
        <f t="shared" si="6"/>
        <v>0</v>
      </c>
      <c r="S158" s="919">
        <f t="shared" si="7"/>
        <v>-2</v>
      </c>
      <c r="T158" s="955">
        <f t="shared" si="8"/>
        <v>-1.75</v>
      </c>
      <c r="U158" s="962" t="s">
        <v>329</v>
      </c>
      <c r="V158" s="910" t="s">
        <v>329</v>
      </c>
      <c r="W158" s="910" t="s">
        <v>329</v>
      </c>
      <c r="X158" s="960" t="s">
        <v>329</v>
      </c>
      <c r="Y158" s="958"/>
    </row>
    <row r="159" spans="1:25" ht="14.45" customHeight="1" x14ac:dyDescent="0.2">
      <c r="A159" s="924" t="s">
        <v>8064</v>
      </c>
      <c r="B159" s="910">
        <v>1</v>
      </c>
      <c r="C159" s="911">
        <v>3.18</v>
      </c>
      <c r="D159" s="908">
        <v>9</v>
      </c>
      <c r="E159" s="912">
        <v>1</v>
      </c>
      <c r="F159" s="913">
        <v>3.18</v>
      </c>
      <c r="G159" s="896">
        <v>4</v>
      </c>
      <c r="H159" s="914">
        <v>1</v>
      </c>
      <c r="I159" s="915">
        <v>2.46</v>
      </c>
      <c r="J159" s="897">
        <v>3</v>
      </c>
      <c r="K159" s="916">
        <v>3.18</v>
      </c>
      <c r="L159" s="914">
        <v>4</v>
      </c>
      <c r="M159" s="914">
        <v>33</v>
      </c>
      <c r="N159" s="917">
        <v>11</v>
      </c>
      <c r="O159" s="914" t="s">
        <v>7774</v>
      </c>
      <c r="P159" s="918" t="s">
        <v>8065</v>
      </c>
      <c r="Q159" s="919">
        <f t="shared" si="6"/>
        <v>0</v>
      </c>
      <c r="R159" s="955">
        <f t="shared" si="6"/>
        <v>-0.7200000000000002</v>
      </c>
      <c r="S159" s="919">
        <f t="shared" si="7"/>
        <v>0</v>
      </c>
      <c r="T159" s="955">
        <f t="shared" si="8"/>
        <v>-0.7200000000000002</v>
      </c>
      <c r="U159" s="962">
        <v>11</v>
      </c>
      <c r="V159" s="910">
        <v>3</v>
      </c>
      <c r="W159" s="910">
        <v>-8</v>
      </c>
      <c r="X159" s="960">
        <v>0.27272727272727271</v>
      </c>
      <c r="Y159" s="958"/>
    </row>
    <row r="160" spans="1:25" ht="14.45" customHeight="1" x14ac:dyDescent="0.2">
      <c r="A160" s="923" t="s">
        <v>8066</v>
      </c>
      <c r="B160" s="904"/>
      <c r="C160" s="905"/>
      <c r="D160" s="906"/>
      <c r="E160" s="887">
        <v>1</v>
      </c>
      <c r="F160" s="888">
        <v>0.56000000000000005</v>
      </c>
      <c r="G160" s="889">
        <v>4</v>
      </c>
      <c r="H160" s="890"/>
      <c r="I160" s="891"/>
      <c r="J160" s="892"/>
      <c r="K160" s="893">
        <v>0.56000000000000005</v>
      </c>
      <c r="L160" s="890">
        <v>2</v>
      </c>
      <c r="M160" s="890">
        <v>15</v>
      </c>
      <c r="N160" s="894">
        <v>5</v>
      </c>
      <c r="O160" s="890" t="s">
        <v>7774</v>
      </c>
      <c r="P160" s="907" t="s">
        <v>8067</v>
      </c>
      <c r="Q160" s="895">
        <f t="shared" si="6"/>
        <v>0</v>
      </c>
      <c r="R160" s="954">
        <f t="shared" si="6"/>
        <v>0</v>
      </c>
      <c r="S160" s="895">
        <f t="shared" si="7"/>
        <v>-1</v>
      </c>
      <c r="T160" s="954">
        <f t="shared" si="8"/>
        <v>-0.56000000000000005</v>
      </c>
      <c r="U160" s="961" t="s">
        <v>329</v>
      </c>
      <c r="V160" s="904" t="s">
        <v>329</v>
      </c>
      <c r="W160" s="904" t="s">
        <v>329</v>
      </c>
      <c r="X160" s="959" t="s">
        <v>329</v>
      </c>
      <c r="Y160" s="957"/>
    </row>
    <row r="161" spans="1:25" ht="14.45" customHeight="1" x14ac:dyDescent="0.2">
      <c r="A161" s="923" t="s">
        <v>8068</v>
      </c>
      <c r="B161" s="904"/>
      <c r="C161" s="905"/>
      <c r="D161" s="906"/>
      <c r="E161" s="887">
        <v>1</v>
      </c>
      <c r="F161" s="888">
        <v>0.39</v>
      </c>
      <c r="G161" s="889">
        <v>7</v>
      </c>
      <c r="H161" s="890">
        <v>1</v>
      </c>
      <c r="I161" s="891">
        <v>0.39</v>
      </c>
      <c r="J161" s="892">
        <v>5</v>
      </c>
      <c r="K161" s="893">
        <v>0.39</v>
      </c>
      <c r="L161" s="890">
        <v>2</v>
      </c>
      <c r="M161" s="890">
        <v>15</v>
      </c>
      <c r="N161" s="894">
        <v>5</v>
      </c>
      <c r="O161" s="890" t="s">
        <v>7774</v>
      </c>
      <c r="P161" s="907" t="s">
        <v>8069</v>
      </c>
      <c r="Q161" s="895">
        <f t="shared" si="6"/>
        <v>1</v>
      </c>
      <c r="R161" s="954">
        <f t="shared" si="6"/>
        <v>0.39</v>
      </c>
      <c r="S161" s="895">
        <f t="shared" si="7"/>
        <v>0</v>
      </c>
      <c r="T161" s="954">
        <f t="shared" si="8"/>
        <v>0</v>
      </c>
      <c r="U161" s="961">
        <v>5</v>
      </c>
      <c r="V161" s="904">
        <v>5</v>
      </c>
      <c r="W161" s="904">
        <v>0</v>
      </c>
      <c r="X161" s="959">
        <v>1</v>
      </c>
      <c r="Y161" s="957"/>
    </row>
    <row r="162" spans="1:25" ht="14.45" customHeight="1" x14ac:dyDescent="0.2">
      <c r="A162" s="924" t="s">
        <v>8070</v>
      </c>
      <c r="B162" s="910"/>
      <c r="C162" s="911"/>
      <c r="D162" s="908"/>
      <c r="E162" s="912">
        <v>2</v>
      </c>
      <c r="F162" s="913">
        <v>1.29</v>
      </c>
      <c r="G162" s="896">
        <v>6</v>
      </c>
      <c r="H162" s="914">
        <v>1</v>
      </c>
      <c r="I162" s="915">
        <v>0.64</v>
      </c>
      <c r="J162" s="902">
        <v>11</v>
      </c>
      <c r="K162" s="916">
        <v>0.64</v>
      </c>
      <c r="L162" s="914">
        <v>2</v>
      </c>
      <c r="M162" s="914">
        <v>21</v>
      </c>
      <c r="N162" s="917">
        <v>7</v>
      </c>
      <c r="O162" s="914" t="s">
        <v>7774</v>
      </c>
      <c r="P162" s="918" t="s">
        <v>8071</v>
      </c>
      <c r="Q162" s="919">
        <f t="shared" si="6"/>
        <v>1</v>
      </c>
      <c r="R162" s="955">
        <f t="shared" si="6"/>
        <v>0.64</v>
      </c>
      <c r="S162" s="919">
        <f t="shared" si="7"/>
        <v>-1</v>
      </c>
      <c r="T162" s="955">
        <f t="shared" si="8"/>
        <v>-0.65</v>
      </c>
      <c r="U162" s="962">
        <v>7</v>
      </c>
      <c r="V162" s="910">
        <v>11</v>
      </c>
      <c r="W162" s="910">
        <v>4</v>
      </c>
      <c r="X162" s="960">
        <v>1.5714285714285714</v>
      </c>
      <c r="Y162" s="958">
        <v>4</v>
      </c>
    </row>
    <row r="163" spans="1:25" ht="14.45" customHeight="1" x14ac:dyDescent="0.2">
      <c r="A163" s="924" t="s">
        <v>8072</v>
      </c>
      <c r="B163" s="910"/>
      <c r="C163" s="911"/>
      <c r="D163" s="908"/>
      <c r="E163" s="912">
        <v>1</v>
      </c>
      <c r="F163" s="913">
        <v>1.31</v>
      </c>
      <c r="G163" s="896">
        <v>8</v>
      </c>
      <c r="H163" s="914"/>
      <c r="I163" s="915"/>
      <c r="J163" s="897"/>
      <c r="K163" s="916">
        <v>1.21</v>
      </c>
      <c r="L163" s="914">
        <v>3</v>
      </c>
      <c r="M163" s="914">
        <v>30</v>
      </c>
      <c r="N163" s="917">
        <v>10</v>
      </c>
      <c r="O163" s="914" t="s">
        <v>7774</v>
      </c>
      <c r="P163" s="918" t="s">
        <v>8073</v>
      </c>
      <c r="Q163" s="919">
        <f t="shared" si="6"/>
        <v>0</v>
      </c>
      <c r="R163" s="955">
        <f t="shared" si="6"/>
        <v>0</v>
      </c>
      <c r="S163" s="919">
        <f t="shared" si="7"/>
        <v>-1</v>
      </c>
      <c r="T163" s="955">
        <f t="shared" si="8"/>
        <v>-1.31</v>
      </c>
      <c r="U163" s="962" t="s">
        <v>329</v>
      </c>
      <c r="V163" s="910" t="s">
        <v>329</v>
      </c>
      <c r="W163" s="910" t="s">
        <v>329</v>
      </c>
      <c r="X163" s="960" t="s">
        <v>329</v>
      </c>
      <c r="Y163" s="958"/>
    </row>
    <row r="164" spans="1:25" ht="14.45" customHeight="1" x14ac:dyDescent="0.2">
      <c r="A164" s="923" t="s">
        <v>8074</v>
      </c>
      <c r="B164" s="904"/>
      <c r="C164" s="905"/>
      <c r="D164" s="906"/>
      <c r="E164" s="887">
        <v>1</v>
      </c>
      <c r="F164" s="888">
        <v>0.28999999999999998</v>
      </c>
      <c r="G164" s="889">
        <v>1</v>
      </c>
      <c r="H164" s="890"/>
      <c r="I164" s="891"/>
      <c r="J164" s="892"/>
      <c r="K164" s="893">
        <v>0.28000000000000003</v>
      </c>
      <c r="L164" s="890">
        <v>1</v>
      </c>
      <c r="M164" s="890">
        <v>9</v>
      </c>
      <c r="N164" s="894">
        <v>3</v>
      </c>
      <c r="O164" s="890" t="s">
        <v>7774</v>
      </c>
      <c r="P164" s="907" t="s">
        <v>8075</v>
      </c>
      <c r="Q164" s="895">
        <f t="shared" si="6"/>
        <v>0</v>
      </c>
      <c r="R164" s="954">
        <f t="shared" si="6"/>
        <v>0</v>
      </c>
      <c r="S164" s="895">
        <f t="shared" si="7"/>
        <v>-1</v>
      </c>
      <c r="T164" s="954">
        <f t="shared" si="8"/>
        <v>-0.28999999999999998</v>
      </c>
      <c r="U164" s="961" t="s">
        <v>329</v>
      </c>
      <c r="V164" s="904" t="s">
        <v>329</v>
      </c>
      <c r="W164" s="904" t="s">
        <v>329</v>
      </c>
      <c r="X164" s="959" t="s">
        <v>329</v>
      </c>
      <c r="Y164" s="957"/>
    </row>
    <row r="165" spans="1:25" ht="14.45" customHeight="1" x14ac:dyDescent="0.2">
      <c r="A165" s="924" t="s">
        <v>8076</v>
      </c>
      <c r="B165" s="910">
        <v>2</v>
      </c>
      <c r="C165" s="911">
        <v>0.9</v>
      </c>
      <c r="D165" s="908">
        <v>9</v>
      </c>
      <c r="E165" s="912">
        <v>3</v>
      </c>
      <c r="F165" s="913">
        <v>1.29</v>
      </c>
      <c r="G165" s="896">
        <v>5.7</v>
      </c>
      <c r="H165" s="914"/>
      <c r="I165" s="915"/>
      <c r="J165" s="897"/>
      <c r="K165" s="916">
        <v>0.42</v>
      </c>
      <c r="L165" s="914">
        <v>2</v>
      </c>
      <c r="M165" s="914">
        <v>15</v>
      </c>
      <c r="N165" s="917">
        <v>5</v>
      </c>
      <c r="O165" s="914" t="s">
        <v>7774</v>
      </c>
      <c r="P165" s="918" t="s">
        <v>8077</v>
      </c>
      <c r="Q165" s="919">
        <f t="shared" si="6"/>
        <v>-2</v>
      </c>
      <c r="R165" s="955">
        <f t="shared" si="6"/>
        <v>-0.9</v>
      </c>
      <c r="S165" s="919">
        <f t="shared" si="7"/>
        <v>-3</v>
      </c>
      <c r="T165" s="955">
        <f t="shared" si="8"/>
        <v>-1.29</v>
      </c>
      <c r="U165" s="962" t="s">
        <v>329</v>
      </c>
      <c r="V165" s="910" t="s">
        <v>329</v>
      </c>
      <c r="W165" s="910" t="s">
        <v>329</v>
      </c>
      <c r="X165" s="960" t="s">
        <v>329</v>
      </c>
      <c r="Y165" s="958"/>
    </row>
    <row r="166" spans="1:25" ht="14.45" customHeight="1" x14ac:dyDescent="0.2">
      <c r="A166" s="924" t="s">
        <v>8078</v>
      </c>
      <c r="B166" s="910"/>
      <c r="C166" s="911"/>
      <c r="D166" s="908"/>
      <c r="E166" s="912"/>
      <c r="F166" s="913"/>
      <c r="G166" s="896"/>
      <c r="H166" s="914">
        <v>1</v>
      </c>
      <c r="I166" s="915">
        <v>1.36</v>
      </c>
      <c r="J166" s="902">
        <v>14</v>
      </c>
      <c r="K166" s="916">
        <v>1.3</v>
      </c>
      <c r="L166" s="914">
        <v>2</v>
      </c>
      <c r="M166" s="914">
        <v>21</v>
      </c>
      <c r="N166" s="917">
        <v>7</v>
      </c>
      <c r="O166" s="914" t="s">
        <v>7774</v>
      </c>
      <c r="P166" s="918" t="s">
        <v>8079</v>
      </c>
      <c r="Q166" s="919">
        <f t="shared" si="6"/>
        <v>1</v>
      </c>
      <c r="R166" s="955">
        <f t="shared" si="6"/>
        <v>1.36</v>
      </c>
      <c r="S166" s="919">
        <f t="shared" si="7"/>
        <v>1</v>
      </c>
      <c r="T166" s="955">
        <f t="shared" si="8"/>
        <v>1.36</v>
      </c>
      <c r="U166" s="962">
        <v>7</v>
      </c>
      <c r="V166" s="910">
        <v>14</v>
      </c>
      <c r="W166" s="910">
        <v>7</v>
      </c>
      <c r="X166" s="960">
        <v>2</v>
      </c>
      <c r="Y166" s="958">
        <v>7</v>
      </c>
    </row>
    <row r="167" spans="1:25" ht="14.45" customHeight="1" x14ac:dyDescent="0.2">
      <c r="A167" s="923" t="s">
        <v>8080</v>
      </c>
      <c r="B167" s="904">
        <v>1</v>
      </c>
      <c r="C167" s="905">
        <v>0.56999999999999995</v>
      </c>
      <c r="D167" s="906">
        <v>2</v>
      </c>
      <c r="E167" s="909">
        <v>1</v>
      </c>
      <c r="F167" s="891">
        <v>0.56999999999999995</v>
      </c>
      <c r="G167" s="892">
        <v>2</v>
      </c>
      <c r="H167" s="887"/>
      <c r="I167" s="888"/>
      <c r="J167" s="889"/>
      <c r="K167" s="893">
        <v>0.56999999999999995</v>
      </c>
      <c r="L167" s="890">
        <v>2</v>
      </c>
      <c r="M167" s="890">
        <v>15</v>
      </c>
      <c r="N167" s="894">
        <v>5</v>
      </c>
      <c r="O167" s="890" t="s">
        <v>7774</v>
      </c>
      <c r="P167" s="907" t="s">
        <v>8081</v>
      </c>
      <c r="Q167" s="895">
        <f t="shared" si="6"/>
        <v>-1</v>
      </c>
      <c r="R167" s="954">
        <f t="shared" si="6"/>
        <v>-0.56999999999999995</v>
      </c>
      <c r="S167" s="895">
        <f t="shared" si="7"/>
        <v>-1</v>
      </c>
      <c r="T167" s="954">
        <f t="shared" si="8"/>
        <v>-0.56999999999999995</v>
      </c>
      <c r="U167" s="961" t="s">
        <v>329</v>
      </c>
      <c r="V167" s="904" t="s">
        <v>329</v>
      </c>
      <c r="W167" s="904" t="s">
        <v>329</v>
      </c>
      <c r="X167" s="959" t="s">
        <v>329</v>
      </c>
      <c r="Y167" s="957"/>
    </row>
    <row r="168" spans="1:25" ht="14.45" customHeight="1" x14ac:dyDescent="0.2">
      <c r="A168" s="924" t="s">
        <v>8082</v>
      </c>
      <c r="B168" s="910"/>
      <c r="C168" s="911"/>
      <c r="D168" s="908"/>
      <c r="E168" s="920"/>
      <c r="F168" s="915"/>
      <c r="G168" s="897"/>
      <c r="H168" s="912">
        <v>1</v>
      </c>
      <c r="I168" s="913">
        <v>1.1100000000000001</v>
      </c>
      <c r="J168" s="896">
        <v>4</v>
      </c>
      <c r="K168" s="916">
        <v>1.1100000000000001</v>
      </c>
      <c r="L168" s="914">
        <v>3</v>
      </c>
      <c r="M168" s="914">
        <v>30</v>
      </c>
      <c r="N168" s="917">
        <v>10</v>
      </c>
      <c r="O168" s="914" t="s">
        <v>7774</v>
      </c>
      <c r="P168" s="918" t="s">
        <v>8081</v>
      </c>
      <c r="Q168" s="919">
        <f t="shared" si="6"/>
        <v>1</v>
      </c>
      <c r="R168" s="955">
        <f t="shared" si="6"/>
        <v>1.1100000000000001</v>
      </c>
      <c r="S168" s="919">
        <f t="shared" si="7"/>
        <v>1</v>
      </c>
      <c r="T168" s="955">
        <f t="shared" si="8"/>
        <v>1.1100000000000001</v>
      </c>
      <c r="U168" s="962">
        <v>10</v>
      </c>
      <c r="V168" s="910">
        <v>4</v>
      </c>
      <c r="W168" s="910">
        <v>-6</v>
      </c>
      <c r="X168" s="960">
        <v>0.4</v>
      </c>
      <c r="Y168" s="958"/>
    </row>
    <row r="169" spans="1:25" ht="14.45" customHeight="1" x14ac:dyDescent="0.2">
      <c r="A169" s="923" t="s">
        <v>8083</v>
      </c>
      <c r="B169" s="904"/>
      <c r="C169" s="905"/>
      <c r="D169" s="906"/>
      <c r="E169" s="909"/>
      <c r="F169" s="891"/>
      <c r="G169" s="892"/>
      <c r="H169" s="887">
        <v>4</v>
      </c>
      <c r="I169" s="888">
        <v>2.58</v>
      </c>
      <c r="J169" s="889">
        <v>2</v>
      </c>
      <c r="K169" s="893">
        <v>0.64</v>
      </c>
      <c r="L169" s="890">
        <v>1</v>
      </c>
      <c r="M169" s="890">
        <v>12</v>
      </c>
      <c r="N169" s="894">
        <v>4</v>
      </c>
      <c r="O169" s="890" t="s">
        <v>7774</v>
      </c>
      <c r="P169" s="907" t="s">
        <v>8084</v>
      </c>
      <c r="Q169" s="895">
        <f t="shared" si="6"/>
        <v>4</v>
      </c>
      <c r="R169" s="954">
        <f t="shared" si="6"/>
        <v>2.58</v>
      </c>
      <c r="S169" s="895">
        <f t="shared" si="7"/>
        <v>4</v>
      </c>
      <c r="T169" s="954">
        <f t="shared" si="8"/>
        <v>2.58</v>
      </c>
      <c r="U169" s="961">
        <v>16</v>
      </c>
      <c r="V169" s="904">
        <v>8</v>
      </c>
      <c r="W169" s="904">
        <v>-8</v>
      </c>
      <c r="X169" s="959">
        <v>0.5</v>
      </c>
      <c r="Y169" s="957"/>
    </row>
    <row r="170" spans="1:25" ht="14.45" customHeight="1" x14ac:dyDescent="0.2">
      <c r="A170" s="924" t="s">
        <v>8085</v>
      </c>
      <c r="B170" s="910"/>
      <c r="C170" s="911"/>
      <c r="D170" s="908"/>
      <c r="E170" s="920">
        <v>2</v>
      </c>
      <c r="F170" s="915">
        <v>1.75</v>
      </c>
      <c r="G170" s="897">
        <v>2.5</v>
      </c>
      <c r="H170" s="912"/>
      <c r="I170" s="913"/>
      <c r="J170" s="896"/>
      <c r="K170" s="916">
        <v>0.88</v>
      </c>
      <c r="L170" s="914">
        <v>2</v>
      </c>
      <c r="M170" s="914">
        <v>18</v>
      </c>
      <c r="N170" s="917">
        <v>6</v>
      </c>
      <c r="O170" s="914" t="s">
        <v>7774</v>
      </c>
      <c r="P170" s="918" t="s">
        <v>8084</v>
      </c>
      <c r="Q170" s="919">
        <f t="shared" si="6"/>
        <v>0</v>
      </c>
      <c r="R170" s="955">
        <f t="shared" si="6"/>
        <v>0</v>
      </c>
      <c r="S170" s="919">
        <f t="shared" si="7"/>
        <v>-2</v>
      </c>
      <c r="T170" s="955">
        <f t="shared" si="8"/>
        <v>-1.75</v>
      </c>
      <c r="U170" s="962" t="s">
        <v>329</v>
      </c>
      <c r="V170" s="910" t="s">
        <v>329</v>
      </c>
      <c r="W170" s="910" t="s">
        <v>329</v>
      </c>
      <c r="X170" s="960" t="s">
        <v>329</v>
      </c>
      <c r="Y170" s="958"/>
    </row>
    <row r="171" spans="1:25" ht="14.45" customHeight="1" x14ac:dyDescent="0.2">
      <c r="A171" s="923" t="s">
        <v>8086</v>
      </c>
      <c r="B171" s="898">
        <v>1</v>
      </c>
      <c r="C171" s="899">
        <v>0.57999999999999996</v>
      </c>
      <c r="D171" s="900">
        <v>6</v>
      </c>
      <c r="E171" s="909"/>
      <c r="F171" s="891"/>
      <c r="G171" s="892"/>
      <c r="H171" s="890"/>
      <c r="I171" s="891"/>
      <c r="J171" s="892"/>
      <c r="K171" s="893">
        <v>0.57999999999999996</v>
      </c>
      <c r="L171" s="890">
        <v>4</v>
      </c>
      <c r="M171" s="890">
        <v>36</v>
      </c>
      <c r="N171" s="894">
        <v>12</v>
      </c>
      <c r="O171" s="890" t="s">
        <v>7774</v>
      </c>
      <c r="P171" s="907" t="s">
        <v>8087</v>
      </c>
      <c r="Q171" s="895">
        <f t="shared" si="6"/>
        <v>-1</v>
      </c>
      <c r="R171" s="954">
        <f t="shared" si="6"/>
        <v>-0.57999999999999996</v>
      </c>
      <c r="S171" s="895">
        <f t="shared" si="7"/>
        <v>0</v>
      </c>
      <c r="T171" s="954">
        <f t="shared" si="8"/>
        <v>0</v>
      </c>
      <c r="U171" s="961" t="s">
        <v>329</v>
      </c>
      <c r="V171" s="904" t="s">
        <v>329</v>
      </c>
      <c r="W171" s="904" t="s">
        <v>329</v>
      </c>
      <c r="X171" s="959" t="s">
        <v>329</v>
      </c>
      <c r="Y171" s="957"/>
    </row>
    <row r="172" spans="1:25" ht="14.45" customHeight="1" x14ac:dyDescent="0.2">
      <c r="A172" s="924" t="s">
        <v>8088</v>
      </c>
      <c r="B172" s="921">
        <v>1</v>
      </c>
      <c r="C172" s="922">
        <v>0.67</v>
      </c>
      <c r="D172" s="901">
        <v>8</v>
      </c>
      <c r="E172" s="920">
        <v>1</v>
      </c>
      <c r="F172" s="915">
        <v>0.67</v>
      </c>
      <c r="G172" s="897">
        <v>10</v>
      </c>
      <c r="H172" s="914"/>
      <c r="I172" s="915"/>
      <c r="J172" s="897"/>
      <c r="K172" s="916">
        <v>0.67</v>
      </c>
      <c r="L172" s="914">
        <v>4</v>
      </c>
      <c r="M172" s="914">
        <v>33</v>
      </c>
      <c r="N172" s="917">
        <v>11</v>
      </c>
      <c r="O172" s="914" t="s">
        <v>7774</v>
      </c>
      <c r="P172" s="918" t="s">
        <v>8089</v>
      </c>
      <c r="Q172" s="919">
        <f t="shared" si="6"/>
        <v>-1</v>
      </c>
      <c r="R172" s="955">
        <f t="shared" si="6"/>
        <v>-0.67</v>
      </c>
      <c r="S172" s="919">
        <f t="shared" si="7"/>
        <v>-1</v>
      </c>
      <c r="T172" s="955">
        <f t="shared" si="8"/>
        <v>-0.67</v>
      </c>
      <c r="U172" s="962" t="s">
        <v>329</v>
      </c>
      <c r="V172" s="910" t="s">
        <v>329</v>
      </c>
      <c r="W172" s="910" t="s">
        <v>329</v>
      </c>
      <c r="X172" s="960" t="s">
        <v>329</v>
      </c>
      <c r="Y172" s="958"/>
    </row>
    <row r="173" spans="1:25" ht="14.45" customHeight="1" x14ac:dyDescent="0.2">
      <c r="A173" s="923" t="s">
        <v>8090</v>
      </c>
      <c r="B173" s="904"/>
      <c r="C173" s="905"/>
      <c r="D173" s="906"/>
      <c r="E173" s="887">
        <v>1</v>
      </c>
      <c r="F173" s="888">
        <v>0.88</v>
      </c>
      <c r="G173" s="889">
        <v>24</v>
      </c>
      <c r="H173" s="890"/>
      <c r="I173" s="891"/>
      <c r="J173" s="892"/>
      <c r="K173" s="893">
        <v>0.85</v>
      </c>
      <c r="L173" s="890">
        <v>3</v>
      </c>
      <c r="M173" s="890">
        <v>24</v>
      </c>
      <c r="N173" s="894">
        <v>8</v>
      </c>
      <c r="O173" s="890" t="s">
        <v>7774</v>
      </c>
      <c r="P173" s="907" t="s">
        <v>8091</v>
      </c>
      <c r="Q173" s="895">
        <f t="shared" si="6"/>
        <v>0</v>
      </c>
      <c r="R173" s="954">
        <f t="shared" si="6"/>
        <v>0</v>
      </c>
      <c r="S173" s="895">
        <f t="shared" si="7"/>
        <v>-1</v>
      </c>
      <c r="T173" s="954">
        <f t="shared" si="8"/>
        <v>-0.88</v>
      </c>
      <c r="U173" s="961" t="s">
        <v>329</v>
      </c>
      <c r="V173" s="904" t="s">
        <v>329</v>
      </c>
      <c r="W173" s="904" t="s">
        <v>329</v>
      </c>
      <c r="X173" s="959" t="s">
        <v>329</v>
      </c>
      <c r="Y173" s="957"/>
    </row>
    <row r="174" spans="1:25" ht="14.45" customHeight="1" x14ac:dyDescent="0.2">
      <c r="A174" s="923" t="s">
        <v>8092</v>
      </c>
      <c r="B174" s="904"/>
      <c r="C174" s="905"/>
      <c r="D174" s="906"/>
      <c r="E174" s="909"/>
      <c r="F174" s="891"/>
      <c r="G174" s="892"/>
      <c r="H174" s="887">
        <v>1</v>
      </c>
      <c r="I174" s="888">
        <v>0.79</v>
      </c>
      <c r="J174" s="889">
        <v>7</v>
      </c>
      <c r="K174" s="893">
        <v>0.79</v>
      </c>
      <c r="L174" s="890">
        <v>5</v>
      </c>
      <c r="M174" s="890">
        <v>13</v>
      </c>
      <c r="N174" s="894">
        <v>11</v>
      </c>
      <c r="O174" s="890" t="s">
        <v>7774</v>
      </c>
      <c r="P174" s="907" t="s">
        <v>8093</v>
      </c>
      <c r="Q174" s="895">
        <f t="shared" si="6"/>
        <v>1</v>
      </c>
      <c r="R174" s="954">
        <f t="shared" si="6"/>
        <v>0.79</v>
      </c>
      <c r="S174" s="895">
        <f t="shared" si="7"/>
        <v>1</v>
      </c>
      <c r="T174" s="954">
        <f t="shared" si="8"/>
        <v>0.79</v>
      </c>
      <c r="U174" s="961">
        <v>11</v>
      </c>
      <c r="V174" s="904">
        <v>7</v>
      </c>
      <c r="W174" s="904">
        <v>-4</v>
      </c>
      <c r="X174" s="959">
        <v>0.63636363636363635</v>
      </c>
      <c r="Y174" s="957"/>
    </row>
    <row r="175" spans="1:25" ht="14.45" customHeight="1" x14ac:dyDescent="0.2">
      <c r="A175" s="923" t="s">
        <v>8094</v>
      </c>
      <c r="B175" s="904">
        <v>2</v>
      </c>
      <c r="C175" s="905">
        <v>9.57</v>
      </c>
      <c r="D175" s="906">
        <v>8</v>
      </c>
      <c r="E175" s="909"/>
      <c r="F175" s="891"/>
      <c r="G175" s="892"/>
      <c r="H175" s="887">
        <v>5</v>
      </c>
      <c r="I175" s="888">
        <v>23.93</v>
      </c>
      <c r="J175" s="889">
        <v>7.6</v>
      </c>
      <c r="K175" s="893">
        <v>4.79</v>
      </c>
      <c r="L175" s="890">
        <v>5</v>
      </c>
      <c r="M175" s="890">
        <v>42</v>
      </c>
      <c r="N175" s="894">
        <v>14</v>
      </c>
      <c r="O175" s="890" t="s">
        <v>7774</v>
      </c>
      <c r="P175" s="907" t="s">
        <v>8095</v>
      </c>
      <c r="Q175" s="895">
        <f t="shared" si="6"/>
        <v>3</v>
      </c>
      <c r="R175" s="954">
        <f t="shared" si="6"/>
        <v>14.36</v>
      </c>
      <c r="S175" s="895">
        <f t="shared" si="7"/>
        <v>5</v>
      </c>
      <c r="T175" s="954">
        <f t="shared" si="8"/>
        <v>23.93</v>
      </c>
      <c r="U175" s="961">
        <v>70</v>
      </c>
      <c r="V175" s="904">
        <v>38</v>
      </c>
      <c r="W175" s="904">
        <v>-32</v>
      </c>
      <c r="X175" s="959">
        <v>0.54285714285714282</v>
      </c>
      <c r="Y175" s="957"/>
    </row>
    <row r="176" spans="1:25" ht="14.45" customHeight="1" x14ac:dyDescent="0.2">
      <c r="A176" s="924" t="s">
        <v>8096</v>
      </c>
      <c r="B176" s="910">
        <v>14</v>
      </c>
      <c r="C176" s="911">
        <v>67.010000000000005</v>
      </c>
      <c r="D176" s="908">
        <v>9.5</v>
      </c>
      <c r="E176" s="920">
        <v>14</v>
      </c>
      <c r="F176" s="915">
        <v>69.83</v>
      </c>
      <c r="G176" s="897">
        <v>11.6</v>
      </c>
      <c r="H176" s="912">
        <v>14</v>
      </c>
      <c r="I176" s="913">
        <v>64.790000000000006</v>
      </c>
      <c r="J176" s="896">
        <v>10.1</v>
      </c>
      <c r="K176" s="916">
        <v>4.79</v>
      </c>
      <c r="L176" s="914">
        <v>5</v>
      </c>
      <c r="M176" s="914">
        <v>42</v>
      </c>
      <c r="N176" s="917">
        <v>14</v>
      </c>
      <c r="O176" s="914" t="s">
        <v>7774</v>
      </c>
      <c r="P176" s="918" t="s">
        <v>8095</v>
      </c>
      <c r="Q176" s="919">
        <f t="shared" si="6"/>
        <v>0</v>
      </c>
      <c r="R176" s="955">
        <f t="shared" si="6"/>
        <v>-2.2199999999999989</v>
      </c>
      <c r="S176" s="919">
        <f t="shared" si="7"/>
        <v>0</v>
      </c>
      <c r="T176" s="955">
        <f t="shared" si="8"/>
        <v>-5.039999999999992</v>
      </c>
      <c r="U176" s="962">
        <v>196</v>
      </c>
      <c r="V176" s="910">
        <v>141.4</v>
      </c>
      <c r="W176" s="910">
        <v>-54.599999999999994</v>
      </c>
      <c r="X176" s="960">
        <v>0.72142857142857142</v>
      </c>
      <c r="Y176" s="958">
        <v>14</v>
      </c>
    </row>
    <row r="177" spans="1:25" ht="14.45" customHeight="1" x14ac:dyDescent="0.2">
      <c r="A177" s="924" t="s">
        <v>8097</v>
      </c>
      <c r="B177" s="910">
        <v>10</v>
      </c>
      <c r="C177" s="911">
        <v>90.3</v>
      </c>
      <c r="D177" s="908">
        <v>17.2</v>
      </c>
      <c r="E177" s="920">
        <v>10</v>
      </c>
      <c r="F177" s="915">
        <v>91.41</v>
      </c>
      <c r="G177" s="897">
        <v>16.100000000000001</v>
      </c>
      <c r="H177" s="912">
        <v>13</v>
      </c>
      <c r="I177" s="913">
        <v>117.41</v>
      </c>
      <c r="J177" s="896">
        <v>16.7</v>
      </c>
      <c r="K177" s="916">
        <v>9.14</v>
      </c>
      <c r="L177" s="914">
        <v>7</v>
      </c>
      <c r="M177" s="914">
        <v>66</v>
      </c>
      <c r="N177" s="917">
        <v>22</v>
      </c>
      <c r="O177" s="914" t="s">
        <v>7774</v>
      </c>
      <c r="P177" s="918" t="s">
        <v>8095</v>
      </c>
      <c r="Q177" s="919">
        <f t="shared" si="6"/>
        <v>3</v>
      </c>
      <c r="R177" s="955">
        <f t="shared" si="6"/>
        <v>27.11</v>
      </c>
      <c r="S177" s="919">
        <f t="shared" si="7"/>
        <v>3</v>
      </c>
      <c r="T177" s="955">
        <f t="shared" si="8"/>
        <v>26</v>
      </c>
      <c r="U177" s="962">
        <v>286</v>
      </c>
      <c r="V177" s="910">
        <v>217.1</v>
      </c>
      <c r="W177" s="910">
        <v>-68.900000000000006</v>
      </c>
      <c r="X177" s="960">
        <v>0.75909090909090904</v>
      </c>
      <c r="Y177" s="958">
        <v>17</v>
      </c>
    </row>
    <row r="178" spans="1:25" ht="14.45" customHeight="1" x14ac:dyDescent="0.2">
      <c r="A178" s="923" t="s">
        <v>8098</v>
      </c>
      <c r="B178" s="904">
        <v>7</v>
      </c>
      <c r="C178" s="905">
        <v>27.82</v>
      </c>
      <c r="D178" s="906">
        <v>8.6999999999999993</v>
      </c>
      <c r="E178" s="887">
        <v>1</v>
      </c>
      <c r="F178" s="888">
        <v>4.07</v>
      </c>
      <c r="G178" s="889">
        <v>5</v>
      </c>
      <c r="H178" s="890"/>
      <c r="I178" s="891"/>
      <c r="J178" s="892"/>
      <c r="K178" s="893">
        <v>4.07</v>
      </c>
      <c r="L178" s="890">
        <v>5</v>
      </c>
      <c r="M178" s="890">
        <v>45</v>
      </c>
      <c r="N178" s="894">
        <v>15</v>
      </c>
      <c r="O178" s="890" t="s">
        <v>7774</v>
      </c>
      <c r="P178" s="907" t="s">
        <v>8099</v>
      </c>
      <c r="Q178" s="895">
        <f t="shared" si="6"/>
        <v>-7</v>
      </c>
      <c r="R178" s="954">
        <f t="shared" si="6"/>
        <v>-27.82</v>
      </c>
      <c r="S178" s="895">
        <f t="shared" si="7"/>
        <v>-1</v>
      </c>
      <c r="T178" s="954">
        <f t="shared" si="8"/>
        <v>-4.07</v>
      </c>
      <c r="U178" s="961" t="s">
        <v>329</v>
      </c>
      <c r="V178" s="904" t="s">
        <v>329</v>
      </c>
      <c r="W178" s="904" t="s">
        <v>329</v>
      </c>
      <c r="X178" s="959" t="s">
        <v>329</v>
      </c>
      <c r="Y178" s="957"/>
    </row>
    <row r="179" spans="1:25" ht="14.45" customHeight="1" x14ac:dyDescent="0.2">
      <c r="A179" s="924" t="s">
        <v>8100</v>
      </c>
      <c r="B179" s="910">
        <v>23</v>
      </c>
      <c r="C179" s="911">
        <v>90.79</v>
      </c>
      <c r="D179" s="908">
        <v>7.7</v>
      </c>
      <c r="E179" s="912">
        <v>29</v>
      </c>
      <c r="F179" s="913">
        <v>110.02</v>
      </c>
      <c r="G179" s="896">
        <v>9.5</v>
      </c>
      <c r="H179" s="914">
        <v>16</v>
      </c>
      <c r="I179" s="915">
        <v>63.77</v>
      </c>
      <c r="J179" s="897">
        <v>11</v>
      </c>
      <c r="K179" s="916">
        <v>4.07</v>
      </c>
      <c r="L179" s="914">
        <v>5</v>
      </c>
      <c r="M179" s="914">
        <v>45</v>
      </c>
      <c r="N179" s="917">
        <v>15</v>
      </c>
      <c r="O179" s="914" t="s">
        <v>7774</v>
      </c>
      <c r="P179" s="918" t="s">
        <v>8101</v>
      </c>
      <c r="Q179" s="919">
        <f t="shared" si="6"/>
        <v>-7</v>
      </c>
      <c r="R179" s="955">
        <f t="shared" si="6"/>
        <v>-27.020000000000003</v>
      </c>
      <c r="S179" s="919">
        <f t="shared" si="7"/>
        <v>-13</v>
      </c>
      <c r="T179" s="955">
        <f t="shared" si="8"/>
        <v>-46.249999999999993</v>
      </c>
      <c r="U179" s="962">
        <v>240</v>
      </c>
      <c r="V179" s="910">
        <v>176</v>
      </c>
      <c r="W179" s="910">
        <v>-64</v>
      </c>
      <c r="X179" s="960">
        <v>0.73333333333333328</v>
      </c>
      <c r="Y179" s="958">
        <v>15</v>
      </c>
    </row>
    <row r="180" spans="1:25" ht="14.45" customHeight="1" x14ac:dyDescent="0.2">
      <c r="A180" s="924" t="s">
        <v>8102</v>
      </c>
      <c r="B180" s="910">
        <v>7</v>
      </c>
      <c r="C180" s="911">
        <v>46.21</v>
      </c>
      <c r="D180" s="908">
        <v>12.9</v>
      </c>
      <c r="E180" s="912">
        <v>12</v>
      </c>
      <c r="F180" s="913">
        <v>81.290000000000006</v>
      </c>
      <c r="G180" s="896">
        <v>15.5</v>
      </c>
      <c r="H180" s="914">
        <v>10</v>
      </c>
      <c r="I180" s="915">
        <v>70.78</v>
      </c>
      <c r="J180" s="902">
        <v>18.399999999999999</v>
      </c>
      <c r="K180" s="916">
        <v>6.6</v>
      </c>
      <c r="L180" s="914">
        <v>6</v>
      </c>
      <c r="M180" s="914">
        <v>51</v>
      </c>
      <c r="N180" s="917">
        <v>17</v>
      </c>
      <c r="O180" s="914" t="s">
        <v>7774</v>
      </c>
      <c r="P180" s="918" t="s">
        <v>8103</v>
      </c>
      <c r="Q180" s="919">
        <f t="shared" si="6"/>
        <v>3</v>
      </c>
      <c r="R180" s="955">
        <f t="shared" si="6"/>
        <v>24.57</v>
      </c>
      <c r="S180" s="919">
        <f t="shared" si="7"/>
        <v>-2</v>
      </c>
      <c r="T180" s="955">
        <f t="shared" si="8"/>
        <v>-10.510000000000005</v>
      </c>
      <c r="U180" s="962">
        <v>170</v>
      </c>
      <c r="V180" s="910">
        <v>184</v>
      </c>
      <c r="W180" s="910">
        <v>14</v>
      </c>
      <c r="X180" s="960">
        <v>1.0823529411764705</v>
      </c>
      <c r="Y180" s="958">
        <v>69</v>
      </c>
    </row>
    <row r="181" spans="1:25" ht="14.45" customHeight="1" x14ac:dyDescent="0.2">
      <c r="A181" s="923" t="s">
        <v>8104</v>
      </c>
      <c r="B181" s="904"/>
      <c r="C181" s="905"/>
      <c r="D181" s="906"/>
      <c r="E181" s="909"/>
      <c r="F181" s="891"/>
      <c r="G181" s="892"/>
      <c r="H181" s="887">
        <v>1</v>
      </c>
      <c r="I181" s="888">
        <v>23.68</v>
      </c>
      <c r="J181" s="889">
        <v>26</v>
      </c>
      <c r="K181" s="893">
        <v>23.68</v>
      </c>
      <c r="L181" s="890">
        <v>11</v>
      </c>
      <c r="M181" s="890">
        <v>87</v>
      </c>
      <c r="N181" s="894">
        <v>29</v>
      </c>
      <c r="O181" s="890" t="s">
        <v>7774</v>
      </c>
      <c r="P181" s="907" t="s">
        <v>8105</v>
      </c>
      <c r="Q181" s="895">
        <f t="shared" si="6"/>
        <v>1</v>
      </c>
      <c r="R181" s="954">
        <f t="shared" si="6"/>
        <v>23.68</v>
      </c>
      <c r="S181" s="895">
        <f t="shared" si="7"/>
        <v>1</v>
      </c>
      <c r="T181" s="954">
        <f t="shared" si="8"/>
        <v>23.68</v>
      </c>
      <c r="U181" s="961">
        <v>29</v>
      </c>
      <c r="V181" s="904">
        <v>26</v>
      </c>
      <c r="W181" s="904">
        <v>-3</v>
      </c>
      <c r="X181" s="959">
        <v>0.89655172413793105</v>
      </c>
      <c r="Y181" s="957"/>
    </row>
    <row r="182" spans="1:25" ht="14.45" customHeight="1" x14ac:dyDescent="0.2">
      <c r="A182" s="923" t="s">
        <v>8106</v>
      </c>
      <c r="B182" s="898">
        <v>5</v>
      </c>
      <c r="C182" s="899">
        <v>84.71</v>
      </c>
      <c r="D182" s="900">
        <v>20.2</v>
      </c>
      <c r="E182" s="909">
        <v>1</v>
      </c>
      <c r="F182" s="891">
        <v>16.940000000000001</v>
      </c>
      <c r="G182" s="892">
        <v>13</v>
      </c>
      <c r="H182" s="890">
        <v>1</v>
      </c>
      <c r="I182" s="891">
        <v>16.940000000000001</v>
      </c>
      <c r="J182" s="892">
        <v>18</v>
      </c>
      <c r="K182" s="893">
        <v>16.940000000000001</v>
      </c>
      <c r="L182" s="890">
        <v>5</v>
      </c>
      <c r="M182" s="890">
        <v>72</v>
      </c>
      <c r="N182" s="894">
        <v>24</v>
      </c>
      <c r="O182" s="890" t="s">
        <v>7774</v>
      </c>
      <c r="P182" s="907" t="s">
        <v>8107</v>
      </c>
      <c r="Q182" s="895">
        <f t="shared" si="6"/>
        <v>-4</v>
      </c>
      <c r="R182" s="954">
        <f t="shared" si="6"/>
        <v>-67.77</v>
      </c>
      <c r="S182" s="895">
        <f t="shared" si="7"/>
        <v>0</v>
      </c>
      <c r="T182" s="954">
        <f t="shared" si="8"/>
        <v>0</v>
      </c>
      <c r="U182" s="961">
        <v>24</v>
      </c>
      <c r="V182" s="904">
        <v>18</v>
      </c>
      <c r="W182" s="904">
        <v>-6</v>
      </c>
      <c r="X182" s="959">
        <v>0.75</v>
      </c>
      <c r="Y182" s="957"/>
    </row>
    <row r="183" spans="1:25" ht="14.45" customHeight="1" x14ac:dyDescent="0.2">
      <c r="A183" s="923" t="s">
        <v>8108</v>
      </c>
      <c r="B183" s="904">
        <v>6</v>
      </c>
      <c r="C183" s="905">
        <v>5.59</v>
      </c>
      <c r="D183" s="906">
        <v>7.3</v>
      </c>
      <c r="E183" s="887">
        <v>4</v>
      </c>
      <c r="F183" s="888">
        <v>3.81</v>
      </c>
      <c r="G183" s="889">
        <v>11.5</v>
      </c>
      <c r="H183" s="890"/>
      <c r="I183" s="891"/>
      <c r="J183" s="892"/>
      <c r="K183" s="893">
        <v>0.89</v>
      </c>
      <c r="L183" s="890">
        <v>3</v>
      </c>
      <c r="M183" s="890">
        <v>24</v>
      </c>
      <c r="N183" s="894">
        <v>8</v>
      </c>
      <c r="O183" s="890" t="s">
        <v>7774</v>
      </c>
      <c r="P183" s="907" t="s">
        <v>8109</v>
      </c>
      <c r="Q183" s="895">
        <f t="shared" si="6"/>
        <v>-6</v>
      </c>
      <c r="R183" s="954">
        <f t="shared" si="6"/>
        <v>-5.59</v>
      </c>
      <c r="S183" s="895">
        <f t="shared" si="7"/>
        <v>-4</v>
      </c>
      <c r="T183" s="954">
        <f t="shared" si="8"/>
        <v>-3.81</v>
      </c>
      <c r="U183" s="961" t="s">
        <v>329</v>
      </c>
      <c r="V183" s="904" t="s">
        <v>329</v>
      </c>
      <c r="W183" s="904" t="s">
        <v>329</v>
      </c>
      <c r="X183" s="959" t="s">
        <v>329</v>
      </c>
      <c r="Y183" s="957"/>
    </row>
    <row r="184" spans="1:25" ht="14.45" customHeight="1" x14ac:dyDescent="0.2">
      <c r="A184" s="924" t="s">
        <v>8110</v>
      </c>
      <c r="B184" s="910">
        <v>13</v>
      </c>
      <c r="C184" s="911">
        <v>11.27</v>
      </c>
      <c r="D184" s="908">
        <v>5.9</v>
      </c>
      <c r="E184" s="912">
        <v>20</v>
      </c>
      <c r="F184" s="913">
        <v>17.05</v>
      </c>
      <c r="G184" s="896">
        <v>4.7</v>
      </c>
      <c r="H184" s="914">
        <v>11</v>
      </c>
      <c r="I184" s="915">
        <v>9.48</v>
      </c>
      <c r="J184" s="897">
        <v>7</v>
      </c>
      <c r="K184" s="916">
        <v>0.89</v>
      </c>
      <c r="L184" s="914">
        <v>3</v>
      </c>
      <c r="M184" s="914">
        <v>24</v>
      </c>
      <c r="N184" s="917">
        <v>8</v>
      </c>
      <c r="O184" s="914" t="s">
        <v>7774</v>
      </c>
      <c r="P184" s="918" t="s">
        <v>8109</v>
      </c>
      <c r="Q184" s="919">
        <f t="shared" si="6"/>
        <v>-2</v>
      </c>
      <c r="R184" s="955">
        <f t="shared" si="6"/>
        <v>-1.7899999999999991</v>
      </c>
      <c r="S184" s="919">
        <f t="shared" si="7"/>
        <v>-9</v>
      </c>
      <c r="T184" s="955">
        <f t="shared" si="8"/>
        <v>-7.57</v>
      </c>
      <c r="U184" s="962">
        <v>88</v>
      </c>
      <c r="V184" s="910">
        <v>77</v>
      </c>
      <c r="W184" s="910">
        <v>-11</v>
      </c>
      <c r="X184" s="960">
        <v>0.875</v>
      </c>
      <c r="Y184" s="958">
        <v>16</v>
      </c>
    </row>
    <row r="185" spans="1:25" ht="14.45" customHeight="1" x14ac:dyDescent="0.2">
      <c r="A185" s="924" t="s">
        <v>8111</v>
      </c>
      <c r="B185" s="910">
        <v>10</v>
      </c>
      <c r="C185" s="911">
        <v>15.57</v>
      </c>
      <c r="D185" s="908">
        <v>9</v>
      </c>
      <c r="E185" s="912">
        <v>12</v>
      </c>
      <c r="F185" s="913">
        <v>18.29</v>
      </c>
      <c r="G185" s="896">
        <v>8.3000000000000007</v>
      </c>
      <c r="H185" s="914">
        <v>6</v>
      </c>
      <c r="I185" s="915">
        <v>9.25</v>
      </c>
      <c r="J185" s="897">
        <v>11.3</v>
      </c>
      <c r="K185" s="916">
        <v>1.62</v>
      </c>
      <c r="L185" s="914">
        <v>4</v>
      </c>
      <c r="M185" s="914">
        <v>36</v>
      </c>
      <c r="N185" s="917">
        <v>12</v>
      </c>
      <c r="O185" s="914" t="s">
        <v>7774</v>
      </c>
      <c r="P185" s="918" t="s">
        <v>8109</v>
      </c>
      <c r="Q185" s="919">
        <f t="shared" si="6"/>
        <v>-4</v>
      </c>
      <c r="R185" s="955">
        <f t="shared" si="6"/>
        <v>-6.32</v>
      </c>
      <c r="S185" s="919">
        <f t="shared" si="7"/>
        <v>-6</v>
      </c>
      <c r="T185" s="955">
        <f t="shared" si="8"/>
        <v>-9.0399999999999991</v>
      </c>
      <c r="U185" s="962">
        <v>72</v>
      </c>
      <c r="V185" s="910">
        <v>67.800000000000011</v>
      </c>
      <c r="W185" s="910">
        <v>-4.1999999999999886</v>
      </c>
      <c r="X185" s="960">
        <v>0.94166666666666687</v>
      </c>
      <c r="Y185" s="958">
        <v>21</v>
      </c>
    </row>
    <row r="186" spans="1:25" ht="14.45" customHeight="1" x14ac:dyDescent="0.2">
      <c r="A186" s="923" t="s">
        <v>8112</v>
      </c>
      <c r="B186" s="904"/>
      <c r="C186" s="905"/>
      <c r="D186" s="906"/>
      <c r="E186" s="909"/>
      <c r="F186" s="891"/>
      <c r="G186" s="892"/>
      <c r="H186" s="887">
        <v>1</v>
      </c>
      <c r="I186" s="888">
        <v>1.32</v>
      </c>
      <c r="J186" s="903">
        <v>17</v>
      </c>
      <c r="K186" s="893">
        <v>1.32</v>
      </c>
      <c r="L186" s="890">
        <v>4</v>
      </c>
      <c r="M186" s="890">
        <v>33</v>
      </c>
      <c r="N186" s="894">
        <v>11</v>
      </c>
      <c r="O186" s="890" t="s">
        <v>7774</v>
      </c>
      <c r="P186" s="907" t="s">
        <v>8113</v>
      </c>
      <c r="Q186" s="895">
        <f t="shared" si="6"/>
        <v>1</v>
      </c>
      <c r="R186" s="954">
        <f t="shared" si="6"/>
        <v>1.32</v>
      </c>
      <c r="S186" s="895">
        <f t="shared" si="7"/>
        <v>1</v>
      </c>
      <c r="T186" s="954">
        <f t="shared" si="8"/>
        <v>1.32</v>
      </c>
      <c r="U186" s="961">
        <v>11</v>
      </c>
      <c r="V186" s="904">
        <v>17</v>
      </c>
      <c r="W186" s="904">
        <v>6</v>
      </c>
      <c r="X186" s="959">
        <v>1.5454545454545454</v>
      </c>
      <c r="Y186" s="957">
        <v>6</v>
      </c>
    </row>
    <row r="187" spans="1:25" ht="14.45" customHeight="1" x14ac:dyDescent="0.2">
      <c r="A187" s="924" t="s">
        <v>8114</v>
      </c>
      <c r="B187" s="910">
        <v>4</v>
      </c>
      <c r="C187" s="911">
        <v>4.99</v>
      </c>
      <c r="D187" s="908">
        <v>10.3</v>
      </c>
      <c r="E187" s="920">
        <v>4</v>
      </c>
      <c r="F187" s="915">
        <v>4.96</v>
      </c>
      <c r="G187" s="897">
        <v>6.3</v>
      </c>
      <c r="H187" s="912">
        <v>4</v>
      </c>
      <c r="I187" s="913">
        <v>4.9800000000000004</v>
      </c>
      <c r="J187" s="896">
        <v>6.5</v>
      </c>
      <c r="K187" s="916">
        <v>1.32</v>
      </c>
      <c r="L187" s="914">
        <v>4</v>
      </c>
      <c r="M187" s="914">
        <v>33</v>
      </c>
      <c r="N187" s="917">
        <v>11</v>
      </c>
      <c r="O187" s="914" t="s">
        <v>7774</v>
      </c>
      <c r="P187" s="918" t="s">
        <v>8115</v>
      </c>
      <c r="Q187" s="919">
        <f t="shared" si="6"/>
        <v>0</v>
      </c>
      <c r="R187" s="955">
        <f t="shared" si="6"/>
        <v>-9.9999999999997868E-3</v>
      </c>
      <c r="S187" s="919">
        <f t="shared" si="7"/>
        <v>0</v>
      </c>
      <c r="T187" s="955">
        <f t="shared" si="8"/>
        <v>2.0000000000000462E-2</v>
      </c>
      <c r="U187" s="962">
        <v>44</v>
      </c>
      <c r="V187" s="910">
        <v>26</v>
      </c>
      <c r="W187" s="910">
        <v>-18</v>
      </c>
      <c r="X187" s="960">
        <v>0.59090909090909094</v>
      </c>
      <c r="Y187" s="958">
        <v>1</v>
      </c>
    </row>
    <row r="188" spans="1:25" ht="14.45" customHeight="1" x14ac:dyDescent="0.2">
      <c r="A188" s="923" t="s">
        <v>8116</v>
      </c>
      <c r="B188" s="904"/>
      <c r="C188" s="905"/>
      <c r="D188" s="906"/>
      <c r="E188" s="887">
        <v>1</v>
      </c>
      <c r="F188" s="888">
        <v>9.25</v>
      </c>
      <c r="G188" s="889">
        <v>29</v>
      </c>
      <c r="H188" s="890"/>
      <c r="I188" s="891"/>
      <c r="J188" s="892"/>
      <c r="K188" s="893">
        <v>9.25</v>
      </c>
      <c r="L188" s="890">
        <v>5</v>
      </c>
      <c r="M188" s="890">
        <v>48</v>
      </c>
      <c r="N188" s="894">
        <v>16</v>
      </c>
      <c r="O188" s="890" t="s">
        <v>7774</v>
      </c>
      <c r="P188" s="907" t="s">
        <v>8107</v>
      </c>
      <c r="Q188" s="895">
        <f t="shared" si="6"/>
        <v>0</v>
      </c>
      <c r="R188" s="954">
        <f t="shared" si="6"/>
        <v>0</v>
      </c>
      <c r="S188" s="895">
        <f t="shared" si="7"/>
        <v>-1</v>
      </c>
      <c r="T188" s="954">
        <f t="shared" si="8"/>
        <v>-9.25</v>
      </c>
      <c r="U188" s="961" t="s">
        <v>329</v>
      </c>
      <c r="V188" s="904" t="s">
        <v>329</v>
      </c>
      <c r="W188" s="904" t="s">
        <v>329</v>
      </c>
      <c r="X188" s="959" t="s">
        <v>329</v>
      </c>
      <c r="Y188" s="957"/>
    </row>
    <row r="189" spans="1:25" ht="14.45" customHeight="1" x14ac:dyDescent="0.2">
      <c r="A189" s="923" t="s">
        <v>8117</v>
      </c>
      <c r="B189" s="898">
        <v>1</v>
      </c>
      <c r="C189" s="899">
        <v>3.18</v>
      </c>
      <c r="D189" s="900">
        <v>1</v>
      </c>
      <c r="E189" s="909"/>
      <c r="F189" s="891"/>
      <c r="G189" s="892"/>
      <c r="H189" s="890"/>
      <c r="I189" s="891"/>
      <c r="J189" s="892"/>
      <c r="K189" s="893">
        <v>3.18</v>
      </c>
      <c r="L189" s="890">
        <v>1</v>
      </c>
      <c r="M189" s="890">
        <v>5</v>
      </c>
      <c r="N189" s="894">
        <v>2</v>
      </c>
      <c r="O189" s="890" t="s">
        <v>7774</v>
      </c>
      <c r="P189" s="907" t="s">
        <v>8118</v>
      </c>
      <c r="Q189" s="895">
        <f t="shared" si="6"/>
        <v>-1</v>
      </c>
      <c r="R189" s="954">
        <f t="shared" si="6"/>
        <v>-3.18</v>
      </c>
      <c r="S189" s="895">
        <f t="shared" si="7"/>
        <v>0</v>
      </c>
      <c r="T189" s="954">
        <f t="shared" si="8"/>
        <v>0</v>
      </c>
      <c r="U189" s="961" t="s">
        <v>329</v>
      </c>
      <c r="V189" s="904" t="s">
        <v>329</v>
      </c>
      <c r="W189" s="904" t="s">
        <v>329</v>
      </c>
      <c r="X189" s="959" t="s">
        <v>329</v>
      </c>
      <c r="Y189" s="957"/>
    </row>
    <row r="190" spans="1:25" ht="14.45" customHeight="1" x14ac:dyDescent="0.2">
      <c r="A190" s="923" t="s">
        <v>8119</v>
      </c>
      <c r="B190" s="904">
        <v>2</v>
      </c>
      <c r="C190" s="905">
        <v>2.0099999999999998</v>
      </c>
      <c r="D190" s="906">
        <v>5.5</v>
      </c>
      <c r="E190" s="909">
        <v>2</v>
      </c>
      <c r="F190" s="891">
        <v>1.1100000000000001</v>
      </c>
      <c r="G190" s="892">
        <v>1</v>
      </c>
      <c r="H190" s="887">
        <v>3</v>
      </c>
      <c r="I190" s="888">
        <v>3.01</v>
      </c>
      <c r="J190" s="889">
        <v>3.3</v>
      </c>
      <c r="K190" s="893">
        <v>1</v>
      </c>
      <c r="L190" s="890">
        <v>2</v>
      </c>
      <c r="M190" s="890">
        <v>18</v>
      </c>
      <c r="N190" s="894">
        <v>6</v>
      </c>
      <c r="O190" s="890" t="s">
        <v>7774</v>
      </c>
      <c r="P190" s="907" t="s">
        <v>8120</v>
      </c>
      <c r="Q190" s="895">
        <f t="shared" si="6"/>
        <v>1</v>
      </c>
      <c r="R190" s="954">
        <f t="shared" si="6"/>
        <v>1</v>
      </c>
      <c r="S190" s="895">
        <f t="shared" si="7"/>
        <v>1</v>
      </c>
      <c r="T190" s="954">
        <f t="shared" si="8"/>
        <v>1.8999999999999997</v>
      </c>
      <c r="U190" s="961">
        <v>18</v>
      </c>
      <c r="V190" s="904">
        <v>9.8999999999999986</v>
      </c>
      <c r="W190" s="904">
        <v>-8.1000000000000014</v>
      </c>
      <c r="X190" s="959">
        <v>0.54999999999999993</v>
      </c>
      <c r="Y190" s="957"/>
    </row>
    <row r="191" spans="1:25" ht="14.45" customHeight="1" x14ac:dyDescent="0.2">
      <c r="A191" s="924" t="s">
        <v>8121</v>
      </c>
      <c r="B191" s="910">
        <v>5</v>
      </c>
      <c r="C191" s="911">
        <v>11.4</v>
      </c>
      <c r="D191" s="908">
        <v>6.6</v>
      </c>
      <c r="E191" s="920">
        <v>1</v>
      </c>
      <c r="F191" s="915">
        <v>2.2599999999999998</v>
      </c>
      <c r="G191" s="897">
        <v>8</v>
      </c>
      <c r="H191" s="912">
        <v>3</v>
      </c>
      <c r="I191" s="913">
        <v>6.77</v>
      </c>
      <c r="J191" s="896">
        <v>7.7</v>
      </c>
      <c r="K191" s="916">
        <v>2.2599999999999998</v>
      </c>
      <c r="L191" s="914">
        <v>4</v>
      </c>
      <c r="M191" s="914">
        <v>39</v>
      </c>
      <c r="N191" s="917">
        <v>13</v>
      </c>
      <c r="O191" s="914" t="s">
        <v>7774</v>
      </c>
      <c r="P191" s="918" t="s">
        <v>8122</v>
      </c>
      <c r="Q191" s="919">
        <f t="shared" si="6"/>
        <v>-2</v>
      </c>
      <c r="R191" s="955">
        <f t="shared" si="6"/>
        <v>-4.6300000000000008</v>
      </c>
      <c r="S191" s="919">
        <f t="shared" si="7"/>
        <v>2</v>
      </c>
      <c r="T191" s="955">
        <f t="shared" si="8"/>
        <v>4.51</v>
      </c>
      <c r="U191" s="962">
        <v>39</v>
      </c>
      <c r="V191" s="910">
        <v>23.1</v>
      </c>
      <c r="W191" s="910">
        <v>-15.899999999999999</v>
      </c>
      <c r="X191" s="960">
        <v>0.59230769230769231</v>
      </c>
      <c r="Y191" s="958"/>
    </row>
    <row r="192" spans="1:25" ht="14.45" customHeight="1" x14ac:dyDescent="0.2">
      <c r="A192" s="924" t="s">
        <v>8123</v>
      </c>
      <c r="B192" s="910"/>
      <c r="C192" s="911"/>
      <c r="D192" s="908"/>
      <c r="E192" s="920"/>
      <c r="F192" s="915"/>
      <c r="G192" s="897"/>
      <c r="H192" s="912">
        <v>2</v>
      </c>
      <c r="I192" s="913">
        <v>7.57</v>
      </c>
      <c r="J192" s="896">
        <v>8</v>
      </c>
      <c r="K192" s="916">
        <v>4.42</v>
      </c>
      <c r="L192" s="914">
        <v>6</v>
      </c>
      <c r="M192" s="914">
        <v>57</v>
      </c>
      <c r="N192" s="917">
        <v>19</v>
      </c>
      <c r="O192" s="914" t="s">
        <v>7774</v>
      </c>
      <c r="P192" s="918" t="s">
        <v>8124</v>
      </c>
      <c r="Q192" s="919">
        <f t="shared" si="6"/>
        <v>2</v>
      </c>
      <c r="R192" s="955">
        <f t="shared" si="6"/>
        <v>7.57</v>
      </c>
      <c r="S192" s="919">
        <f t="shared" si="7"/>
        <v>2</v>
      </c>
      <c r="T192" s="955">
        <f t="shared" si="8"/>
        <v>7.57</v>
      </c>
      <c r="U192" s="962">
        <v>38</v>
      </c>
      <c r="V192" s="910">
        <v>16</v>
      </c>
      <c r="W192" s="910">
        <v>-22</v>
      </c>
      <c r="X192" s="960">
        <v>0.42105263157894735</v>
      </c>
      <c r="Y192" s="958"/>
    </row>
    <row r="193" spans="1:25" ht="14.45" customHeight="1" x14ac:dyDescent="0.2">
      <c r="A193" s="923" t="s">
        <v>8125</v>
      </c>
      <c r="B193" s="904">
        <v>1</v>
      </c>
      <c r="C193" s="905">
        <v>1.3</v>
      </c>
      <c r="D193" s="906">
        <v>10</v>
      </c>
      <c r="E193" s="887">
        <v>2</v>
      </c>
      <c r="F193" s="888">
        <v>3.06</v>
      </c>
      <c r="G193" s="889">
        <v>10.5</v>
      </c>
      <c r="H193" s="890"/>
      <c r="I193" s="891"/>
      <c r="J193" s="892"/>
      <c r="K193" s="893">
        <v>0.68</v>
      </c>
      <c r="L193" s="890">
        <v>2</v>
      </c>
      <c r="M193" s="890">
        <v>15</v>
      </c>
      <c r="N193" s="894">
        <v>5</v>
      </c>
      <c r="O193" s="890" t="s">
        <v>7774</v>
      </c>
      <c r="P193" s="907" t="s">
        <v>8126</v>
      </c>
      <c r="Q193" s="895">
        <f t="shared" si="6"/>
        <v>-1</v>
      </c>
      <c r="R193" s="954">
        <f t="shared" si="6"/>
        <v>-1.3</v>
      </c>
      <c r="S193" s="895">
        <f t="shared" si="7"/>
        <v>-2</v>
      </c>
      <c r="T193" s="954">
        <f t="shared" si="8"/>
        <v>-3.06</v>
      </c>
      <c r="U193" s="961" t="s">
        <v>329</v>
      </c>
      <c r="V193" s="904" t="s">
        <v>329</v>
      </c>
      <c r="W193" s="904" t="s">
        <v>329</v>
      </c>
      <c r="X193" s="959" t="s">
        <v>329</v>
      </c>
      <c r="Y193" s="957"/>
    </row>
    <row r="194" spans="1:25" ht="14.45" customHeight="1" x14ac:dyDescent="0.2">
      <c r="A194" s="924" t="s">
        <v>8127</v>
      </c>
      <c r="B194" s="910">
        <v>1</v>
      </c>
      <c r="C194" s="911">
        <v>0.79</v>
      </c>
      <c r="D194" s="908">
        <v>2</v>
      </c>
      <c r="E194" s="912"/>
      <c r="F194" s="913"/>
      <c r="G194" s="896"/>
      <c r="H194" s="914"/>
      <c r="I194" s="915"/>
      <c r="J194" s="897"/>
      <c r="K194" s="916">
        <v>1.1499999999999999</v>
      </c>
      <c r="L194" s="914">
        <v>3</v>
      </c>
      <c r="M194" s="914">
        <v>27</v>
      </c>
      <c r="N194" s="917">
        <v>9</v>
      </c>
      <c r="O194" s="914" t="s">
        <v>7774</v>
      </c>
      <c r="P194" s="918" t="s">
        <v>8128</v>
      </c>
      <c r="Q194" s="919">
        <f t="shared" si="6"/>
        <v>-1</v>
      </c>
      <c r="R194" s="955">
        <f t="shared" si="6"/>
        <v>-0.79</v>
      </c>
      <c r="S194" s="919">
        <f t="shared" si="7"/>
        <v>0</v>
      </c>
      <c r="T194" s="955">
        <f t="shared" si="8"/>
        <v>0</v>
      </c>
      <c r="U194" s="962" t="s">
        <v>329</v>
      </c>
      <c r="V194" s="910" t="s">
        <v>329</v>
      </c>
      <c r="W194" s="910" t="s">
        <v>329</v>
      </c>
      <c r="X194" s="960" t="s">
        <v>329</v>
      </c>
      <c r="Y194" s="958"/>
    </row>
    <row r="195" spans="1:25" ht="14.45" customHeight="1" thickBot="1" x14ac:dyDescent="0.25">
      <c r="A195" s="939" t="s">
        <v>8129</v>
      </c>
      <c r="B195" s="940"/>
      <c r="C195" s="941"/>
      <c r="D195" s="942"/>
      <c r="E195" s="943">
        <v>2</v>
      </c>
      <c r="F195" s="944">
        <v>5.26</v>
      </c>
      <c r="G195" s="945">
        <v>23</v>
      </c>
      <c r="H195" s="946">
        <v>1</v>
      </c>
      <c r="I195" s="947">
        <v>2.68</v>
      </c>
      <c r="J195" s="948">
        <v>13</v>
      </c>
      <c r="K195" s="949">
        <v>2.44</v>
      </c>
      <c r="L195" s="946">
        <v>5</v>
      </c>
      <c r="M195" s="946">
        <v>45</v>
      </c>
      <c r="N195" s="950">
        <v>15</v>
      </c>
      <c r="O195" s="946" t="s">
        <v>7774</v>
      </c>
      <c r="P195" s="951" t="s">
        <v>8128</v>
      </c>
      <c r="Q195" s="952">
        <f t="shared" si="6"/>
        <v>1</v>
      </c>
      <c r="R195" s="956">
        <f t="shared" si="6"/>
        <v>2.68</v>
      </c>
      <c r="S195" s="952">
        <f t="shared" si="7"/>
        <v>-1</v>
      </c>
      <c r="T195" s="956">
        <f t="shared" si="8"/>
        <v>-2.5799999999999996</v>
      </c>
      <c r="U195" s="966">
        <v>15</v>
      </c>
      <c r="V195" s="940">
        <v>13</v>
      </c>
      <c r="W195" s="940">
        <v>-2</v>
      </c>
      <c r="X195" s="967">
        <v>0.8666666666666667</v>
      </c>
      <c r="Y195" s="968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96:Q1048576">
    <cfRule type="cellIs" dxfId="14" priority="11" stopIfTrue="1" operator="lessThan">
      <formula>0</formula>
    </cfRule>
  </conditionalFormatting>
  <conditionalFormatting sqref="W196:W1048576">
    <cfRule type="cellIs" dxfId="13" priority="10" stopIfTrue="1" operator="greaterThan">
      <formula>0</formula>
    </cfRule>
  </conditionalFormatting>
  <conditionalFormatting sqref="X196:X1048576">
    <cfRule type="cellIs" dxfId="12" priority="9" stopIfTrue="1" operator="greaterThan">
      <formula>1</formula>
    </cfRule>
  </conditionalFormatting>
  <conditionalFormatting sqref="X196:X1048576">
    <cfRule type="cellIs" dxfId="11" priority="6" stopIfTrue="1" operator="greaterThan">
      <formula>1</formula>
    </cfRule>
  </conditionalFormatting>
  <conditionalFormatting sqref="W196:W1048576">
    <cfRule type="cellIs" dxfId="10" priority="7" stopIfTrue="1" operator="greaterThan">
      <formula>0</formula>
    </cfRule>
  </conditionalFormatting>
  <conditionalFormatting sqref="Q196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95">
    <cfRule type="cellIs" dxfId="7" priority="4" stopIfTrue="1" operator="lessThan">
      <formula>0</formula>
    </cfRule>
  </conditionalFormatting>
  <conditionalFormatting sqref="X5:X195">
    <cfRule type="cellIs" dxfId="6" priority="2" stopIfTrue="1" operator="greaterThan">
      <formula>1</formula>
    </cfRule>
  </conditionalFormatting>
  <conditionalFormatting sqref="W5:W195">
    <cfRule type="cellIs" dxfId="5" priority="3" stopIfTrue="1" operator="greaterThan">
      <formula>0</formula>
    </cfRule>
  </conditionalFormatting>
  <conditionalFormatting sqref="S5:S195">
    <cfRule type="cellIs" dxfId="4" priority="1" stopIfTrue="1" operator="lessThan">
      <formula>0</formula>
    </cfRule>
  </conditionalFormatting>
  <hyperlinks>
    <hyperlink ref="A2" location="Obsah!A1" display="Zpět na Obsah  KL 01  1.-4.měsíc" xr:uid="{2A5D17D4-D840-48B6-A381-001EBCE50F91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6395122</v>
      </c>
      <c r="C3" s="344">
        <f t="shared" ref="C3:L3" si="0">SUBTOTAL(9,C6:C1048576)</f>
        <v>9.0697425088781785</v>
      </c>
      <c r="D3" s="344">
        <f t="shared" si="0"/>
        <v>6539175</v>
      </c>
      <c r="E3" s="344">
        <f t="shared" si="0"/>
        <v>8</v>
      </c>
      <c r="F3" s="344">
        <f t="shared" si="0"/>
        <v>5820963</v>
      </c>
      <c r="G3" s="347">
        <f>IF(D3&lt;&gt;0,F3/D3,"")</f>
        <v>0.89016779639633437</v>
      </c>
      <c r="H3" s="343">
        <f t="shared" si="0"/>
        <v>416005.20999999979</v>
      </c>
      <c r="I3" s="344">
        <f t="shared" si="0"/>
        <v>4.3049252858215894</v>
      </c>
      <c r="J3" s="344">
        <f t="shared" si="0"/>
        <v>378914.94000000012</v>
      </c>
      <c r="K3" s="344">
        <f t="shared" si="0"/>
        <v>2</v>
      </c>
      <c r="L3" s="344">
        <f t="shared" si="0"/>
        <v>221826.59000000003</v>
      </c>
      <c r="M3" s="345">
        <f>IF(J3&lt;&gt;0,L3/J3,"")</f>
        <v>0.58542582142577948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69"/>
      <c r="B5" s="970">
        <v>2018</v>
      </c>
      <c r="C5" s="971"/>
      <c r="D5" s="971">
        <v>2019</v>
      </c>
      <c r="E5" s="971"/>
      <c r="F5" s="971">
        <v>2020</v>
      </c>
      <c r="G5" s="881" t="s">
        <v>2</v>
      </c>
      <c r="H5" s="970">
        <v>2018</v>
      </c>
      <c r="I5" s="971"/>
      <c r="J5" s="971">
        <v>2019</v>
      </c>
      <c r="K5" s="971"/>
      <c r="L5" s="971">
        <v>2020</v>
      </c>
      <c r="M5" s="881" t="s">
        <v>2</v>
      </c>
    </row>
    <row r="6" spans="1:13" ht="14.45" customHeight="1" x14ac:dyDescent="0.2">
      <c r="A6" s="835" t="s">
        <v>6128</v>
      </c>
      <c r="B6" s="863">
        <v>569</v>
      </c>
      <c r="C6" s="807">
        <v>0.49824868651488619</v>
      </c>
      <c r="D6" s="863">
        <v>1142</v>
      </c>
      <c r="E6" s="807">
        <v>1</v>
      </c>
      <c r="F6" s="863"/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8131</v>
      </c>
      <c r="B7" s="865">
        <v>81005</v>
      </c>
      <c r="C7" s="822">
        <v>3.0044136191677175</v>
      </c>
      <c r="D7" s="865">
        <v>26962</v>
      </c>
      <c r="E7" s="822">
        <v>1</v>
      </c>
      <c r="F7" s="865">
        <v>28877</v>
      </c>
      <c r="G7" s="827">
        <v>1.071025888287219</v>
      </c>
      <c r="H7" s="865">
        <v>82978.669999999984</v>
      </c>
      <c r="I7" s="822">
        <v>3.3648481678152664</v>
      </c>
      <c r="J7" s="865">
        <v>24660.45</v>
      </c>
      <c r="K7" s="822">
        <v>1</v>
      </c>
      <c r="L7" s="865">
        <v>27808.89</v>
      </c>
      <c r="M7" s="828">
        <v>1.1276716361623571</v>
      </c>
    </row>
    <row r="8" spans="1:13" ht="14.45" customHeight="1" x14ac:dyDescent="0.2">
      <c r="A8" s="836" t="s">
        <v>6139</v>
      </c>
      <c r="B8" s="865">
        <v>305956</v>
      </c>
      <c r="C8" s="822">
        <v>0.85242320819112627</v>
      </c>
      <c r="D8" s="865">
        <v>358925</v>
      </c>
      <c r="E8" s="822">
        <v>1</v>
      </c>
      <c r="F8" s="865">
        <v>269547</v>
      </c>
      <c r="G8" s="827">
        <v>0.75098418889740193</v>
      </c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8132</v>
      </c>
      <c r="B9" s="865">
        <v>887802</v>
      </c>
      <c r="C9" s="822">
        <v>0.92149938968188727</v>
      </c>
      <c r="D9" s="865">
        <v>963432</v>
      </c>
      <c r="E9" s="822">
        <v>1</v>
      </c>
      <c r="F9" s="865">
        <v>825935</v>
      </c>
      <c r="G9" s="827">
        <v>0.85728416743475411</v>
      </c>
      <c r="H9" s="865"/>
      <c r="I9" s="822"/>
      <c r="J9" s="865"/>
      <c r="K9" s="822"/>
      <c r="L9" s="865"/>
      <c r="M9" s="828"/>
    </row>
    <row r="10" spans="1:13" ht="14.45" customHeight="1" x14ac:dyDescent="0.2">
      <c r="A10" s="836" t="s">
        <v>8133</v>
      </c>
      <c r="B10" s="865">
        <v>4030194</v>
      </c>
      <c r="C10" s="822">
        <v>0.96466157566891153</v>
      </c>
      <c r="D10" s="865">
        <v>4177832</v>
      </c>
      <c r="E10" s="822">
        <v>1</v>
      </c>
      <c r="F10" s="865">
        <v>3196095</v>
      </c>
      <c r="G10" s="827">
        <v>0.76501281047203429</v>
      </c>
      <c r="H10" s="865">
        <v>333026.5399999998</v>
      </c>
      <c r="I10" s="822">
        <v>0.94007711800632276</v>
      </c>
      <c r="J10" s="865">
        <v>354254.49000000011</v>
      </c>
      <c r="K10" s="822">
        <v>1</v>
      </c>
      <c r="L10" s="865">
        <v>194017.70000000004</v>
      </c>
      <c r="M10" s="828">
        <v>0.54767887345619803</v>
      </c>
    </row>
    <row r="11" spans="1:13" ht="14.45" customHeight="1" x14ac:dyDescent="0.2">
      <c r="A11" s="836" t="s">
        <v>8134</v>
      </c>
      <c r="B11" s="865">
        <v>592129</v>
      </c>
      <c r="C11" s="822">
        <v>0.95214580093875278</v>
      </c>
      <c r="D11" s="865">
        <v>621889</v>
      </c>
      <c r="E11" s="822">
        <v>1</v>
      </c>
      <c r="F11" s="865">
        <v>804785</v>
      </c>
      <c r="G11" s="827">
        <v>1.2940974997145793</v>
      </c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8135</v>
      </c>
      <c r="B12" s="865">
        <v>31263</v>
      </c>
      <c r="C12" s="822">
        <v>0.93528989409441754</v>
      </c>
      <c r="D12" s="865">
        <v>33426</v>
      </c>
      <c r="E12" s="822">
        <v>1</v>
      </c>
      <c r="F12" s="865">
        <v>90656</v>
      </c>
      <c r="G12" s="827">
        <v>2.7121402501047087</v>
      </c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8136</v>
      </c>
      <c r="B13" s="865">
        <v>334610</v>
      </c>
      <c r="C13" s="822">
        <v>0.94106033462047944</v>
      </c>
      <c r="D13" s="865">
        <v>355567</v>
      </c>
      <c r="E13" s="822">
        <v>1</v>
      </c>
      <c r="F13" s="865">
        <v>536045</v>
      </c>
      <c r="G13" s="827">
        <v>1.5075780373319234</v>
      </c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8137</v>
      </c>
      <c r="B14" s="865">
        <v>5990</v>
      </c>
      <c r="C14" s="822"/>
      <c r="D14" s="865"/>
      <c r="E14" s="822"/>
      <c r="F14" s="865">
        <v>2080</v>
      </c>
      <c r="G14" s="827"/>
      <c r="H14" s="865"/>
      <c r="I14" s="822"/>
      <c r="J14" s="865"/>
      <c r="K14" s="822"/>
      <c r="L14" s="865"/>
      <c r="M14" s="828"/>
    </row>
    <row r="15" spans="1:13" ht="14.45" customHeight="1" thickBot="1" x14ac:dyDescent="0.25">
      <c r="A15" s="869" t="s">
        <v>8138</v>
      </c>
      <c r="B15" s="867">
        <v>125604</v>
      </c>
      <c r="C15" s="814"/>
      <c r="D15" s="867"/>
      <c r="E15" s="814"/>
      <c r="F15" s="867">
        <v>66943</v>
      </c>
      <c r="G15" s="819"/>
      <c r="H15" s="867"/>
      <c r="I15" s="814"/>
      <c r="J15" s="867"/>
      <c r="K15" s="814"/>
      <c r="L15" s="867"/>
      <c r="M15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534CCDF6-5BEA-47B6-AC37-80C386A8AA01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2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8738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42318.05</v>
      </c>
      <c r="G3" s="211">
        <f t="shared" si="0"/>
        <v>6811127.21</v>
      </c>
      <c r="H3" s="212"/>
      <c r="I3" s="212"/>
      <c r="J3" s="207">
        <f t="shared" si="0"/>
        <v>40286.370000000003</v>
      </c>
      <c r="K3" s="211">
        <f t="shared" si="0"/>
        <v>6918089.9399999995</v>
      </c>
      <c r="L3" s="212"/>
      <c r="M3" s="212"/>
      <c r="N3" s="207">
        <f t="shared" si="0"/>
        <v>35792.239999999998</v>
      </c>
      <c r="O3" s="211">
        <f t="shared" si="0"/>
        <v>6042789.5899999999</v>
      </c>
      <c r="P3" s="177">
        <f>IF(K3=0,"",O3/K3)</f>
        <v>0.87347658709392273</v>
      </c>
      <c r="Q3" s="209">
        <f>IF(N3=0,"",O3/N3)</f>
        <v>168.82960077379903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6171</v>
      </c>
      <c r="B6" s="807" t="s">
        <v>8139</v>
      </c>
      <c r="C6" s="807" t="s">
        <v>5932</v>
      </c>
      <c r="D6" s="807" t="s">
        <v>8140</v>
      </c>
      <c r="E6" s="807" t="s">
        <v>8141</v>
      </c>
      <c r="F6" s="225">
        <v>1</v>
      </c>
      <c r="G6" s="225">
        <v>569</v>
      </c>
      <c r="H6" s="225">
        <v>0.49824868651488619</v>
      </c>
      <c r="I6" s="225">
        <v>569</v>
      </c>
      <c r="J6" s="225">
        <v>2</v>
      </c>
      <c r="K6" s="225">
        <v>1142</v>
      </c>
      <c r="L6" s="225">
        <v>1</v>
      </c>
      <c r="M6" s="225">
        <v>571</v>
      </c>
      <c r="N6" s="225"/>
      <c r="O6" s="225"/>
      <c r="P6" s="812"/>
      <c r="Q6" s="830"/>
    </row>
    <row r="7" spans="1:17" ht="14.45" customHeight="1" x14ac:dyDescent="0.2">
      <c r="A7" s="821" t="s">
        <v>8142</v>
      </c>
      <c r="B7" s="822" t="s">
        <v>8143</v>
      </c>
      <c r="C7" s="822" t="s">
        <v>5937</v>
      </c>
      <c r="D7" s="822" t="s">
        <v>8144</v>
      </c>
      <c r="E7" s="822" t="s">
        <v>8145</v>
      </c>
      <c r="F7" s="831">
        <v>0.85000000000000009</v>
      </c>
      <c r="G7" s="831">
        <v>1080.78</v>
      </c>
      <c r="H7" s="831"/>
      <c r="I7" s="831">
        <v>1271.5058823529409</v>
      </c>
      <c r="J7" s="831"/>
      <c r="K7" s="831"/>
      <c r="L7" s="831"/>
      <c r="M7" s="831"/>
      <c r="N7" s="831"/>
      <c r="O7" s="831"/>
      <c r="P7" s="827"/>
      <c r="Q7" s="832"/>
    </row>
    <row r="8" spans="1:17" ht="14.45" customHeight="1" x14ac:dyDescent="0.2">
      <c r="A8" s="821" t="s">
        <v>8142</v>
      </c>
      <c r="B8" s="822" t="s">
        <v>8143</v>
      </c>
      <c r="C8" s="822" t="s">
        <v>6349</v>
      </c>
      <c r="D8" s="822" t="s">
        <v>8146</v>
      </c>
      <c r="E8" s="822" t="s">
        <v>8147</v>
      </c>
      <c r="F8" s="831">
        <v>430</v>
      </c>
      <c r="G8" s="831">
        <v>3091.7</v>
      </c>
      <c r="H8" s="831">
        <v>2.7215669014084507</v>
      </c>
      <c r="I8" s="831">
        <v>7.1899999999999995</v>
      </c>
      <c r="J8" s="831">
        <v>160</v>
      </c>
      <c r="K8" s="831">
        <v>1136</v>
      </c>
      <c r="L8" s="831">
        <v>1</v>
      </c>
      <c r="M8" s="831">
        <v>7.1</v>
      </c>
      <c r="N8" s="831"/>
      <c r="O8" s="831"/>
      <c r="P8" s="827"/>
      <c r="Q8" s="832"/>
    </row>
    <row r="9" spans="1:17" ht="14.45" customHeight="1" x14ac:dyDescent="0.2">
      <c r="A9" s="821" t="s">
        <v>8142</v>
      </c>
      <c r="B9" s="822" t="s">
        <v>8143</v>
      </c>
      <c r="C9" s="822" t="s">
        <v>6349</v>
      </c>
      <c r="D9" s="822" t="s">
        <v>8148</v>
      </c>
      <c r="E9" s="822" t="s">
        <v>8149</v>
      </c>
      <c r="F9" s="831">
        <v>865</v>
      </c>
      <c r="G9" s="831">
        <v>4610.45</v>
      </c>
      <c r="H9" s="831">
        <v>3.0230873134524092</v>
      </c>
      <c r="I9" s="831">
        <v>5.33</v>
      </c>
      <c r="J9" s="831">
        <v>284</v>
      </c>
      <c r="K9" s="831">
        <v>1525.08</v>
      </c>
      <c r="L9" s="831">
        <v>1</v>
      </c>
      <c r="M9" s="831">
        <v>5.37</v>
      </c>
      <c r="N9" s="831"/>
      <c r="O9" s="831"/>
      <c r="P9" s="827"/>
      <c r="Q9" s="832"/>
    </row>
    <row r="10" spans="1:17" ht="14.45" customHeight="1" x14ac:dyDescent="0.2">
      <c r="A10" s="821" t="s">
        <v>8142</v>
      </c>
      <c r="B10" s="822" t="s">
        <v>8143</v>
      </c>
      <c r="C10" s="822" t="s">
        <v>6349</v>
      </c>
      <c r="D10" s="822" t="s">
        <v>8150</v>
      </c>
      <c r="E10" s="822" t="s">
        <v>8151</v>
      </c>
      <c r="F10" s="831">
        <v>2955</v>
      </c>
      <c r="G10" s="831">
        <v>60391</v>
      </c>
      <c r="H10" s="831">
        <v>4.951096536175446</v>
      </c>
      <c r="I10" s="831">
        <v>20.436886632825718</v>
      </c>
      <c r="J10" s="831">
        <v>595</v>
      </c>
      <c r="K10" s="831">
        <v>12197.5</v>
      </c>
      <c r="L10" s="831">
        <v>1</v>
      </c>
      <c r="M10" s="831">
        <v>20.5</v>
      </c>
      <c r="N10" s="831">
        <v>1160</v>
      </c>
      <c r="O10" s="831">
        <v>23269.599999999999</v>
      </c>
      <c r="P10" s="827">
        <v>1.9077351916376306</v>
      </c>
      <c r="Q10" s="832">
        <v>20.059999999999999</v>
      </c>
    </row>
    <row r="11" spans="1:17" ht="14.45" customHeight="1" x14ac:dyDescent="0.2">
      <c r="A11" s="821" t="s">
        <v>8142</v>
      </c>
      <c r="B11" s="822" t="s">
        <v>8143</v>
      </c>
      <c r="C11" s="822" t="s">
        <v>6349</v>
      </c>
      <c r="D11" s="822" t="s">
        <v>8152</v>
      </c>
      <c r="E11" s="822" t="s">
        <v>8153</v>
      </c>
      <c r="F11" s="831"/>
      <c r="G11" s="831"/>
      <c r="H11" s="831"/>
      <c r="I11" s="831"/>
      <c r="J11" s="831">
        <v>1</v>
      </c>
      <c r="K11" s="831">
        <v>1817.79</v>
      </c>
      <c r="L11" s="831">
        <v>1</v>
      </c>
      <c r="M11" s="831">
        <v>1817.79</v>
      </c>
      <c r="N11" s="831"/>
      <c r="O11" s="831"/>
      <c r="P11" s="827"/>
      <c r="Q11" s="832"/>
    </row>
    <row r="12" spans="1:17" ht="14.45" customHeight="1" x14ac:dyDescent="0.2">
      <c r="A12" s="821" t="s">
        <v>8142</v>
      </c>
      <c r="B12" s="822" t="s">
        <v>8143</v>
      </c>
      <c r="C12" s="822" t="s">
        <v>6349</v>
      </c>
      <c r="D12" s="822" t="s">
        <v>8154</v>
      </c>
      <c r="E12" s="822" t="s">
        <v>8155</v>
      </c>
      <c r="F12" s="831">
        <v>405</v>
      </c>
      <c r="G12" s="831">
        <v>13804.74</v>
      </c>
      <c r="H12" s="831">
        <v>1.7290332762196772</v>
      </c>
      <c r="I12" s="831">
        <v>34.085777777777778</v>
      </c>
      <c r="J12" s="831">
        <v>234</v>
      </c>
      <c r="K12" s="831">
        <v>7984.08</v>
      </c>
      <c r="L12" s="831">
        <v>1</v>
      </c>
      <c r="M12" s="831">
        <v>34.119999999999997</v>
      </c>
      <c r="N12" s="831">
        <v>133</v>
      </c>
      <c r="O12" s="831">
        <v>4539.29</v>
      </c>
      <c r="P12" s="827">
        <v>0.56854264987324776</v>
      </c>
      <c r="Q12" s="832">
        <v>34.130000000000003</v>
      </c>
    </row>
    <row r="13" spans="1:17" ht="14.45" customHeight="1" x14ac:dyDescent="0.2">
      <c r="A13" s="821" t="s">
        <v>8142</v>
      </c>
      <c r="B13" s="822" t="s">
        <v>8143</v>
      </c>
      <c r="C13" s="822" t="s">
        <v>5932</v>
      </c>
      <c r="D13" s="822" t="s">
        <v>8156</v>
      </c>
      <c r="E13" s="822" t="s">
        <v>8157</v>
      </c>
      <c r="F13" s="831"/>
      <c r="G13" s="831"/>
      <c r="H13" s="831"/>
      <c r="I13" s="831"/>
      <c r="J13" s="831">
        <v>1</v>
      </c>
      <c r="K13" s="831">
        <v>685</v>
      </c>
      <c r="L13" s="831">
        <v>1</v>
      </c>
      <c r="M13" s="831">
        <v>685</v>
      </c>
      <c r="N13" s="831"/>
      <c r="O13" s="831"/>
      <c r="P13" s="827"/>
      <c r="Q13" s="832"/>
    </row>
    <row r="14" spans="1:17" ht="14.45" customHeight="1" x14ac:dyDescent="0.2">
      <c r="A14" s="821" t="s">
        <v>8142</v>
      </c>
      <c r="B14" s="822" t="s">
        <v>8143</v>
      </c>
      <c r="C14" s="822" t="s">
        <v>5932</v>
      </c>
      <c r="D14" s="822" t="s">
        <v>8158</v>
      </c>
      <c r="E14" s="822" t="s">
        <v>8159</v>
      </c>
      <c r="F14" s="831">
        <v>16</v>
      </c>
      <c r="G14" s="831">
        <v>29216</v>
      </c>
      <c r="H14" s="831">
        <v>3.9890770070999455</v>
      </c>
      <c r="I14" s="831">
        <v>1826</v>
      </c>
      <c r="J14" s="831">
        <v>4</v>
      </c>
      <c r="K14" s="831">
        <v>7324</v>
      </c>
      <c r="L14" s="831">
        <v>1</v>
      </c>
      <c r="M14" s="831">
        <v>1831</v>
      </c>
      <c r="N14" s="831">
        <v>4</v>
      </c>
      <c r="O14" s="831">
        <v>7340</v>
      </c>
      <c r="P14" s="827">
        <v>1.0021845985800109</v>
      </c>
      <c r="Q14" s="832">
        <v>1835</v>
      </c>
    </row>
    <row r="15" spans="1:17" ht="14.45" customHeight="1" x14ac:dyDescent="0.2">
      <c r="A15" s="821" t="s">
        <v>8142</v>
      </c>
      <c r="B15" s="822" t="s">
        <v>8143</v>
      </c>
      <c r="C15" s="822" t="s">
        <v>5932</v>
      </c>
      <c r="D15" s="822" t="s">
        <v>8160</v>
      </c>
      <c r="E15" s="822" t="s">
        <v>8161</v>
      </c>
      <c r="F15" s="831">
        <v>8</v>
      </c>
      <c r="G15" s="831">
        <v>3440</v>
      </c>
      <c r="H15" s="831">
        <v>3.9907192575406034</v>
      </c>
      <c r="I15" s="831">
        <v>430</v>
      </c>
      <c r="J15" s="831">
        <v>2</v>
      </c>
      <c r="K15" s="831">
        <v>862</v>
      </c>
      <c r="L15" s="831">
        <v>1</v>
      </c>
      <c r="M15" s="831">
        <v>431</v>
      </c>
      <c r="N15" s="831">
        <v>2</v>
      </c>
      <c r="O15" s="831">
        <v>866</v>
      </c>
      <c r="P15" s="827">
        <v>1.0046403712296983</v>
      </c>
      <c r="Q15" s="832">
        <v>433</v>
      </c>
    </row>
    <row r="16" spans="1:17" ht="14.45" customHeight="1" x14ac:dyDescent="0.2">
      <c r="A16" s="821" t="s">
        <v>8142</v>
      </c>
      <c r="B16" s="822" t="s">
        <v>8143</v>
      </c>
      <c r="C16" s="822" t="s">
        <v>5932</v>
      </c>
      <c r="D16" s="822" t="s">
        <v>8162</v>
      </c>
      <c r="E16" s="822" t="s">
        <v>8163</v>
      </c>
      <c r="F16" s="831">
        <v>2</v>
      </c>
      <c r="G16" s="831">
        <v>29017</v>
      </c>
      <c r="H16" s="831">
        <v>1.9991043747847055</v>
      </c>
      <c r="I16" s="831">
        <v>14508.5</v>
      </c>
      <c r="J16" s="831">
        <v>1</v>
      </c>
      <c r="K16" s="831">
        <v>14515</v>
      </c>
      <c r="L16" s="831">
        <v>1</v>
      </c>
      <c r="M16" s="831">
        <v>14515</v>
      </c>
      <c r="N16" s="831">
        <v>1</v>
      </c>
      <c r="O16" s="831">
        <v>14521</v>
      </c>
      <c r="P16" s="827">
        <v>1.0004133654839822</v>
      </c>
      <c r="Q16" s="832">
        <v>14521</v>
      </c>
    </row>
    <row r="17" spans="1:17" ht="14.45" customHeight="1" x14ac:dyDescent="0.2">
      <c r="A17" s="821" t="s">
        <v>8142</v>
      </c>
      <c r="B17" s="822" t="s">
        <v>8143</v>
      </c>
      <c r="C17" s="822" t="s">
        <v>5932</v>
      </c>
      <c r="D17" s="822" t="s">
        <v>8164</v>
      </c>
      <c r="E17" s="822" t="s">
        <v>8165</v>
      </c>
      <c r="F17" s="831">
        <v>2</v>
      </c>
      <c r="G17" s="831">
        <v>1020</v>
      </c>
      <c r="H17" s="831">
        <v>1.9921875</v>
      </c>
      <c r="I17" s="831">
        <v>510</v>
      </c>
      <c r="J17" s="831">
        <v>1</v>
      </c>
      <c r="K17" s="831">
        <v>512</v>
      </c>
      <c r="L17" s="831">
        <v>1</v>
      </c>
      <c r="M17" s="831">
        <v>512</v>
      </c>
      <c r="N17" s="831"/>
      <c r="O17" s="831"/>
      <c r="P17" s="827"/>
      <c r="Q17" s="832"/>
    </row>
    <row r="18" spans="1:17" ht="14.45" customHeight="1" x14ac:dyDescent="0.2">
      <c r="A18" s="821" t="s">
        <v>8142</v>
      </c>
      <c r="B18" s="822" t="s">
        <v>8143</v>
      </c>
      <c r="C18" s="822" t="s">
        <v>5932</v>
      </c>
      <c r="D18" s="822" t="s">
        <v>8166</v>
      </c>
      <c r="E18" s="822" t="s">
        <v>8167</v>
      </c>
      <c r="F18" s="831">
        <v>6</v>
      </c>
      <c r="G18" s="831">
        <v>13998</v>
      </c>
      <c r="H18" s="831">
        <v>5.9769427839453462</v>
      </c>
      <c r="I18" s="831">
        <v>2333</v>
      </c>
      <c r="J18" s="831">
        <v>1</v>
      </c>
      <c r="K18" s="831">
        <v>2342</v>
      </c>
      <c r="L18" s="831">
        <v>1</v>
      </c>
      <c r="M18" s="831">
        <v>2342</v>
      </c>
      <c r="N18" s="831">
        <v>2</v>
      </c>
      <c r="O18" s="831">
        <v>4702</v>
      </c>
      <c r="P18" s="827">
        <v>2.0076857386848848</v>
      </c>
      <c r="Q18" s="832">
        <v>2351</v>
      </c>
    </row>
    <row r="19" spans="1:17" ht="14.45" customHeight="1" x14ac:dyDescent="0.2">
      <c r="A19" s="821" t="s">
        <v>8142</v>
      </c>
      <c r="B19" s="822" t="s">
        <v>8143</v>
      </c>
      <c r="C19" s="822" t="s">
        <v>5932</v>
      </c>
      <c r="D19" s="822" t="s">
        <v>8168</v>
      </c>
      <c r="E19" s="822" t="s">
        <v>8169</v>
      </c>
      <c r="F19" s="831">
        <v>6</v>
      </c>
      <c r="G19" s="831">
        <v>4314</v>
      </c>
      <c r="H19" s="831">
        <v>5.9750692520775619</v>
      </c>
      <c r="I19" s="831">
        <v>719</v>
      </c>
      <c r="J19" s="831">
        <v>1</v>
      </c>
      <c r="K19" s="831">
        <v>722</v>
      </c>
      <c r="L19" s="831">
        <v>1</v>
      </c>
      <c r="M19" s="831">
        <v>722</v>
      </c>
      <c r="N19" s="831">
        <v>2</v>
      </c>
      <c r="O19" s="831">
        <v>1448</v>
      </c>
      <c r="P19" s="827">
        <v>2.0055401662049861</v>
      </c>
      <c r="Q19" s="832">
        <v>724</v>
      </c>
    </row>
    <row r="20" spans="1:17" ht="14.45" customHeight="1" x14ac:dyDescent="0.2">
      <c r="A20" s="821" t="s">
        <v>7769</v>
      </c>
      <c r="B20" s="822" t="s">
        <v>8170</v>
      </c>
      <c r="C20" s="822" t="s">
        <v>5932</v>
      </c>
      <c r="D20" s="822" t="s">
        <v>8171</v>
      </c>
      <c r="E20" s="822" t="s">
        <v>8172</v>
      </c>
      <c r="F20" s="831"/>
      <c r="G20" s="831"/>
      <c r="H20" s="831"/>
      <c r="I20" s="831"/>
      <c r="J20" s="831">
        <v>1</v>
      </c>
      <c r="K20" s="831">
        <v>35544</v>
      </c>
      <c r="L20" s="831">
        <v>1</v>
      </c>
      <c r="M20" s="831">
        <v>35544</v>
      </c>
      <c r="N20" s="831"/>
      <c r="O20" s="831"/>
      <c r="P20" s="827"/>
      <c r="Q20" s="832"/>
    </row>
    <row r="21" spans="1:17" ht="14.45" customHeight="1" x14ac:dyDescent="0.2">
      <c r="A21" s="821" t="s">
        <v>7769</v>
      </c>
      <c r="B21" s="822" t="s">
        <v>8173</v>
      </c>
      <c r="C21" s="822" t="s">
        <v>5932</v>
      </c>
      <c r="D21" s="822" t="s">
        <v>8174</v>
      </c>
      <c r="E21" s="822" t="s">
        <v>8175</v>
      </c>
      <c r="F21" s="831">
        <v>56</v>
      </c>
      <c r="G21" s="831">
        <v>19824</v>
      </c>
      <c r="H21" s="831">
        <v>0.82120961060480535</v>
      </c>
      <c r="I21" s="831">
        <v>354</v>
      </c>
      <c r="J21" s="831">
        <v>68</v>
      </c>
      <c r="K21" s="831">
        <v>24140</v>
      </c>
      <c r="L21" s="831">
        <v>1</v>
      </c>
      <c r="M21" s="831">
        <v>355</v>
      </c>
      <c r="N21" s="831">
        <v>43</v>
      </c>
      <c r="O21" s="831">
        <v>15265</v>
      </c>
      <c r="P21" s="827">
        <v>0.63235294117647056</v>
      </c>
      <c r="Q21" s="832">
        <v>355</v>
      </c>
    </row>
    <row r="22" spans="1:17" ht="14.45" customHeight="1" x14ac:dyDescent="0.2">
      <c r="A22" s="821" t="s">
        <v>7769</v>
      </c>
      <c r="B22" s="822" t="s">
        <v>8173</v>
      </c>
      <c r="C22" s="822" t="s">
        <v>5932</v>
      </c>
      <c r="D22" s="822" t="s">
        <v>8176</v>
      </c>
      <c r="E22" s="822" t="s">
        <v>8177</v>
      </c>
      <c r="F22" s="831">
        <v>988</v>
      </c>
      <c r="G22" s="831">
        <v>64220</v>
      </c>
      <c r="H22" s="831">
        <v>0.98504486540378866</v>
      </c>
      <c r="I22" s="831">
        <v>65</v>
      </c>
      <c r="J22" s="831">
        <v>1003</v>
      </c>
      <c r="K22" s="831">
        <v>65195</v>
      </c>
      <c r="L22" s="831">
        <v>1</v>
      </c>
      <c r="M22" s="831">
        <v>65</v>
      </c>
      <c r="N22" s="831">
        <v>813</v>
      </c>
      <c r="O22" s="831">
        <v>53658</v>
      </c>
      <c r="P22" s="827">
        <v>0.82303857657795843</v>
      </c>
      <c r="Q22" s="832">
        <v>66</v>
      </c>
    </row>
    <row r="23" spans="1:17" ht="14.45" customHeight="1" x14ac:dyDescent="0.2">
      <c r="A23" s="821" t="s">
        <v>7769</v>
      </c>
      <c r="B23" s="822" t="s">
        <v>8173</v>
      </c>
      <c r="C23" s="822" t="s">
        <v>5932</v>
      </c>
      <c r="D23" s="822" t="s">
        <v>8178</v>
      </c>
      <c r="E23" s="822" t="s">
        <v>8179</v>
      </c>
      <c r="F23" s="831"/>
      <c r="G23" s="831"/>
      <c r="H23" s="831"/>
      <c r="I23" s="831"/>
      <c r="J23" s="831"/>
      <c r="K23" s="831"/>
      <c r="L23" s="831"/>
      <c r="M23" s="831"/>
      <c r="N23" s="831">
        <v>1</v>
      </c>
      <c r="O23" s="831">
        <v>547</v>
      </c>
      <c r="P23" s="827"/>
      <c r="Q23" s="832">
        <v>547</v>
      </c>
    </row>
    <row r="24" spans="1:17" ht="14.45" customHeight="1" x14ac:dyDescent="0.2">
      <c r="A24" s="821" t="s">
        <v>7769</v>
      </c>
      <c r="B24" s="822" t="s">
        <v>8173</v>
      </c>
      <c r="C24" s="822" t="s">
        <v>5932</v>
      </c>
      <c r="D24" s="822" t="s">
        <v>8180</v>
      </c>
      <c r="E24" s="822" t="s">
        <v>8181</v>
      </c>
      <c r="F24" s="831"/>
      <c r="G24" s="831"/>
      <c r="H24" s="831"/>
      <c r="I24" s="831"/>
      <c r="J24" s="831"/>
      <c r="K24" s="831"/>
      <c r="L24" s="831"/>
      <c r="M24" s="831"/>
      <c r="N24" s="831">
        <v>1</v>
      </c>
      <c r="O24" s="831">
        <v>619</v>
      </c>
      <c r="P24" s="827"/>
      <c r="Q24" s="832">
        <v>619</v>
      </c>
    </row>
    <row r="25" spans="1:17" ht="14.45" customHeight="1" x14ac:dyDescent="0.2">
      <c r="A25" s="821" t="s">
        <v>7769</v>
      </c>
      <c r="B25" s="822" t="s">
        <v>8173</v>
      </c>
      <c r="C25" s="822" t="s">
        <v>5932</v>
      </c>
      <c r="D25" s="822" t="s">
        <v>8182</v>
      </c>
      <c r="E25" s="822" t="s">
        <v>8183</v>
      </c>
      <c r="F25" s="831">
        <v>2</v>
      </c>
      <c r="G25" s="831">
        <v>306</v>
      </c>
      <c r="H25" s="831"/>
      <c r="I25" s="831">
        <v>153</v>
      </c>
      <c r="J25" s="831"/>
      <c r="K25" s="831"/>
      <c r="L25" s="831"/>
      <c r="M25" s="831"/>
      <c r="N25" s="831"/>
      <c r="O25" s="831"/>
      <c r="P25" s="827"/>
      <c r="Q25" s="832"/>
    </row>
    <row r="26" spans="1:17" ht="14.45" customHeight="1" x14ac:dyDescent="0.2">
      <c r="A26" s="821" t="s">
        <v>7769</v>
      </c>
      <c r="B26" s="822" t="s">
        <v>8173</v>
      </c>
      <c r="C26" s="822" t="s">
        <v>5932</v>
      </c>
      <c r="D26" s="822" t="s">
        <v>8184</v>
      </c>
      <c r="E26" s="822" t="s">
        <v>8185</v>
      </c>
      <c r="F26" s="831">
        <v>16</v>
      </c>
      <c r="G26" s="831">
        <v>389</v>
      </c>
      <c r="H26" s="831">
        <v>0.83119658119658124</v>
      </c>
      <c r="I26" s="831">
        <v>24.3125</v>
      </c>
      <c r="J26" s="831">
        <v>18</v>
      </c>
      <c r="K26" s="831">
        <v>468</v>
      </c>
      <c r="L26" s="831">
        <v>1</v>
      </c>
      <c r="M26" s="831">
        <v>26</v>
      </c>
      <c r="N26" s="831">
        <v>10</v>
      </c>
      <c r="O26" s="831">
        <v>260</v>
      </c>
      <c r="P26" s="827">
        <v>0.55555555555555558</v>
      </c>
      <c r="Q26" s="832">
        <v>26</v>
      </c>
    </row>
    <row r="27" spans="1:17" ht="14.45" customHeight="1" x14ac:dyDescent="0.2">
      <c r="A27" s="821" t="s">
        <v>7769</v>
      </c>
      <c r="B27" s="822" t="s">
        <v>8173</v>
      </c>
      <c r="C27" s="822" t="s">
        <v>5932</v>
      </c>
      <c r="D27" s="822" t="s">
        <v>8186</v>
      </c>
      <c r="E27" s="822" t="s">
        <v>8187</v>
      </c>
      <c r="F27" s="831">
        <v>249</v>
      </c>
      <c r="G27" s="831">
        <v>13695</v>
      </c>
      <c r="H27" s="831">
        <v>1.0375000000000001</v>
      </c>
      <c r="I27" s="831">
        <v>55</v>
      </c>
      <c r="J27" s="831">
        <v>240</v>
      </c>
      <c r="K27" s="831">
        <v>13200</v>
      </c>
      <c r="L27" s="831">
        <v>1</v>
      </c>
      <c r="M27" s="831">
        <v>55</v>
      </c>
      <c r="N27" s="831">
        <v>191</v>
      </c>
      <c r="O27" s="831">
        <v>10505</v>
      </c>
      <c r="P27" s="827">
        <v>0.79583333333333328</v>
      </c>
      <c r="Q27" s="832">
        <v>55</v>
      </c>
    </row>
    <row r="28" spans="1:17" ht="14.45" customHeight="1" x14ac:dyDescent="0.2">
      <c r="A28" s="821" t="s">
        <v>7769</v>
      </c>
      <c r="B28" s="822" t="s">
        <v>8173</v>
      </c>
      <c r="C28" s="822" t="s">
        <v>5932</v>
      </c>
      <c r="D28" s="822" t="s">
        <v>8188</v>
      </c>
      <c r="E28" s="822" t="s">
        <v>8189</v>
      </c>
      <c r="F28" s="831">
        <v>1233</v>
      </c>
      <c r="G28" s="831">
        <v>95249</v>
      </c>
      <c r="H28" s="831">
        <v>0.87851872348275228</v>
      </c>
      <c r="I28" s="831">
        <v>77.249797242497976</v>
      </c>
      <c r="J28" s="831">
        <v>1390</v>
      </c>
      <c r="K28" s="831">
        <v>108420</v>
      </c>
      <c r="L28" s="831">
        <v>1</v>
      </c>
      <c r="M28" s="831">
        <v>78</v>
      </c>
      <c r="N28" s="831">
        <v>1109</v>
      </c>
      <c r="O28" s="831">
        <v>86502</v>
      </c>
      <c r="P28" s="827">
        <v>0.797841726618705</v>
      </c>
      <c r="Q28" s="832">
        <v>78</v>
      </c>
    </row>
    <row r="29" spans="1:17" ht="14.45" customHeight="1" x14ac:dyDescent="0.2">
      <c r="A29" s="821" t="s">
        <v>7769</v>
      </c>
      <c r="B29" s="822" t="s">
        <v>8173</v>
      </c>
      <c r="C29" s="822" t="s">
        <v>5932</v>
      </c>
      <c r="D29" s="822" t="s">
        <v>8190</v>
      </c>
      <c r="E29" s="822" t="s">
        <v>8191</v>
      </c>
      <c r="F29" s="831">
        <v>63</v>
      </c>
      <c r="G29" s="831">
        <v>1512</v>
      </c>
      <c r="H29" s="831">
        <v>1.1666666666666667</v>
      </c>
      <c r="I29" s="831">
        <v>24</v>
      </c>
      <c r="J29" s="831">
        <v>54</v>
      </c>
      <c r="K29" s="831">
        <v>1296</v>
      </c>
      <c r="L29" s="831">
        <v>1</v>
      </c>
      <c r="M29" s="831">
        <v>24</v>
      </c>
      <c r="N29" s="831">
        <v>48</v>
      </c>
      <c r="O29" s="831">
        <v>1200</v>
      </c>
      <c r="P29" s="827">
        <v>0.92592592592592593</v>
      </c>
      <c r="Q29" s="832">
        <v>25</v>
      </c>
    </row>
    <row r="30" spans="1:17" ht="14.45" customHeight="1" x14ac:dyDescent="0.2">
      <c r="A30" s="821" t="s">
        <v>7769</v>
      </c>
      <c r="B30" s="822" t="s">
        <v>8173</v>
      </c>
      <c r="C30" s="822" t="s">
        <v>5932</v>
      </c>
      <c r="D30" s="822" t="s">
        <v>8192</v>
      </c>
      <c r="E30" s="822" t="s">
        <v>8193</v>
      </c>
      <c r="F30" s="831">
        <v>1</v>
      </c>
      <c r="G30" s="831">
        <v>210</v>
      </c>
      <c r="H30" s="831"/>
      <c r="I30" s="831">
        <v>210</v>
      </c>
      <c r="J30" s="831"/>
      <c r="K30" s="831"/>
      <c r="L30" s="831"/>
      <c r="M30" s="831"/>
      <c r="N30" s="831"/>
      <c r="O30" s="831"/>
      <c r="P30" s="827"/>
      <c r="Q30" s="832"/>
    </row>
    <row r="31" spans="1:17" ht="14.45" customHeight="1" x14ac:dyDescent="0.2">
      <c r="A31" s="821" t="s">
        <v>7769</v>
      </c>
      <c r="B31" s="822" t="s">
        <v>8173</v>
      </c>
      <c r="C31" s="822" t="s">
        <v>5932</v>
      </c>
      <c r="D31" s="822" t="s">
        <v>8194</v>
      </c>
      <c r="E31" s="822" t="s">
        <v>8195</v>
      </c>
      <c r="F31" s="831">
        <v>11</v>
      </c>
      <c r="G31" s="831">
        <v>726</v>
      </c>
      <c r="H31" s="831">
        <v>2.2000000000000002</v>
      </c>
      <c r="I31" s="831">
        <v>66</v>
      </c>
      <c r="J31" s="831">
        <v>5</v>
      </c>
      <c r="K31" s="831">
        <v>330</v>
      </c>
      <c r="L31" s="831">
        <v>1</v>
      </c>
      <c r="M31" s="831">
        <v>66</v>
      </c>
      <c r="N31" s="831">
        <v>8</v>
      </c>
      <c r="O31" s="831">
        <v>528</v>
      </c>
      <c r="P31" s="827">
        <v>1.6</v>
      </c>
      <c r="Q31" s="832">
        <v>66</v>
      </c>
    </row>
    <row r="32" spans="1:17" ht="14.45" customHeight="1" x14ac:dyDescent="0.2">
      <c r="A32" s="821" t="s">
        <v>7769</v>
      </c>
      <c r="B32" s="822" t="s">
        <v>8173</v>
      </c>
      <c r="C32" s="822" t="s">
        <v>5932</v>
      </c>
      <c r="D32" s="822" t="s">
        <v>8196</v>
      </c>
      <c r="E32" s="822" t="s">
        <v>8197</v>
      </c>
      <c r="F32" s="831"/>
      <c r="G32" s="831"/>
      <c r="H32" s="831"/>
      <c r="I32" s="831"/>
      <c r="J32" s="831">
        <v>6</v>
      </c>
      <c r="K32" s="831">
        <v>2106</v>
      </c>
      <c r="L32" s="831">
        <v>1</v>
      </c>
      <c r="M32" s="831">
        <v>351</v>
      </c>
      <c r="N32" s="831">
        <v>5</v>
      </c>
      <c r="O32" s="831">
        <v>1760</v>
      </c>
      <c r="P32" s="827">
        <v>0.83570750237416902</v>
      </c>
      <c r="Q32" s="832">
        <v>352</v>
      </c>
    </row>
    <row r="33" spans="1:17" ht="14.45" customHeight="1" x14ac:dyDescent="0.2">
      <c r="A33" s="821" t="s">
        <v>7769</v>
      </c>
      <c r="B33" s="822" t="s">
        <v>8173</v>
      </c>
      <c r="C33" s="822" t="s">
        <v>5932</v>
      </c>
      <c r="D33" s="822" t="s">
        <v>8198</v>
      </c>
      <c r="E33" s="822" t="s">
        <v>8199</v>
      </c>
      <c r="F33" s="831">
        <v>45</v>
      </c>
      <c r="G33" s="831">
        <v>1125</v>
      </c>
      <c r="H33" s="831">
        <v>1.3235294117647058</v>
      </c>
      <c r="I33" s="831">
        <v>25</v>
      </c>
      <c r="J33" s="831">
        <v>34</v>
      </c>
      <c r="K33" s="831">
        <v>850</v>
      </c>
      <c r="L33" s="831">
        <v>1</v>
      </c>
      <c r="M33" s="831">
        <v>25</v>
      </c>
      <c r="N33" s="831">
        <v>36</v>
      </c>
      <c r="O33" s="831">
        <v>936</v>
      </c>
      <c r="P33" s="827">
        <v>1.1011764705882352</v>
      </c>
      <c r="Q33" s="832">
        <v>26</v>
      </c>
    </row>
    <row r="34" spans="1:17" ht="14.45" customHeight="1" x14ac:dyDescent="0.2">
      <c r="A34" s="821" t="s">
        <v>7769</v>
      </c>
      <c r="B34" s="822" t="s">
        <v>8173</v>
      </c>
      <c r="C34" s="822" t="s">
        <v>5932</v>
      </c>
      <c r="D34" s="822" t="s">
        <v>8200</v>
      </c>
      <c r="E34" s="822" t="s">
        <v>8201</v>
      </c>
      <c r="F34" s="831">
        <v>227</v>
      </c>
      <c r="G34" s="831">
        <v>41087</v>
      </c>
      <c r="H34" s="831">
        <v>1.0365296803652968</v>
      </c>
      <c r="I34" s="831">
        <v>181</v>
      </c>
      <c r="J34" s="831">
        <v>219</v>
      </c>
      <c r="K34" s="831">
        <v>39639</v>
      </c>
      <c r="L34" s="831">
        <v>1</v>
      </c>
      <c r="M34" s="831">
        <v>181</v>
      </c>
      <c r="N34" s="831">
        <v>160</v>
      </c>
      <c r="O34" s="831">
        <v>28960</v>
      </c>
      <c r="P34" s="827">
        <v>0.73059360730593603</v>
      </c>
      <c r="Q34" s="832">
        <v>181</v>
      </c>
    </row>
    <row r="35" spans="1:17" ht="14.45" customHeight="1" x14ac:dyDescent="0.2">
      <c r="A35" s="821" t="s">
        <v>7769</v>
      </c>
      <c r="B35" s="822" t="s">
        <v>8173</v>
      </c>
      <c r="C35" s="822" t="s">
        <v>5932</v>
      </c>
      <c r="D35" s="822" t="s">
        <v>8202</v>
      </c>
      <c r="E35" s="822" t="s">
        <v>8203</v>
      </c>
      <c r="F35" s="831">
        <v>27</v>
      </c>
      <c r="G35" s="831">
        <v>6858</v>
      </c>
      <c r="H35" s="831">
        <v>0.9642857142857143</v>
      </c>
      <c r="I35" s="831">
        <v>254</v>
      </c>
      <c r="J35" s="831">
        <v>28</v>
      </c>
      <c r="K35" s="831">
        <v>7112</v>
      </c>
      <c r="L35" s="831">
        <v>1</v>
      </c>
      <c r="M35" s="831">
        <v>254</v>
      </c>
      <c r="N35" s="831">
        <v>40</v>
      </c>
      <c r="O35" s="831">
        <v>10160</v>
      </c>
      <c r="P35" s="827">
        <v>1.4285714285714286</v>
      </c>
      <c r="Q35" s="832">
        <v>254</v>
      </c>
    </row>
    <row r="36" spans="1:17" ht="14.45" customHeight="1" x14ac:dyDescent="0.2">
      <c r="A36" s="821" t="s">
        <v>7769</v>
      </c>
      <c r="B36" s="822" t="s">
        <v>8173</v>
      </c>
      <c r="C36" s="822" t="s">
        <v>5932</v>
      </c>
      <c r="D36" s="822" t="s">
        <v>8204</v>
      </c>
      <c r="E36" s="822" t="s">
        <v>8205</v>
      </c>
      <c r="F36" s="831">
        <v>243</v>
      </c>
      <c r="G36" s="831">
        <v>52731</v>
      </c>
      <c r="H36" s="831">
        <v>1.0041322314049588</v>
      </c>
      <c r="I36" s="831">
        <v>217</v>
      </c>
      <c r="J36" s="831">
        <v>242</v>
      </c>
      <c r="K36" s="831">
        <v>52514</v>
      </c>
      <c r="L36" s="831">
        <v>1</v>
      </c>
      <c r="M36" s="831">
        <v>217</v>
      </c>
      <c r="N36" s="831">
        <v>169</v>
      </c>
      <c r="O36" s="831">
        <v>36673</v>
      </c>
      <c r="P36" s="827">
        <v>0.69834710743801653</v>
      </c>
      <c r="Q36" s="832">
        <v>217</v>
      </c>
    </row>
    <row r="37" spans="1:17" ht="14.45" customHeight="1" x14ac:dyDescent="0.2">
      <c r="A37" s="821" t="s">
        <v>7769</v>
      </c>
      <c r="B37" s="822" t="s">
        <v>8173</v>
      </c>
      <c r="C37" s="822" t="s">
        <v>5932</v>
      </c>
      <c r="D37" s="822" t="s">
        <v>8206</v>
      </c>
      <c r="E37" s="822" t="s">
        <v>8207</v>
      </c>
      <c r="F37" s="831"/>
      <c r="G37" s="831"/>
      <c r="H37" s="831"/>
      <c r="I37" s="831"/>
      <c r="J37" s="831">
        <v>1</v>
      </c>
      <c r="K37" s="831">
        <v>37</v>
      </c>
      <c r="L37" s="831">
        <v>1</v>
      </c>
      <c r="M37" s="831">
        <v>37</v>
      </c>
      <c r="N37" s="831">
        <v>1</v>
      </c>
      <c r="O37" s="831">
        <v>37</v>
      </c>
      <c r="P37" s="827">
        <v>1</v>
      </c>
      <c r="Q37" s="832">
        <v>37</v>
      </c>
    </row>
    <row r="38" spans="1:17" ht="14.45" customHeight="1" x14ac:dyDescent="0.2">
      <c r="A38" s="821" t="s">
        <v>7769</v>
      </c>
      <c r="B38" s="822" t="s">
        <v>8173</v>
      </c>
      <c r="C38" s="822" t="s">
        <v>5932</v>
      </c>
      <c r="D38" s="822" t="s">
        <v>8208</v>
      </c>
      <c r="E38" s="822" t="s">
        <v>8209</v>
      </c>
      <c r="F38" s="831"/>
      <c r="G38" s="831"/>
      <c r="H38" s="831"/>
      <c r="I38" s="831"/>
      <c r="J38" s="831"/>
      <c r="K38" s="831"/>
      <c r="L38" s="831"/>
      <c r="M38" s="831"/>
      <c r="N38" s="831">
        <v>1</v>
      </c>
      <c r="O38" s="831">
        <v>595</v>
      </c>
      <c r="P38" s="827"/>
      <c r="Q38" s="832">
        <v>595</v>
      </c>
    </row>
    <row r="39" spans="1:17" ht="14.45" customHeight="1" x14ac:dyDescent="0.2">
      <c r="A39" s="821" t="s">
        <v>7769</v>
      </c>
      <c r="B39" s="822" t="s">
        <v>8173</v>
      </c>
      <c r="C39" s="822" t="s">
        <v>5932</v>
      </c>
      <c r="D39" s="822" t="s">
        <v>8210</v>
      </c>
      <c r="E39" s="822" t="s">
        <v>8211</v>
      </c>
      <c r="F39" s="831"/>
      <c r="G39" s="831"/>
      <c r="H39" s="831"/>
      <c r="I39" s="831"/>
      <c r="J39" s="831">
        <v>6</v>
      </c>
      <c r="K39" s="831">
        <v>300</v>
      </c>
      <c r="L39" s="831">
        <v>1</v>
      </c>
      <c r="M39" s="831">
        <v>50</v>
      </c>
      <c r="N39" s="831">
        <v>4</v>
      </c>
      <c r="O39" s="831">
        <v>200</v>
      </c>
      <c r="P39" s="827">
        <v>0.66666666666666663</v>
      </c>
      <c r="Q39" s="832">
        <v>50</v>
      </c>
    </row>
    <row r="40" spans="1:17" ht="14.45" customHeight="1" x14ac:dyDescent="0.2">
      <c r="A40" s="821" t="s">
        <v>7769</v>
      </c>
      <c r="B40" s="822" t="s">
        <v>8173</v>
      </c>
      <c r="C40" s="822" t="s">
        <v>5932</v>
      </c>
      <c r="D40" s="822" t="s">
        <v>8212</v>
      </c>
      <c r="E40" s="822" t="s">
        <v>8213</v>
      </c>
      <c r="F40" s="831"/>
      <c r="G40" s="831"/>
      <c r="H40" s="831"/>
      <c r="I40" s="831"/>
      <c r="J40" s="831"/>
      <c r="K40" s="831"/>
      <c r="L40" s="831"/>
      <c r="M40" s="831"/>
      <c r="N40" s="831">
        <v>1</v>
      </c>
      <c r="O40" s="831">
        <v>549</v>
      </c>
      <c r="P40" s="827"/>
      <c r="Q40" s="832">
        <v>549</v>
      </c>
    </row>
    <row r="41" spans="1:17" ht="14.45" customHeight="1" x14ac:dyDescent="0.2">
      <c r="A41" s="821" t="s">
        <v>7769</v>
      </c>
      <c r="B41" s="822" t="s">
        <v>8173</v>
      </c>
      <c r="C41" s="822" t="s">
        <v>5932</v>
      </c>
      <c r="D41" s="822" t="s">
        <v>8214</v>
      </c>
      <c r="E41" s="822" t="s">
        <v>8215</v>
      </c>
      <c r="F41" s="831"/>
      <c r="G41" s="831"/>
      <c r="H41" s="831"/>
      <c r="I41" s="831"/>
      <c r="J41" s="831"/>
      <c r="K41" s="831"/>
      <c r="L41" s="831"/>
      <c r="M41" s="831"/>
      <c r="N41" s="831">
        <v>2</v>
      </c>
      <c r="O41" s="831">
        <v>662</v>
      </c>
      <c r="P41" s="827"/>
      <c r="Q41" s="832">
        <v>331</v>
      </c>
    </row>
    <row r="42" spans="1:17" ht="14.45" customHeight="1" x14ac:dyDescent="0.2">
      <c r="A42" s="821" t="s">
        <v>7769</v>
      </c>
      <c r="B42" s="822" t="s">
        <v>8173</v>
      </c>
      <c r="C42" s="822" t="s">
        <v>5932</v>
      </c>
      <c r="D42" s="822" t="s">
        <v>8216</v>
      </c>
      <c r="E42" s="822" t="s">
        <v>8217</v>
      </c>
      <c r="F42" s="831"/>
      <c r="G42" s="831"/>
      <c r="H42" s="831"/>
      <c r="I42" s="831"/>
      <c r="J42" s="831"/>
      <c r="K42" s="831"/>
      <c r="L42" s="831"/>
      <c r="M42" s="831"/>
      <c r="N42" s="831">
        <v>1</v>
      </c>
      <c r="O42" s="831">
        <v>755</v>
      </c>
      <c r="P42" s="827"/>
      <c r="Q42" s="832">
        <v>755</v>
      </c>
    </row>
    <row r="43" spans="1:17" ht="14.45" customHeight="1" x14ac:dyDescent="0.2">
      <c r="A43" s="821" t="s">
        <v>7769</v>
      </c>
      <c r="B43" s="822" t="s">
        <v>8173</v>
      </c>
      <c r="C43" s="822" t="s">
        <v>5932</v>
      </c>
      <c r="D43" s="822" t="s">
        <v>8218</v>
      </c>
      <c r="E43" s="822" t="s">
        <v>8219</v>
      </c>
      <c r="F43" s="831"/>
      <c r="G43" s="831"/>
      <c r="H43" s="831"/>
      <c r="I43" s="831"/>
      <c r="J43" s="831">
        <v>3</v>
      </c>
      <c r="K43" s="831">
        <v>696</v>
      </c>
      <c r="L43" s="831">
        <v>1</v>
      </c>
      <c r="M43" s="831">
        <v>232</v>
      </c>
      <c r="N43" s="831">
        <v>2</v>
      </c>
      <c r="O43" s="831">
        <v>466</v>
      </c>
      <c r="P43" s="827">
        <v>0.66954022988505746</v>
      </c>
      <c r="Q43" s="832">
        <v>233</v>
      </c>
    </row>
    <row r="44" spans="1:17" ht="14.45" customHeight="1" x14ac:dyDescent="0.2">
      <c r="A44" s="821" t="s">
        <v>7769</v>
      </c>
      <c r="B44" s="822" t="s">
        <v>8173</v>
      </c>
      <c r="C44" s="822" t="s">
        <v>5932</v>
      </c>
      <c r="D44" s="822" t="s">
        <v>8220</v>
      </c>
      <c r="E44" s="822" t="s">
        <v>8221</v>
      </c>
      <c r="F44" s="831">
        <v>1</v>
      </c>
      <c r="G44" s="831">
        <v>233</v>
      </c>
      <c r="H44" s="831"/>
      <c r="I44" s="831">
        <v>233</v>
      </c>
      <c r="J44" s="831"/>
      <c r="K44" s="831"/>
      <c r="L44" s="831"/>
      <c r="M44" s="831"/>
      <c r="N44" s="831"/>
      <c r="O44" s="831"/>
      <c r="P44" s="827"/>
      <c r="Q44" s="832"/>
    </row>
    <row r="45" spans="1:17" ht="14.45" customHeight="1" x14ac:dyDescent="0.2">
      <c r="A45" s="821" t="s">
        <v>7769</v>
      </c>
      <c r="B45" s="822" t="s">
        <v>8173</v>
      </c>
      <c r="C45" s="822" t="s">
        <v>5932</v>
      </c>
      <c r="D45" s="822" t="s">
        <v>8222</v>
      </c>
      <c r="E45" s="822" t="s">
        <v>8223</v>
      </c>
      <c r="F45" s="831"/>
      <c r="G45" s="831"/>
      <c r="H45" s="831"/>
      <c r="I45" s="831"/>
      <c r="J45" s="831"/>
      <c r="K45" s="831"/>
      <c r="L45" s="831"/>
      <c r="M45" s="831"/>
      <c r="N45" s="831">
        <v>2</v>
      </c>
      <c r="O45" s="831">
        <v>1308</v>
      </c>
      <c r="P45" s="827"/>
      <c r="Q45" s="832">
        <v>654</v>
      </c>
    </row>
    <row r="46" spans="1:17" ht="14.45" customHeight="1" x14ac:dyDescent="0.2">
      <c r="A46" s="821" t="s">
        <v>7769</v>
      </c>
      <c r="B46" s="822" t="s">
        <v>8173</v>
      </c>
      <c r="C46" s="822" t="s">
        <v>5932</v>
      </c>
      <c r="D46" s="822" t="s">
        <v>8224</v>
      </c>
      <c r="E46" s="822" t="s">
        <v>8225</v>
      </c>
      <c r="F46" s="831">
        <v>5</v>
      </c>
      <c r="G46" s="831">
        <v>1935</v>
      </c>
      <c r="H46" s="831">
        <v>4.9871134020618557</v>
      </c>
      <c r="I46" s="831">
        <v>387</v>
      </c>
      <c r="J46" s="831">
        <v>1</v>
      </c>
      <c r="K46" s="831">
        <v>388</v>
      </c>
      <c r="L46" s="831">
        <v>1</v>
      </c>
      <c r="M46" s="831">
        <v>388</v>
      </c>
      <c r="N46" s="831">
        <v>5</v>
      </c>
      <c r="O46" s="831">
        <v>1945</v>
      </c>
      <c r="P46" s="827">
        <v>5.0128865979381443</v>
      </c>
      <c r="Q46" s="832">
        <v>389</v>
      </c>
    </row>
    <row r="47" spans="1:17" ht="14.45" customHeight="1" x14ac:dyDescent="0.2">
      <c r="A47" s="821" t="s">
        <v>7769</v>
      </c>
      <c r="B47" s="822" t="s">
        <v>8173</v>
      </c>
      <c r="C47" s="822" t="s">
        <v>5932</v>
      </c>
      <c r="D47" s="822" t="s">
        <v>8226</v>
      </c>
      <c r="E47" s="822" t="s">
        <v>8227</v>
      </c>
      <c r="F47" s="831"/>
      <c r="G47" s="831"/>
      <c r="H47" s="831"/>
      <c r="I47" s="831"/>
      <c r="J47" s="831"/>
      <c r="K47" s="831"/>
      <c r="L47" s="831"/>
      <c r="M47" s="831"/>
      <c r="N47" s="831">
        <v>2</v>
      </c>
      <c r="O47" s="831">
        <v>452</v>
      </c>
      <c r="P47" s="827"/>
      <c r="Q47" s="832">
        <v>226</v>
      </c>
    </row>
    <row r="48" spans="1:17" ht="14.45" customHeight="1" x14ac:dyDescent="0.2">
      <c r="A48" s="821" t="s">
        <v>7769</v>
      </c>
      <c r="B48" s="822" t="s">
        <v>8173</v>
      </c>
      <c r="C48" s="822" t="s">
        <v>5932</v>
      </c>
      <c r="D48" s="822" t="s">
        <v>8228</v>
      </c>
      <c r="E48" s="822" t="s">
        <v>8229</v>
      </c>
      <c r="F48" s="831"/>
      <c r="G48" s="831"/>
      <c r="H48" s="831"/>
      <c r="I48" s="831"/>
      <c r="J48" s="831"/>
      <c r="K48" s="831"/>
      <c r="L48" s="831"/>
      <c r="M48" s="831"/>
      <c r="N48" s="831">
        <v>1</v>
      </c>
      <c r="O48" s="831">
        <v>568</v>
      </c>
      <c r="P48" s="827"/>
      <c r="Q48" s="832">
        <v>568</v>
      </c>
    </row>
    <row r="49" spans="1:17" ht="14.45" customHeight="1" x14ac:dyDescent="0.2">
      <c r="A49" s="821" t="s">
        <v>7769</v>
      </c>
      <c r="B49" s="822" t="s">
        <v>8173</v>
      </c>
      <c r="C49" s="822" t="s">
        <v>5932</v>
      </c>
      <c r="D49" s="822" t="s">
        <v>8230</v>
      </c>
      <c r="E49" s="822" t="s">
        <v>8231</v>
      </c>
      <c r="F49" s="831">
        <v>24</v>
      </c>
      <c r="G49" s="831">
        <v>5856</v>
      </c>
      <c r="H49" s="831">
        <v>1.1381924198250728</v>
      </c>
      <c r="I49" s="831">
        <v>244</v>
      </c>
      <c r="J49" s="831">
        <v>21</v>
      </c>
      <c r="K49" s="831">
        <v>5145</v>
      </c>
      <c r="L49" s="831">
        <v>1</v>
      </c>
      <c r="M49" s="831">
        <v>245</v>
      </c>
      <c r="N49" s="831">
        <v>15</v>
      </c>
      <c r="O49" s="831">
        <v>3690</v>
      </c>
      <c r="P49" s="827">
        <v>0.71720116618075802</v>
      </c>
      <c r="Q49" s="832">
        <v>246</v>
      </c>
    </row>
    <row r="50" spans="1:17" ht="14.45" customHeight="1" x14ac:dyDescent="0.2">
      <c r="A50" s="821" t="s">
        <v>7769</v>
      </c>
      <c r="B50" s="822" t="s">
        <v>8173</v>
      </c>
      <c r="C50" s="822" t="s">
        <v>5932</v>
      </c>
      <c r="D50" s="822" t="s">
        <v>8232</v>
      </c>
      <c r="E50" s="822" t="s">
        <v>8233</v>
      </c>
      <c r="F50" s="831"/>
      <c r="G50" s="831"/>
      <c r="H50" s="831"/>
      <c r="I50" s="831"/>
      <c r="J50" s="831">
        <v>3</v>
      </c>
      <c r="K50" s="831">
        <v>609</v>
      </c>
      <c r="L50" s="831">
        <v>1</v>
      </c>
      <c r="M50" s="831">
        <v>203</v>
      </c>
      <c r="N50" s="831">
        <v>2</v>
      </c>
      <c r="O50" s="831">
        <v>408</v>
      </c>
      <c r="P50" s="827">
        <v>0.66995073891625612</v>
      </c>
      <c r="Q50" s="832">
        <v>204</v>
      </c>
    </row>
    <row r="51" spans="1:17" ht="14.45" customHeight="1" x14ac:dyDescent="0.2">
      <c r="A51" s="821" t="s">
        <v>7769</v>
      </c>
      <c r="B51" s="822" t="s">
        <v>8173</v>
      </c>
      <c r="C51" s="822" t="s">
        <v>5932</v>
      </c>
      <c r="D51" s="822" t="s">
        <v>8234</v>
      </c>
      <c r="E51" s="822" t="s">
        <v>8235</v>
      </c>
      <c r="F51" s="831"/>
      <c r="G51" s="831"/>
      <c r="H51" s="831"/>
      <c r="I51" s="831"/>
      <c r="J51" s="831">
        <v>2</v>
      </c>
      <c r="K51" s="831">
        <v>936</v>
      </c>
      <c r="L51" s="831">
        <v>1</v>
      </c>
      <c r="M51" s="831">
        <v>468</v>
      </c>
      <c r="N51" s="831">
        <v>3</v>
      </c>
      <c r="O51" s="831">
        <v>1407</v>
      </c>
      <c r="P51" s="827">
        <v>1.5032051282051282</v>
      </c>
      <c r="Q51" s="832">
        <v>469</v>
      </c>
    </row>
    <row r="52" spans="1:17" ht="14.45" customHeight="1" x14ac:dyDescent="0.2">
      <c r="A52" s="821" t="s">
        <v>7769</v>
      </c>
      <c r="B52" s="822" t="s">
        <v>8173</v>
      </c>
      <c r="C52" s="822" t="s">
        <v>5932</v>
      </c>
      <c r="D52" s="822" t="s">
        <v>8236</v>
      </c>
      <c r="E52" s="822" t="s">
        <v>8237</v>
      </c>
      <c r="F52" s="831"/>
      <c r="G52" s="831"/>
      <c r="H52" s="831"/>
      <c r="I52" s="831"/>
      <c r="J52" s="831"/>
      <c r="K52" s="831"/>
      <c r="L52" s="831"/>
      <c r="M52" s="831"/>
      <c r="N52" s="831">
        <v>5</v>
      </c>
      <c r="O52" s="831">
        <v>2910</v>
      </c>
      <c r="P52" s="827"/>
      <c r="Q52" s="832">
        <v>582</v>
      </c>
    </row>
    <row r="53" spans="1:17" ht="14.45" customHeight="1" x14ac:dyDescent="0.2">
      <c r="A53" s="821" t="s">
        <v>7769</v>
      </c>
      <c r="B53" s="822" t="s">
        <v>8173</v>
      </c>
      <c r="C53" s="822" t="s">
        <v>5932</v>
      </c>
      <c r="D53" s="822" t="s">
        <v>8238</v>
      </c>
      <c r="E53" s="822" t="s">
        <v>8239</v>
      </c>
      <c r="F53" s="831"/>
      <c r="G53" s="831"/>
      <c r="H53" s="831"/>
      <c r="I53" s="831"/>
      <c r="J53" s="831"/>
      <c r="K53" s="831"/>
      <c r="L53" s="831"/>
      <c r="M53" s="831"/>
      <c r="N53" s="831">
        <v>2</v>
      </c>
      <c r="O53" s="831">
        <v>6022</v>
      </c>
      <c r="P53" s="827"/>
      <c r="Q53" s="832">
        <v>3011</v>
      </c>
    </row>
    <row r="54" spans="1:17" ht="14.45" customHeight="1" x14ac:dyDescent="0.2">
      <c r="A54" s="821" t="s">
        <v>8240</v>
      </c>
      <c r="B54" s="822" t="s">
        <v>8241</v>
      </c>
      <c r="C54" s="822" t="s">
        <v>5932</v>
      </c>
      <c r="D54" s="822" t="s">
        <v>8242</v>
      </c>
      <c r="E54" s="822" t="s">
        <v>8243</v>
      </c>
      <c r="F54" s="831">
        <v>1044</v>
      </c>
      <c r="G54" s="831">
        <v>28463</v>
      </c>
      <c r="H54" s="831">
        <v>0.91415082219938337</v>
      </c>
      <c r="I54" s="831">
        <v>27.263409961685824</v>
      </c>
      <c r="J54" s="831">
        <v>1112</v>
      </c>
      <c r="K54" s="831">
        <v>31136</v>
      </c>
      <c r="L54" s="831">
        <v>1</v>
      </c>
      <c r="M54" s="831">
        <v>28</v>
      </c>
      <c r="N54" s="831">
        <v>912</v>
      </c>
      <c r="O54" s="831">
        <v>25536</v>
      </c>
      <c r="P54" s="827">
        <v>0.82014388489208634</v>
      </c>
      <c r="Q54" s="832">
        <v>28</v>
      </c>
    </row>
    <row r="55" spans="1:17" ht="14.45" customHeight="1" x14ac:dyDescent="0.2">
      <c r="A55" s="821" t="s">
        <v>8240</v>
      </c>
      <c r="B55" s="822" t="s">
        <v>8241</v>
      </c>
      <c r="C55" s="822" t="s">
        <v>5932</v>
      </c>
      <c r="D55" s="822" t="s">
        <v>8244</v>
      </c>
      <c r="E55" s="822" t="s">
        <v>8245</v>
      </c>
      <c r="F55" s="831">
        <v>722</v>
      </c>
      <c r="G55" s="831">
        <v>38988</v>
      </c>
      <c r="H55" s="831">
        <v>1.0358680057388809</v>
      </c>
      <c r="I55" s="831">
        <v>54</v>
      </c>
      <c r="J55" s="831">
        <v>697</v>
      </c>
      <c r="K55" s="831">
        <v>37638</v>
      </c>
      <c r="L55" s="831">
        <v>1</v>
      </c>
      <c r="M55" s="831">
        <v>54</v>
      </c>
      <c r="N55" s="831">
        <v>599</v>
      </c>
      <c r="O55" s="831">
        <v>32346</v>
      </c>
      <c r="P55" s="827">
        <v>0.85939741750358678</v>
      </c>
      <c r="Q55" s="832">
        <v>54</v>
      </c>
    </row>
    <row r="56" spans="1:17" ht="14.45" customHeight="1" x14ac:dyDescent="0.2">
      <c r="A56" s="821" t="s">
        <v>8240</v>
      </c>
      <c r="B56" s="822" t="s">
        <v>8241</v>
      </c>
      <c r="C56" s="822" t="s">
        <v>5932</v>
      </c>
      <c r="D56" s="822" t="s">
        <v>8246</v>
      </c>
      <c r="E56" s="822" t="s">
        <v>8247</v>
      </c>
      <c r="F56" s="831">
        <v>935</v>
      </c>
      <c r="G56" s="831">
        <v>22440</v>
      </c>
      <c r="H56" s="831">
        <v>0.96590909090909094</v>
      </c>
      <c r="I56" s="831">
        <v>24</v>
      </c>
      <c r="J56" s="831">
        <v>968</v>
      </c>
      <c r="K56" s="831">
        <v>23232</v>
      </c>
      <c r="L56" s="831">
        <v>1</v>
      </c>
      <c r="M56" s="831">
        <v>24</v>
      </c>
      <c r="N56" s="831">
        <v>797</v>
      </c>
      <c r="O56" s="831">
        <v>19128</v>
      </c>
      <c r="P56" s="827">
        <v>0.82334710743801653</v>
      </c>
      <c r="Q56" s="832">
        <v>24</v>
      </c>
    </row>
    <row r="57" spans="1:17" ht="14.45" customHeight="1" x14ac:dyDescent="0.2">
      <c r="A57" s="821" t="s">
        <v>8240</v>
      </c>
      <c r="B57" s="822" t="s">
        <v>8241</v>
      </c>
      <c r="C57" s="822" t="s">
        <v>5932</v>
      </c>
      <c r="D57" s="822" t="s">
        <v>8248</v>
      </c>
      <c r="E57" s="822" t="s">
        <v>8249</v>
      </c>
      <c r="F57" s="831">
        <v>1146</v>
      </c>
      <c r="G57" s="831">
        <v>30942</v>
      </c>
      <c r="H57" s="831">
        <v>0.94165981922760889</v>
      </c>
      <c r="I57" s="831">
        <v>27</v>
      </c>
      <c r="J57" s="831">
        <v>1217</v>
      </c>
      <c r="K57" s="831">
        <v>32859</v>
      </c>
      <c r="L57" s="831">
        <v>1</v>
      </c>
      <c r="M57" s="831">
        <v>27</v>
      </c>
      <c r="N57" s="831">
        <v>988</v>
      </c>
      <c r="O57" s="831">
        <v>26676</v>
      </c>
      <c r="P57" s="827">
        <v>0.8118323746918652</v>
      </c>
      <c r="Q57" s="832">
        <v>27</v>
      </c>
    </row>
    <row r="58" spans="1:17" ht="14.45" customHeight="1" x14ac:dyDescent="0.2">
      <c r="A58" s="821" t="s">
        <v>8240</v>
      </c>
      <c r="B58" s="822" t="s">
        <v>8241</v>
      </c>
      <c r="C58" s="822" t="s">
        <v>5932</v>
      </c>
      <c r="D58" s="822" t="s">
        <v>8250</v>
      </c>
      <c r="E58" s="822" t="s">
        <v>8251</v>
      </c>
      <c r="F58" s="831"/>
      <c r="G58" s="831"/>
      <c r="H58" s="831"/>
      <c r="I58" s="831"/>
      <c r="J58" s="831">
        <v>2</v>
      </c>
      <c r="K58" s="831">
        <v>114</v>
      </c>
      <c r="L58" s="831">
        <v>1</v>
      </c>
      <c r="M58" s="831">
        <v>57</v>
      </c>
      <c r="N58" s="831"/>
      <c r="O58" s="831"/>
      <c r="P58" s="827"/>
      <c r="Q58" s="832"/>
    </row>
    <row r="59" spans="1:17" ht="14.45" customHeight="1" x14ac:dyDescent="0.2">
      <c r="A59" s="821" t="s">
        <v>8240</v>
      </c>
      <c r="B59" s="822" t="s">
        <v>8241</v>
      </c>
      <c r="C59" s="822" t="s">
        <v>5932</v>
      </c>
      <c r="D59" s="822" t="s">
        <v>8252</v>
      </c>
      <c r="E59" s="822" t="s">
        <v>8253</v>
      </c>
      <c r="F59" s="831">
        <v>357</v>
      </c>
      <c r="G59" s="831">
        <v>9639</v>
      </c>
      <c r="H59" s="831">
        <v>0.9107142857142857</v>
      </c>
      <c r="I59" s="831">
        <v>27</v>
      </c>
      <c r="J59" s="831">
        <v>392</v>
      </c>
      <c r="K59" s="831">
        <v>10584</v>
      </c>
      <c r="L59" s="831">
        <v>1</v>
      </c>
      <c r="M59" s="831">
        <v>27</v>
      </c>
      <c r="N59" s="831">
        <v>343</v>
      </c>
      <c r="O59" s="831">
        <v>9261</v>
      </c>
      <c r="P59" s="827">
        <v>0.875</v>
      </c>
      <c r="Q59" s="832">
        <v>27</v>
      </c>
    </row>
    <row r="60" spans="1:17" ht="14.45" customHeight="1" x14ac:dyDescent="0.2">
      <c r="A60" s="821" t="s">
        <v>8240</v>
      </c>
      <c r="B60" s="822" t="s">
        <v>8241</v>
      </c>
      <c r="C60" s="822" t="s">
        <v>5932</v>
      </c>
      <c r="D60" s="822" t="s">
        <v>8254</v>
      </c>
      <c r="E60" s="822" t="s">
        <v>8255</v>
      </c>
      <c r="F60" s="831">
        <v>2511</v>
      </c>
      <c r="G60" s="831">
        <v>55920</v>
      </c>
      <c r="H60" s="831">
        <v>0.97447068049141761</v>
      </c>
      <c r="I60" s="831">
        <v>22.270011947431303</v>
      </c>
      <c r="J60" s="831">
        <v>2495</v>
      </c>
      <c r="K60" s="831">
        <v>57385</v>
      </c>
      <c r="L60" s="831">
        <v>1</v>
      </c>
      <c r="M60" s="831">
        <v>23</v>
      </c>
      <c r="N60" s="831">
        <v>2306</v>
      </c>
      <c r="O60" s="831">
        <v>53038</v>
      </c>
      <c r="P60" s="827">
        <v>0.92424849699398792</v>
      </c>
      <c r="Q60" s="832">
        <v>23</v>
      </c>
    </row>
    <row r="61" spans="1:17" ht="14.45" customHeight="1" x14ac:dyDescent="0.2">
      <c r="A61" s="821" t="s">
        <v>8240</v>
      </c>
      <c r="B61" s="822" t="s">
        <v>8241</v>
      </c>
      <c r="C61" s="822" t="s">
        <v>5932</v>
      </c>
      <c r="D61" s="822" t="s">
        <v>8256</v>
      </c>
      <c r="E61" s="822" t="s">
        <v>8257</v>
      </c>
      <c r="F61" s="831">
        <v>7</v>
      </c>
      <c r="G61" s="831">
        <v>478</v>
      </c>
      <c r="H61" s="831">
        <v>0.98964803312629401</v>
      </c>
      <c r="I61" s="831">
        <v>68.285714285714292</v>
      </c>
      <c r="J61" s="831">
        <v>7</v>
      </c>
      <c r="K61" s="831">
        <v>483</v>
      </c>
      <c r="L61" s="831">
        <v>1</v>
      </c>
      <c r="M61" s="831">
        <v>69</v>
      </c>
      <c r="N61" s="831">
        <v>23</v>
      </c>
      <c r="O61" s="831">
        <v>1587</v>
      </c>
      <c r="P61" s="827">
        <v>3.2857142857142856</v>
      </c>
      <c r="Q61" s="832">
        <v>69</v>
      </c>
    </row>
    <row r="62" spans="1:17" ht="14.45" customHeight="1" x14ac:dyDescent="0.2">
      <c r="A62" s="821" t="s">
        <v>8240</v>
      </c>
      <c r="B62" s="822" t="s">
        <v>8241</v>
      </c>
      <c r="C62" s="822" t="s">
        <v>5932</v>
      </c>
      <c r="D62" s="822" t="s">
        <v>8258</v>
      </c>
      <c r="E62" s="822" t="s">
        <v>8259</v>
      </c>
      <c r="F62" s="831">
        <v>444</v>
      </c>
      <c r="G62" s="831">
        <v>27528</v>
      </c>
      <c r="H62" s="831">
        <v>1.0829268292682928</v>
      </c>
      <c r="I62" s="831">
        <v>62</v>
      </c>
      <c r="J62" s="831">
        <v>410</v>
      </c>
      <c r="K62" s="831">
        <v>25420</v>
      </c>
      <c r="L62" s="831">
        <v>1</v>
      </c>
      <c r="M62" s="831">
        <v>62</v>
      </c>
      <c r="N62" s="831">
        <v>353</v>
      </c>
      <c r="O62" s="831">
        <v>22239</v>
      </c>
      <c r="P62" s="827">
        <v>0.87486231313926044</v>
      </c>
      <c r="Q62" s="832">
        <v>63</v>
      </c>
    </row>
    <row r="63" spans="1:17" ht="14.45" customHeight="1" x14ac:dyDescent="0.2">
      <c r="A63" s="821" t="s">
        <v>8240</v>
      </c>
      <c r="B63" s="822" t="s">
        <v>8241</v>
      </c>
      <c r="C63" s="822" t="s">
        <v>5932</v>
      </c>
      <c r="D63" s="822" t="s">
        <v>8260</v>
      </c>
      <c r="E63" s="822" t="s">
        <v>8261</v>
      </c>
      <c r="F63" s="831">
        <v>1</v>
      </c>
      <c r="G63" s="831">
        <v>394</v>
      </c>
      <c r="H63" s="831"/>
      <c r="I63" s="831">
        <v>394</v>
      </c>
      <c r="J63" s="831"/>
      <c r="K63" s="831"/>
      <c r="L63" s="831"/>
      <c r="M63" s="831"/>
      <c r="N63" s="831"/>
      <c r="O63" s="831"/>
      <c r="P63" s="827"/>
      <c r="Q63" s="832"/>
    </row>
    <row r="64" spans="1:17" ht="14.45" customHeight="1" x14ac:dyDescent="0.2">
      <c r="A64" s="821" t="s">
        <v>8240</v>
      </c>
      <c r="B64" s="822" t="s">
        <v>8241</v>
      </c>
      <c r="C64" s="822" t="s">
        <v>5932</v>
      </c>
      <c r="D64" s="822" t="s">
        <v>8262</v>
      </c>
      <c r="E64" s="822" t="s">
        <v>8263</v>
      </c>
      <c r="F64" s="831"/>
      <c r="G64" s="831"/>
      <c r="H64" s="831"/>
      <c r="I64" s="831"/>
      <c r="J64" s="831">
        <v>8</v>
      </c>
      <c r="K64" s="831">
        <v>672</v>
      </c>
      <c r="L64" s="831">
        <v>1</v>
      </c>
      <c r="M64" s="831">
        <v>84</v>
      </c>
      <c r="N64" s="831"/>
      <c r="O64" s="831"/>
      <c r="P64" s="827"/>
      <c r="Q64" s="832"/>
    </row>
    <row r="65" spans="1:17" ht="14.45" customHeight="1" x14ac:dyDescent="0.2">
      <c r="A65" s="821" t="s">
        <v>8240</v>
      </c>
      <c r="B65" s="822" t="s">
        <v>8241</v>
      </c>
      <c r="C65" s="822" t="s">
        <v>5932</v>
      </c>
      <c r="D65" s="822" t="s">
        <v>8264</v>
      </c>
      <c r="E65" s="822" t="s">
        <v>8265</v>
      </c>
      <c r="F65" s="831">
        <v>93</v>
      </c>
      <c r="G65" s="831">
        <v>91884</v>
      </c>
      <c r="H65" s="831">
        <v>0.87735849056603776</v>
      </c>
      <c r="I65" s="831">
        <v>988</v>
      </c>
      <c r="J65" s="831">
        <v>106</v>
      </c>
      <c r="K65" s="831">
        <v>104728</v>
      </c>
      <c r="L65" s="831">
        <v>1</v>
      </c>
      <c r="M65" s="831">
        <v>988</v>
      </c>
      <c r="N65" s="831">
        <v>88</v>
      </c>
      <c r="O65" s="831">
        <v>86944</v>
      </c>
      <c r="P65" s="827">
        <v>0.83018867924528306</v>
      </c>
      <c r="Q65" s="832">
        <v>988</v>
      </c>
    </row>
    <row r="66" spans="1:17" ht="14.45" customHeight="1" x14ac:dyDescent="0.2">
      <c r="A66" s="821" t="s">
        <v>8240</v>
      </c>
      <c r="B66" s="822" t="s">
        <v>8241</v>
      </c>
      <c r="C66" s="822" t="s">
        <v>5932</v>
      </c>
      <c r="D66" s="822" t="s">
        <v>8266</v>
      </c>
      <c r="E66" s="822" t="s">
        <v>8267</v>
      </c>
      <c r="F66" s="831"/>
      <c r="G66" s="831"/>
      <c r="H66" s="831"/>
      <c r="I66" s="831"/>
      <c r="J66" s="831"/>
      <c r="K66" s="831"/>
      <c r="L66" s="831"/>
      <c r="M66" s="831"/>
      <c r="N66" s="831">
        <v>1</v>
      </c>
      <c r="O66" s="831">
        <v>19</v>
      </c>
      <c r="P66" s="827"/>
      <c r="Q66" s="832">
        <v>19</v>
      </c>
    </row>
    <row r="67" spans="1:17" ht="14.45" customHeight="1" x14ac:dyDescent="0.2">
      <c r="A67" s="821" t="s">
        <v>8240</v>
      </c>
      <c r="B67" s="822" t="s">
        <v>8241</v>
      </c>
      <c r="C67" s="822" t="s">
        <v>5932</v>
      </c>
      <c r="D67" s="822" t="s">
        <v>8268</v>
      </c>
      <c r="E67" s="822" t="s">
        <v>8269</v>
      </c>
      <c r="F67" s="831"/>
      <c r="G67" s="831"/>
      <c r="H67" s="831"/>
      <c r="I67" s="831"/>
      <c r="J67" s="831"/>
      <c r="K67" s="831"/>
      <c r="L67" s="831"/>
      <c r="M67" s="831"/>
      <c r="N67" s="831">
        <v>1</v>
      </c>
      <c r="O67" s="831">
        <v>19</v>
      </c>
      <c r="P67" s="827"/>
      <c r="Q67" s="832">
        <v>19</v>
      </c>
    </row>
    <row r="68" spans="1:17" ht="14.45" customHeight="1" x14ac:dyDescent="0.2">
      <c r="A68" s="821" t="s">
        <v>8240</v>
      </c>
      <c r="B68" s="822" t="s">
        <v>8241</v>
      </c>
      <c r="C68" s="822" t="s">
        <v>5932</v>
      </c>
      <c r="D68" s="822" t="s">
        <v>8270</v>
      </c>
      <c r="E68" s="822" t="s">
        <v>8271</v>
      </c>
      <c r="F68" s="831"/>
      <c r="G68" s="831"/>
      <c r="H68" s="831"/>
      <c r="I68" s="831"/>
      <c r="J68" s="831"/>
      <c r="K68" s="831"/>
      <c r="L68" s="831"/>
      <c r="M68" s="831"/>
      <c r="N68" s="831">
        <v>1</v>
      </c>
      <c r="O68" s="831">
        <v>16</v>
      </c>
      <c r="P68" s="827"/>
      <c r="Q68" s="832">
        <v>16</v>
      </c>
    </row>
    <row r="69" spans="1:17" ht="14.45" customHeight="1" x14ac:dyDescent="0.2">
      <c r="A69" s="821" t="s">
        <v>8240</v>
      </c>
      <c r="B69" s="822" t="s">
        <v>8241</v>
      </c>
      <c r="C69" s="822" t="s">
        <v>5932</v>
      </c>
      <c r="D69" s="822" t="s">
        <v>8272</v>
      </c>
      <c r="E69" s="822" t="s">
        <v>8273</v>
      </c>
      <c r="F69" s="831">
        <v>15</v>
      </c>
      <c r="G69" s="831">
        <v>255</v>
      </c>
      <c r="H69" s="831">
        <v>0.7142857142857143</v>
      </c>
      <c r="I69" s="831">
        <v>17</v>
      </c>
      <c r="J69" s="831">
        <v>21</v>
      </c>
      <c r="K69" s="831">
        <v>357</v>
      </c>
      <c r="L69" s="831">
        <v>1</v>
      </c>
      <c r="M69" s="831">
        <v>17</v>
      </c>
      <c r="N69" s="831">
        <v>17</v>
      </c>
      <c r="O69" s="831">
        <v>289</v>
      </c>
      <c r="P69" s="827">
        <v>0.80952380952380953</v>
      </c>
      <c r="Q69" s="832">
        <v>17</v>
      </c>
    </row>
    <row r="70" spans="1:17" ht="14.45" customHeight="1" x14ac:dyDescent="0.2">
      <c r="A70" s="821" t="s">
        <v>8240</v>
      </c>
      <c r="B70" s="822" t="s">
        <v>8241</v>
      </c>
      <c r="C70" s="822" t="s">
        <v>5932</v>
      </c>
      <c r="D70" s="822" t="s">
        <v>8274</v>
      </c>
      <c r="E70" s="822" t="s">
        <v>8275</v>
      </c>
      <c r="F70" s="831"/>
      <c r="G70" s="831"/>
      <c r="H70" s="831"/>
      <c r="I70" s="831"/>
      <c r="J70" s="831"/>
      <c r="K70" s="831"/>
      <c r="L70" s="831"/>
      <c r="M70" s="831"/>
      <c r="N70" s="831">
        <v>1</v>
      </c>
      <c r="O70" s="831">
        <v>66</v>
      </c>
      <c r="P70" s="827"/>
      <c r="Q70" s="832">
        <v>66</v>
      </c>
    </row>
    <row r="71" spans="1:17" ht="14.45" customHeight="1" x14ac:dyDescent="0.2">
      <c r="A71" s="821" t="s">
        <v>8240</v>
      </c>
      <c r="B71" s="822" t="s">
        <v>8241</v>
      </c>
      <c r="C71" s="822" t="s">
        <v>5932</v>
      </c>
      <c r="D71" s="822" t="s">
        <v>8276</v>
      </c>
      <c r="E71" s="822" t="s">
        <v>8277</v>
      </c>
      <c r="F71" s="831">
        <v>1</v>
      </c>
      <c r="G71" s="831">
        <v>47</v>
      </c>
      <c r="H71" s="831">
        <v>0.33333333333333331</v>
      </c>
      <c r="I71" s="831">
        <v>47</v>
      </c>
      <c r="J71" s="831">
        <v>3</v>
      </c>
      <c r="K71" s="831">
        <v>141</v>
      </c>
      <c r="L71" s="831">
        <v>1</v>
      </c>
      <c r="M71" s="831">
        <v>47</v>
      </c>
      <c r="N71" s="831">
        <v>4</v>
      </c>
      <c r="O71" s="831">
        <v>188</v>
      </c>
      <c r="P71" s="827">
        <v>1.3333333333333333</v>
      </c>
      <c r="Q71" s="832">
        <v>47</v>
      </c>
    </row>
    <row r="72" spans="1:17" ht="14.45" customHeight="1" x14ac:dyDescent="0.2">
      <c r="A72" s="821" t="s">
        <v>8240</v>
      </c>
      <c r="B72" s="822" t="s">
        <v>8241</v>
      </c>
      <c r="C72" s="822" t="s">
        <v>5932</v>
      </c>
      <c r="D72" s="822" t="s">
        <v>8278</v>
      </c>
      <c r="E72" s="822" t="s">
        <v>8279</v>
      </c>
      <c r="F72" s="831">
        <v>1</v>
      </c>
      <c r="G72" s="831">
        <v>61</v>
      </c>
      <c r="H72" s="831"/>
      <c r="I72" s="831">
        <v>61</v>
      </c>
      <c r="J72" s="831"/>
      <c r="K72" s="831"/>
      <c r="L72" s="831"/>
      <c r="M72" s="831"/>
      <c r="N72" s="831">
        <v>3</v>
      </c>
      <c r="O72" s="831">
        <v>183</v>
      </c>
      <c r="P72" s="827"/>
      <c r="Q72" s="832">
        <v>61</v>
      </c>
    </row>
    <row r="73" spans="1:17" ht="14.45" customHeight="1" x14ac:dyDescent="0.2">
      <c r="A73" s="821" t="s">
        <v>8240</v>
      </c>
      <c r="B73" s="822" t="s">
        <v>8241</v>
      </c>
      <c r="C73" s="822" t="s">
        <v>5932</v>
      </c>
      <c r="D73" s="822" t="s">
        <v>8280</v>
      </c>
      <c r="E73" s="822" t="s">
        <v>8281</v>
      </c>
      <c r="F73" s="831"/>
      <c r="G73" s="831"/>
      <c r="H73" s="831"/>
      <c r="I73" s="831"/>
      <c r="J73" s="831"/>
      <c r="K73" s="831"/>
      <c r="L73" s="831"/>
      <c r="M73" s="831"/>
      <c r="N73" s="831">
        <v>1</v>
      </c>
      <c r="O73" s="831">
        <v>61</v>
      </c>
      <c r="P73" s="827"/>
      <c r="Q73" s="832">
        <v>61</v>
      </c>
    </row>
    <row r="74" spans="1:17" ht="14.45" customHeight="1" x14ac:dyDescent="0.2">
      <c r="A74" s="821" t="s">
        <v>8240</v>
      </c>
      <c r="B74" s="822" t="s">
        <v>8241</v>
      </c>
      <c r="C74" s="822" t="s">
        <v>5932</v>
      </c>
      <c r="D74" s="822" t="s">
        <v>8282</v>
      </c>
      <c r="E74" s="822" t="s">
        <v>8283</v>
      </c>
      <c r="F74" s="831"/>
      <c r="G74" s="831"/>
      <c r="H74" s="831"/>
      <c r="I74" s="831"/>
      <c r="J74" s="831"/>
      <c r="K74" s="831"/>
      <c r="L74" s="831"/>
      <c r="M74" s="831"/>
      <c r="N74" s="831">
        <v>2</v>
      </c>
      <c r="O74" s="831">
        <v>38</v>
      </c>
      <c r="P74" s="827"/>
      <c r="Q74" s="832">
        <v>19</v>
      </c>
    </row>
    <row r="75" spans="1:17" ht="14.45" customHeight="1" x14ac:dyDescent="0.2">
      <c r="A75" s="821" t="s">
        <v>8240</v>
      </c>
      <c r="B75" s="822" t="s">
        <v>8241</v>
      </c>
      <c r="C75" s="822" t="s">
        <v>5932</v>
      </c>
      <c r="D75" s="822" t="s">
        <v>8284</v>
      </c>
      <c r="E75" s="822" t="s">
        <v>8285</v>
      </c>
      <c r="F75" s="831">
        <v>1</v>
      </c>
      <c r="G75" s="831">
        <v>464</v>
      </c>
      <c r="H75" s="831">
        <v>1</v>
      </c>
      <c r="I75" s="831">
        <v>464</v>
      </c>
      <c r="J75" s="831">
        <v>1</v>
      </c>
      <c r="K75" s="831">
        <v>464</v>
      </c>
      <c r="L75" s="831">
        <v>1</v>
      </c>
      <c r="M75" s="831">
        <v>464</v>
      </c>
      <c r="N75" s="831"/>
      <c r="O75" s="831"/>
      <c r="P75" s="827"/>
      <c r="Q75" s="832"/>
    </row>
    <row r="76" spans="1:17" ht="14.45" customHeight="1" x14ac:dyDescent="0.2">
      <c r="A76" s="821" t="s">
        <v>8240</v>
      </c>
      <c r="B76" s="822" t="s">
        <v>8241</v>
      </c>
      <c r="C76" s="822" t="s">
        <v>5932</v>
      </c>
      <c r="D76" s="822" t="s">
        <v>8286</v>
      </c>
      <c r="E76" s="822" t="s">
        <v>8287</v>
      </c>
      <c r="F76" s="831">
        <v>60</v>
      </c>
      <c r="G76" s="831">
        <v>51180</v>
      </c>
      <c r="H76" s="831">
        <v>1.0896316797956143</v>
      </c>
      <c r="I76" s="831">
        <v>853</v>
      </c>
      <c r="J76" s="831">
        <v>55</v>
      </c>
      <c r="K76" s="831">
        <v>46970</v>
      </c>
      <c r="L76" s="831">
        <v>1</v>
      </c>
      <c r="M76" s="831">
        <v>854</v>
      </c>
      <c r="N76" s="831">
        <v>50</v>
      </c>
      <c r="O76" s="831">
        <v>42750</v>
      </c>
      <c r="P76" s="827">
        <v>0.91015541835213964</v>
      </c>
      <c r="Q76" s="832">
        <v>855</v>
      </c>
    </row>
    <row r="77" spans="1:17" ht="14.45" customHeight="1" x14ac:dyDescent="0.2">
      <c r="A77" s="821" t="s">
        <v>8240</v>
      </c>
      <c r="B77" s="822" t="s">
        <v>8241</v>
      </c>
      <c r="C77" s="822" t="s">
        <v>5932</v>
      </c>
      <c r="D77" s="822" t="s">
        <v>8288</v>
      </c>
      <c r="E77" s="822" t="s">
        <v>8289</v>
      </c>
      <c r="F77" s="831">
        <v>3</v>
      </c>
      <c r="G77" s="831">
        <v>561</v>
      </c>
      <c r="H77" s="831">
        <v>0.49734042553191488</v>
      </c>
      <c r="I77" s="831">
        <v>187</v>
      </c>
      <c r="J77" s="831">
        <v>6</v>
      </c>
      <c r="K77" s="831">
        <v>1128</v>
      </c>
      <c r="L77" s="831">
        <v>1</v>
      </c>
      <c r="M77" s="831">
        <v>188</v>
      </c>
      <c r="N77" s="831">
        <v>4</v>
      </c>
      <c r="O77" s="831">
        <v>752</v>
      </c>
      <c r="P77" s="827">
        <v>0.66666666666666663</v>
      </c>
      <c r="Q77" s="832">
        <v>188</v>
      </c>
    </row>
    <row r="78" spans="1:17" ht="14.45" customHeight="1" x14ac:dyDescent="0.2">
      <c r="A78" s="821" t="s">
        <v>8240</v>
      </c>
      <c r="B78" s="822" t="s">
        <v>8241</v>
      </c>
      <c r="C78" s="822" t="s">
        <v>5932</v>
      </c>
      <c r="D78" s="822" t="s">
        <v>8290</v>
      </c>
      <c r="E78" s="822" t="s">
        <v>8291</v>
      </c>
      <c r="F78" s="831"/>
      <c r="G78" s="831"/>
      <c r="H78" s="831"/>
      <c r="I78" s="831"/>
      <c r="J78" s="831"/>
      <c r="K78" s="831"/>
      <c r="L78" s="831"/>
      <c r="M78" s="831"/>
      <c r="N78" s="831">
        <v>1</v>
      </c>
      <c r="O78" s="831">
        <v>167</v>
      </c>
      <c r="P78" s="827"/>
      <c r="Q78" s="832">
        <v>167</v>
      </c>
    </row>
    <row r="79" spans="1:17" ht="14.45" customHeight="1" x14ac:dyDescent="0.2">
      <c r="A79" s="821" t="s">
        <v>8240</v>
      </c>
      <c r="B79" s="822" t="s">
        <v>8241</v>
      </c>
      <c r="C79" s="822" t="s">
        <v>5932</v>
      </c>
      <c r="D79" s="822" t="s">
        <v>8292</v>
      </c>
      <c r="E79" s="822" t="s">
        <v>8293</v>
      </c>
      <c r="F79" s="831">
        <v>16</v>
      </c>
      <c r="G79" s="831">
        <v>12604</v>
      </c>
      <c r="H79" s="831">
        <v>0.48408034719821791</v>
      </c>
      <c r="I79" s="831">
        <v>787.75</v>
      </c>
      <c r="J79" s="831">
        <v>33</v>
      </c>
      <c r="K79" s="831">
        <v>26037</v>
      </c>
      <c r="L79" s="831">
        <v>1</v>
      </c>
      <c r="M79" s="831">
        <v>789</v>
      </c>
      <c r="N79" s="831">
        <v>25</v>
      </c>
      <c r="O79" s="831">
        <v>19775</v>
      </c>
      <c r="P79" s="827">
        <v>0.7594961017014249</v>
      </c>
      <c r="Q79" s="832">
        <v>791</v>
      </c>
    </row>
    <row r="80" spans="1:17" ht="14.45" customHeight="1" x14ac:dyDescent="0.2">
      <c r="A80" s="821" t="s">
        <v>8240</v>
      </c>
      <c r="B80" s="822" t="s">
        <v>8241</v>
      </c>
      <c r="C80" s="822" t="s">
        <v>5932</v>
      </c>
      <c r="D80" s="822" t="s">
        <v>8294</v>
      </c>
      <c r="E80" s="822" t="s">
        <v>8295</v>
      </c>
      <c r="F80" s="831">
        <v>1</v>
      </c>
      <c r="G80" s="831">
        <v>229</v>
      </c>
      <c r="H80" s="831"/>
      <c r="I80" s="831">
        <v>229</v>
      </c>
      <c r="J80" s="831"/>
      <c r="K80" s="831"/>
      <c r="L80" s="831"/>
      <c r="M80" s="831"/>
      <c r="N80" s="831">
        <v>2</v>
      </c>
      <c r="O80" s="831">
        <v>460</v>
      </c>
      <c r="P80" s="827"/>
      <c r="Q80" s="832">
        <v>230</v>
      </c>
    </row>
    <row r="81" spans="1:17" ht="14.45" customHeight="1" x14ac:dyDescent="0.2">
      <c r="A81" s="821" t="s">
        <v>8240</v>
      </c>
      <c r="B81" s="822" t="s">
        <v>8241</v>
      </c>
      <c r="C81" s="822" t="s">
        <v>5932</v>
      </c>
      <c r="D81" s="822" t="s">
        <v>8296</v>
      </c>
      <c r="E81" s="822" t="s">
        <v>8297</v>
      </c>
      <c r="F81" s="831">
        <v>2</v>
      </c>
      <c r="G81" s="831">
        <v>1124</v>
      </c>
      <c r="H81" s="831"/>
      <c r="I81" s="831">
        <v>562</v>
      </c>
      <c r="J81" s="831"/>
      <c r="K81" s="831"/>
      <c r="L81" s="831"/>
      <c r="M81" s="831"/>
      <c r="N81" s="831">
        <v>1</v>
      </c>
      <c r="O81" s="831">
        <v>564</v>
      </c>
      <c r="P81" s="827"/>
      <c r="Q81" s="832">
        <v>564</v>
      </c>
    </row>
    <row r="82" spans="1:17" ht="14.45" customHeight="1" x14ac:dyDescent="0.2">
      <c r="A82" s="821" t="s">
        <v>8240</v>
      </c>
      <c r="B82" s="822" t="s">
        <v>8241</v>
      </c>
      <c r="C82" s="822" t="s">
        <v>5932</v>
      </c>
      <c r="D82" s="822" t="s">
        <v>8298</v>
      </c>
      <c r="E82" s="822" t="s">
        <v>8299</v>
      </c>
      <c r="F82" s="831"/>
      <c r="G82" s="831"/>
      <c r="H82" s="831"/>
      <c r="I82" s="831"/>
      <c r="J82" s="831">
        <v>2</v>
      </c>
      <c r="K82" s="831">
        <v>268</v>
      </c>
      <c r="L82" s="831">
        <v>1</v>
      </c>
      <c r="M82" s="831">
        <v>134</v>
      </c>
      <c r="N82" s="831"/>
      <c r="O82" s="831"/>
      <c r="P82" s="827"/>
      <c r="Q82" s="832"/>
    </row>
    <row r="83" spans="1:17" ht="14.45" customHeight="1" x14ac:dyDescent="0.2">
      <c r="A83" s="821" t="s">
        <v>8240</v>
      </c>
      <c r="B83" s="822" t="s">
        <v>8241</v>
      </c>
      <c r="C83" s="822" t="s">
        <v>5932</v>
      </c>
      <c r="D83" s="822" t="s">
        <v>8300</v>
      </c>
      <c r="E83" s="822" t="s">
        <v>8301</v>
      </c>
      <c r="F83" s="831"/>
      <c r="G83" s="831"/>
      <c r="H83" s="831"/>
      <c r="I83" s="831"/>
      <c r="J83" s="831">
        <v>1</v>
      </c>
      <c r="K83" s="831">
        <v>179</v>
      </c>
      <c r="L83" s="831">
        <v>1</v>
      </c>
      <c r="M83" s="831">
        <v>179</v>
      </c>
      <c r="N83" s="831"/>
      <c r="O83" s="831"/>
      <c r="P83" s="827"/>
      <c r="Q83" s="832"/>
    </row>
    <row r="84" spans="1:17" ht="14.45" customHeight="1" x14ac:dyDescent="0.2">
      <c r="A84" s="821" t="s">
        <v>8240</v>
      </c>
      <c r="B84" s="822" t="s">
        <v>8241</v>
      </c>
      <c r="C84" s="822" t="s">
        <v>5932</v>
      </c>
      <c r="D84" s="822" t="s">
        <v>8302</v>
      </c>
      <c r="E84" s="822" t="s">
        <v>8303</v>
      </c>
      <c r="F84" s="831">
        <v>1</v>
      </c>
      <c r="G84" s="831">
        <v>414</v>
      </c>
      <c r="H84" s="831">
        <v>0.99759036144578317</v>
      </c>
      <c r="I84" s="831">
        <v>414</v>
      </c>
      <c r="J84" s="831">
        <v>1</v>
      </c>
      <c r="K84" s="831">
        <v>415</v>
      </c>
      <c r="L84" s="831">
        <v>1</v>
      </c>
      <c r="M84" s="831">
        <v>415</v>
      </c>
      <c r="N84" s="831"/>
      <c r="O84" s="831"/>
      <c r="P84" s="827"/>
      <c r="Q84" s="832"/>
    </row>
    <row r="85" spans="1:17" ht="14.45" customHeight="1" x14ac:dyDescent="0.2">
      <c r="A85" s="821" t="s">
        <v>8240</v>
      </c>
      <c r="B85" s="822" t="s">
        <v>8241</v>
      </c>
      <c r="C85" s="822" t="s">
        <v>5932</v>
      </c>
      <c r="D85" s="822" t="s">
        <v>8304</v>
      </c>
      <c r="E85" s="822" t="s">
        <v>8305</v>
      </c>
      <c r="F85" s="831">
        <v>1</v>
      </c>
      <c r="G85" s="831">
        <v>941</v>
      </c>
      <c r="H85" s="831">
        <v>0.99893842887473461</v>
      </c>
      <c r="I85" s="831">
        <v>941</v>
      </c>
      <c r="J85" s="831">
        <v>1</v>
      </c>
      <c r="K85" s="831">
        <v>942</v>
      </c>
      <c r="L85" s="831">
        <v>1</v>
      </c>
      <c r="M85" s="831">
        <v>942</v>
      </c>
      <c r="N85" s="831"/>
      <c r="O85" s="831"/>
      <c r="P85" s="827"/>
      <c r="Q85" s="832"/>
    </row>
    <row r="86" spans="1:17" ht="14.45" customHeight="1" x14ac:dyDescent="0.2">
      <c r="A86" s="821" t="s">
        <v>8240</v>
      </c>
      <c r="B86" s="822" t="s">
        <v>8241</v>
      </c>
      <c r="C86" s="822" t="s">
        <v>5932</v>
      </c>
      <c r="D86" s="822" t="s">
        <v>8306</v>
      </c>
      <c r="E86" s="822" t="s">
        <v>8307</v>
      </c>
      <c r="F86" s="831">
        <v>1</v>
      </c>
      <c r="G86" s="831">
        <v>396</v>
      </c>
      <c r="H86" s="831">
        <v>0.9974811083123426</v>
      </c>
      <c r="I86" s="831">
        <v>396</v>
      </c>
      <c r="J86" s="831">
        <v>1</v>
      </c>
      <c r="K86" s="831">
        <v>397</v>
      </c>
      <c r="L86" s="831">
        <v>1</v>
      </c>
      <c r="M86" s="831">
        <v>397</v>
      </c>
      <c r="N86" s="831"/>
      <c r="O86" s="831"/>
      <c r="P86" s="827"/>
      <c r="Q86" s="832"/>
    </row>
    <row r="87" spans="1:17" ht="14.45" customHeight="1" x14ac:dyDescent="0.2">
      <c r="A87" s="821" t="s">
        <v>8240</v>
      </c>
      <c r="B87" s="822" t="s">
        <v>8241</v>
      </c>
      <c r="C87" s="822" t="s">
        <v>5932</v>
      </c>
      <c r="D87" s="822" t="s">
        <v>8308</v>
      </c>
      <c r="E87" s="822" t="s">
        <v>8309</v>
      </c>
      <c r="F87" s="831"/>
      <c r="G87" s="831"/>
      <c r="H87" s="831"/>
      <c r="I87" s="831"/>
      <c r="J87" s="831"/>
      <c r="K87" s="831"/>
      <c r="L87" s="831"/>
      <c r="M87" s="831"/>
      <c r="N87" s="831">
        <v>2</v>
      </c>
      <c r="O87" s="831">
        <v>180</v>
      </c>
      <c r="P87" s="827"/>
      <c r="Q87" s="832">
        <v>90</v>
      </c>
    </row>
    <row r="88" spans="1:17" ht="14.45" customHeight="1" x14ac:dyDescent="0.2">
      <c r="A88" s="821" t="s">
        <v>8240</v>
      </c>
      <c r="B88" s="822" t="s">
        <v>8241</v>
      </c>
      <c r="C88" s="822" t="s">
        <v>5932</v>
      </c>
      <c r="D88" s="822" t="s">
        <v>8310</v>
      </c>
      <c r="E88" s="822" t="s">
        <v>8311</v>
      </c>
      <c r="F88" s="831">
        <v>2514</v>
      </c>
      <c r="G88" s="831">
        <v>75420</v>
      </c>
      <c r="H88" s="831">
        <v>1.0051979208316673</v>
      </c>
      <c r="I88" s="831">
        <v>30</v>
      </c>
      <c r="J88" s="831">
        <v>2501</v>
      </c>
      <c r="K88" s="831">
        <v>75030</v>
      </c>
      <c r="L88" s="831">
        <v>1</v>
      </c>
      <c r="M88" s="831">
        <v>30</v>
      </c>
      <c r="N88" s="831">
        <v>2307</v>
      </c>
      <c r="O88" s="831">
        <v>71517</v>
      </c>
      <c r="P88" s="827">
        <v>0.95317872850859653</v>
      </c>
      <c r="Q88" s="832">
        <v>31</v>
      </c>
    </row>
    <row r="89" spans="1:17" ht="14.45" customHeight="1" x14ac:dyDescent="0.2">
      <c r="A89" s="821" t="s">
        <v>8240</v>
      </c>
      <c r="B89" s="822" t="s">
        <v>8241</v>
      </c>
      <c r="C89" s="822" t="s">
        <v>5932</v>
      </c>
      <c r="D89" s="822" t="s">
        <v>8312</v>
      </c>
      <c r="E89" s="822" t="s">
        <v>8313</v>
      </c>
      <c r="F89" s="831">
        <v>1</v>
      </c>
      <c r="G89" s="831">
        <v>50</v>
      </c>
      <c r="H89" s="831"/>
      <c r="I89" s="831">
        <v>50</v>
      </c>
      <c r="J89" s="831"/>
      <c r="K89" s="831"/>
      <c r="L89" s="831"/>
      <c r="M89" s="831"/>
      <c r="N89" s="831">
        <v>3</v>
      </c>
      <c r="O89" s="831">
        <v>150</v>
      </c>
      <c r="P89" s="827"/>
      <c r="Q89" s="832">
        <v>50</v>
      </c>
    </row>
    <row r="90" spans="1:17" ht="14.45" customHeight="1" x14ac:dyDescent="0.2">
      <c r="A90" s="821" t="s">
        <v>8240</v>
      </c>
      <c r="B90" s="822" t="s">
        <v>8241</v>
      </c>
      <c r="C90" s="822" t="s">
        <v>5932</v>
      </c>
      <c r="D90" s="822" t="s">
        <v>8314</v>
      </c>
      <c r="E90" s="822" t="s">
        <v>8315</v>
      </c>
      <c r="F90" s="831">
        <v>346</v>
      </c>
      <c r="G90" s="831">
        <v>4248</v>
      </c>
      <c r="H90" s="831">
        <v>1.0965410428497677</v>
      </c>
      <c r="I90" s="831">
        <v>12.277456647398845</v>
      </c>
      <c r="J90" s="831">
        <v>298</v>
      </c>
      <c r="K90" s="831">
        <v>3874</v>
      </c>
      <c r="L90" s="831">
        <v>1</v>
      </c>
      <c r="M90" s="831">
        <v>13</v>
      </c>
      <c r="N90" s="831">
        <v>233</v>
      </c>
      <c r="O90" s="831">
        <v>3029</v>
      </c>
      <c r="P90" s="827">
        <v>0.78187919463087252</v>
      </c>
      <c r="Q90" s="832">
        <v>13</v>
      </c>
    </row>
    <row r="91" spans="1:17" ht="14.45" customHeight="1" x14ac:dyDescent="0.2">
      <c r="A91" s="821" t="s">
        <v>8240</v>
      </c>
      <c r="B91" s="822" t="s">
        <v>8241</v>
      </c>
      <c r="C91" s="822" t="s">
        <v>5932</v>
      </c>
      <c r="D91" s="822" t="s">
        <v>8316</v>
      </c>
      <c r="E91" s="822" t="s">
        <v>8317</v>
      </c>
      <c r="F91" s="831">
        <v>3</v>
      </c>
      <c r="G91" s="831">
        <v>549</v>
      </c>
      <c r="H91" s="831">
        <v>0.49728260869565216</v>
      </c>
      <c r="I91" s="831">
        <v>183</v>
      </c>
      <c r="J91" s="831">
        <v>6</v>
      </c>
      <c r="K91" s="831">
        <v>1104</v>
      </c>
      <c r="L91" s="831">
        <v>1</v>
      </c>
      <c r="M91" s="831">
        <v>184</v>
      </c>
      <c r="N91" s="831">
        <v>5</v>
      </c>
      <c r="O91" s="831">
        <v>925</v>
      </c>
      <c r="P91" s="827">
        <v>0.83786231884057971</v>
      </c>
      <c r="Q91" s="832">
        <v>185</v>
      </c>
    </row>
    <row r="92" spans="1:17" ht="14.45" customHeight="1" x14ac:dyDescent="0.2">
      <c r="A92" s="821" t="s">
        <v>8240</v>
      </c>
      <c r="B92" s="822" t="s">
        <v>8241</v>
      </c>
      <c r="C92" s="822" t="s">
        <v>5932</v>
      </c>
      <c r="D92" s="822" t="s">
        <v>8318</v>
      </c>
      <c r="E92" s="822" t="s">
        <v>8319</v>
      </c>
      <c r="F92" s="831">
        <v>1</v>
      </c>
      <c r="G92" s="831">
        <v>73</v>
      </c>
      <c r="H92" s="831">
        <v>0.1</v>
      </c>
      <c r="I92" s="831">
        <v>73</v>
      </c>
      <c r="J92" s="831">
        <v>10</v>
      </c>
      <c r="K92" s="831">
        <v>730</v>
      </c>
      <c r="L92" s="831">
        <v>1</v>
      </c>
      <c r="M92" s="831">
        <v>73</v>
      </c>
      <c r="N92" s="831">
        <v>2</v>
      </c>
      <c r="O92" s="831">
        <v>148</v>
      </c>
      <c r="P92" s="827">
        <v>0.20273972602739726</v>
      </c>
      <c r="Q92" s="832">
        <v>74</v>
      </c>
    </row>
    <row r="93" spans="1:17" ht="14.45" customHeight="1" x14ac:dyDescent="0.2">
      <c r="A93" s="821" t="s">
        <v>8240</v>
      </c>
      <c r="B93" s="822" t="s">
        <v>8241</v>
      </c>
      <c r="C93" s="822" t="s">
        <v>5932</v>
      </c>
      <c r="D93" s="822" t="s">
        <v>8320</v>
      </c>
      <c r="E93" s="822" t="s">
        <v>8321</v>
      </c>
      <c r="F93" s="831">
        <v>1</v>
      </c>
      <c r="G93" s="831">
        <v>184</v>
      </c>
      <c r="H93" s="831">
        <v>0.19891891891891891</v>
      </c>
      <c r="I93" s="831">
        <v>184</v>
      </c>
      <c r="J93" s="831">
        <v>5</v>
      </c>
      <c r="K93" s="831">
        <v>925</v>
      </c>
      <c r="L93" s="831">
        <v>1</v>
      </c>
      <c r="M93" s="831">
        <v>185</v>
      </c>
      <c r="N93" s="831">
        <v>3</v>
      </c>
      <c r="O93" s="831">
        <v>558</v>
      </c>
      <c r="P93" s="827">
        <v>0.60324324324324319</v>
      </c>
      <c r="Q93" s="832">
        <v>186</v>
      </c>
    </row>
    <row r="94" spans="1:17" ht="14.45" customHeight="1" x14ac:dyDescent="0.2">
      <c r="A94" s="821" t="s">
        <v>8240</v>
      </c>
      <c r="B94" s="822" t="s">
        <v>8241</v>
      </c>
      <c r="C94" s="822" t="s">
        <v>5932</v>
      </c>
      <c r="D94" s="822" t="s">
        <v>8322</v>
      </c>
      <c r="E94" s="822" t="s">
        <v>8323</v>
      </c>
      <c r="F94" s="831">
        <v>1108</v>
      </c>
      <c r="G94" s="831">
        <v>165092</v>
      </c>
      <c r="H94" s="831">
        <v>0.92255937412685107</v>
      </c>
      <c r="I94" s="831">
        <v>149</v>
      </c>
      <c r="J94" s="831">
        <v>1193</v>
      </c>
      <c r="K94" s="831">
        <v>178950</v>
      </c>
      <c r="L94" s="831">
        <v>1</v>
      </c>
      <c r="M94" s="831">
        <v>150</v>
      </c>
      <c r="N94" s="831">
        <v>1084</v>
      </c>
      <c r="O94" s="831">
        <v>162600</v>
      </c>
      <c r="P94" s="827">
        <v>0.90863369656328585</v>
      </c>
      <c r="Q94" s="832">
        <v>150</v>
      </c>
    </row>
    <row r="95" spans="1:17" ht="14.45" customHeight="1" x14ac:dyDescent="0.2">
      <c r="A95" s="821" t="s">
        <v>8240</v>
      </c>
      <c r="B95" s="822" t="s">
        <v>8241</v>
      </c>
      <c r="C95" s="822" t="s">
        <v>5932</v>
      </c>
      <c r="D95" s="822" t="s">
        <v>8324</v>
      </c>
      <c r="E95" s="822" t="s">
        <v>8325</v>
      </c>
      <c r="F95" s="831">
        <v>2569</v>
      </c>
      <c r="G95" s="831">
        <v>77070</v>
      </c>
      <c r="H95" s="831">
        <v>1</v>
      </c>
      <c r="I95" s="831">
        <v>30</v>
      </c>
      <c r="J95" s="831">
        <v>2569</v>
      </c>
      <c r="K95" s="831">
        <v>77070</v>
      </c>
      <c r="L95" s="831">
        <v>1</v>
      </c>
      <c r="M95" s="831">
        <v>30</v>
      </c>
      <c r="N95" s="831">
        <v>2395</v>
      </c>
      <c r="O95" s="831">
        <v>74245</v>
      </c>
      <c r="P95" s="827">
        <v>0.96334501102893477</v>
      </c>
      <c r="Q95" s="832">
        <v>31</v>
      </c>
    </row>
    <row r="96" spans="1:17" ht="14.45" customHeight="1" x14ac:dyDescent="0.2">
      <c r="A96" s="821" t="s">
        <v>8240</v>
      </c>
      <c r="B96" s="822" t="s">
        <v>8241</v>
      </c>
      <c r="C96" s="822" t="s">
        <v>5932</v>
      </c>
      <c r="D96" s="822" t="s">
        <v>8326</v>
      </c>
      <c r="E96" s="822" t="s">
        <v>8327</v>
      </c>
      <c r="F96" s="831">
        <v>513</v>
      </c>
      <c r="G96" s="831">
        <v>15903</v>
      </c>
      <c r="H96" s="831">
        <v>0.67322834645669294</v>
      </c>
      <c r="I96" s="831">
        <v>31</v>
      </c>
      <c r="J96" s="831">
        <v>762</v>
      </c>
      <c r="K96" s="831">
        <v>23622</v>
      </c>
      <c r="L96" s="831">
        <v>1</v>
      </c>
      <c r="M96" s="831">
        <v>31</v>
      </c>
      <c r="N96" s="831">
        <v>682</v>
      </c>
      <c r="O96" s="831">
        <v>21142</v>
      </c>
      <c r="P96" s="827">
        <v>0.89501312335958005</v>
      </c>
      <c r="Q96" s="832">
        <v>31</v>
      </c>
    </row>
    <row r="97" spans="1:17" ht="14.45" customHeight="1" x14ac:dyDescent="0.2">
      <c r="A97" s="821" t="s">
        <v>8240</v>
      </c>
      <c r="B97" s="822" t="s">
        <v>8241</v>
      </c>
      <c r="C97" s="822" t="s">
        <v>5932</v>
      </c>
      <c r="D97" s="822" t="s">
        <v>8328</v>
      </c>
      <c r="E97" s="822" t="s">
        <v>8329</v>
      </c>
      <c r="F97" s="831">
        <v>1054</v>
      </c>
      <c r="G97" s="831">
        <v>28733</v>
      </c>
      <c r="H97" s="831">
        <v>0.91704966168773139</v>
      </c>
      <c r="I97" s="831">
        <v>27.26091081593928</v>
      </c>
      <c r="J97" s="831">
        <v>1119</v>
      </c>
      <c r="K97" s="831">
        <v>31332</v>
      </c>
      <c r="L97" s="831">
        <v>1</v>
      </c>
      <c r="M97" s="831">
        <v>28</v>
      </c>
      <c r="N97" s="831">
        <v>917</v>
      </c>
      <c r="O97" s="831">
        <v>25676</v>
      </c>
      <c r="P97" s="827">
        <v>0.81948168007149236</v>
      </c>
      <c r="Q97" s="832">
        <v>28</v>
      </c>
    </row>
    <row r="98" spans="1:17" ht="14.45" customHeight="1" x14ac:dyDescent="0.2">
      <c r="A98" s="821" t="s">
        <v>8240</v>
      </c>
      <c r="B98" s="822" t="s">
        <v>8241</v>
      </c>
      <c r="C98" s="822" t="s">
        <v>5932</v>
      </c>
      <c r="D98" s="822" t="s">
        <v>8330</v>
      </c>
      <c r="E98" s="822" t="s">
        <v>8331</v>
      </c>
      <c r="F98" s="831">
        <v>2</v>
      </c>
      <c r="G98" s="831">
        <v>512</v>
      </c>
      <c r="H98" s="831">
        <v>1.9922178988326849</v>
      </c>
      <c r="I98" s="831">
        <v>256</v>
      </c>
      <c r="J98" s="831">
        <v>1</v>
      </c>
      <c r="K98" s="831">
        <v>257</v>
      </c>
      <c r="L98" s="831">
        <v>1</v>
      </c>
      <c r="M98" s="831">
        <v>257</v>
      </c>
      <c r="N98" s="831"/>
      <c r="O98" s="831"/>
      <c r="P98" s="827"/>
      <c r="Q98" s="832"/>
    </row>
    <row r="99" spans="1:17" ht="14.45" customHeight="1" x14ac:dyDescent="0.2">
      <c r="A99" s="821" t="s">
        <v>8240</v>
      </c>
      <c r="B99" s="822" t="s">
        <v>8241</v>
      </c>
      <c r="C99" s="822" t="s">
        <v>5932</v>
      </c>
      <c r="D99" s="822" t="s">
        <v>8332</v>
      </c>
      <c r="E99" s="822" t="s">
        <v>8333</v>
      </c>
      <c r="F99" s="831"/>
      <c r="G99" s="831"/>
      <c r="H99" s="831"/>
      <c r="I99" s="831"/>
      <c r="J99" s="831">
        <v>1</v>
      </c>
      <c r="K99" s="831">
        <v>163</v>
      </c>
      <c r="L99" s="831">
        <v>1</v>
      </c>
      <c r="M99" s="831">
        <v>163</v>
      </c>
      <c r="N99" s="831"/>
      <c r="O99" s="831"/>
      <c r="P99" s="827"/>
      <c r="Q99" s="832"/>
    </row>
    <row r="100" spans="1:17" ht="14.45" customHeight="1" x14ac:dyDescent="0.2">
      <c r="A100" s="821" t="s">
        <v>8240</v>
      </c>
      <c r="B100" s="822" t="s">
        <v>8241</v>
      </c>
      <c r="C100" s="822" t="s">
        <v>5932</v>
      </c>
      <c r="D100" s="822" t="s">
        <v>8334</v>
      </c>
      <c r="E100" s="822" t="s">
        <v>8335</v>
      </c>
      <c r="F100" s="831">
        <v>1</v>
      </c>
      <c r="G100" s="831">
        <v>22</v>
      </c>
      <c r="H100" s="831">
        <v>0.95652173913043481</v>
      </c>
      <c r="I100" s="831">
        <v>22</v>
      </c>
      <c r="J100" s="831">
        <v>1</v>
      </c>
      <c r="K100" s="831">
        <v>23</v>
      </c>
      <c r="L100" s="831">
        <v>1</v>
      </c>
      <c r="M100" s="831">
        <v>23</v>
      </c>
      <c r="N100" s="831">
        <v>1</v>
      </c>
      <c r="O100" s="831">
        <v>23</v>
      </c>
      <c r="P100" s="827">
        <v>1</v>
      </c>
      <c r="Q100" s="832">
        <v>23</v>
      </c>
    </row>
    <row r="101" spans="1:17" ht="14.45" customHeight="1" x14ac:dyDescent="0.2">
      <c r="A101" s="821" t="s">
        <v>8240</v>
      </c>
      <c r="B101" s="822" t="s">
        <v>8241</v>
      </c>
      <c r="C101" s="822" t="s">
        <v>5932</v>
      </c>
      <c r="D101" s="822" t="s">
        <v>8336</v>
      </c>
      <c r="E101" s="822" t="s">
        <v>8337</v>
      </c>
      <c r="F101" s="831">
        <v>1146</v>
      </c>
      <c r="G101" s="831">
        <v>28941</v>
      </c>
      <c r="H101" s="831">
        <v>0.91689899885946013</v>
      </c>
      <c r="I101" s="831">
        <v>25.253926701570681</v>
      </c>
      <c r="J101" s="831">
        <v>1214</v>
      </c>
      <c r="K101" s="831">
        <v>31564</v>
      </c>
      <c r="L101" s="831">
        <v>1</v>
      </c>
      <c r="M101" s="831">
        <v>26</v>
      </c>
      <c r="N101" s="831">
        <v>989</v>
      </c>
      <c r="O101" s="831">
        <v>25714</v>
      </c>
      <c r="P101" s="827">
        <v>0.81466227347611198</v>
      </c>
      <c r="Q101" s="832">
        <v>26</v>
      </c>
    </row>
    <row r="102" spans="1:17" ht="14.45" customHeight="1" x14ac:dyDescent="0.2">
      <c r="A102" s="821" t="s">
        <v>8240</v>
      </c>
      <c r="B102" s="822" t="s">
        <v>8241</v>
      </c>
      <c r="C102" s="822" t="s">
        <v>5932</v>
      </c>
      <c r="D102" s="822" t="s">
        <v>8338</v>
      </c>
      <c r="E102" s="822" t="s">
        <v>8339</v>
      </c>
      <c r="F102" s="831">
        <v>1</v>
      </c>
      <c r="G102" s="831">
        <v>33</v>
      </c>
      <c r="H102" s="831">
        <v>0.33333333333333331</v>
      </c>
      <c r="I102" s="831">
        <v>33</v>
      </c>
      <c r="J102" s="831">
        <v>3</v>
      </c>
      <c r="K102" s="831">
        <v>99</v>
      </c>
      <c r="L102" s="831">
        <v>1</v>
      </c>
      <c r="M102" s="831">
        <v>33</v>
      </c>
      <c r="N102" s="831">
        <v>3</v>
      </c>
      <c r="O102" s="831">
        <v>99</v>
      </c>
      <c r="P102" s="827">
        <v>1</v>
      </c>
      <c r="Q102" s="832">
        <v>33</v>
      </c>
    </row>
    <row r="103" spans="1:17" ht="14.45" customHeight="1" x14ac:dyDescent="0.2">
      <c r="A103" s="821" t="s">
        <v>8240</v>
      </c>
      <c r="B103" s="822" t="s">
        <v>8241</v>
      </c>
      <c r="C103" s="822" t="s">
        <v>5932</v>
      </c>
      <c r="D103" s="822" t="s">
        <v>8340</v>
      </c>
      <c r="E103" s="822" t="s">
        <v>8341</v>
      </c>
      <c r="F103" s="831">
        <v>1</v>
      </c>
      <c r="G103" s="831">
        <v>30</v>
      </c>
      <c r="H103" s="831"/>
      <c r="I103" s="831">
        <v>30</v>
      </c>
      <c r="J103" s="831"/>
      <c r="K103" s="831"/>
      <c r="L103" s="831"/>
      <c r="M103" s="831"/>
      <c r="N103" s="831"/>
      <c r="O103" s="831"/>
      <c r="P103" s="827"/>
      <c r="Q103" s="832"/>
    </row>
    <row r="104" spans="1:17" ht="14.45" customHeight="1" x14ac:dyDescent="0.2">
      <c r="A104" s="821" t="s">
        <v>8240</v>
      </c>
      <c r="B104" s="822" t="s">
        <v>8241</v>
      </c>
      <c r="C104" s="822" t="s">
        <v>5932</v>
      </c>
      <c r="D104" s="822" t="s">
        <v>8342</v>
      </c>
      <c r="E104" s="822" t="s">
        <v>8343</v>
      </c>
      <c r="F104" s="831">
        <v>1</v>
      </c>
      <c r="G104" s="831">
        <v>205</v>
      </c>
      <c r="H104" s="831">
        <v>1.0049019607843137</v>
      </c>
      <c r="I104" s="831">
        <v>205</v>
      </c>
      <c r="J104" s="831">
        <v>1</v>
      </c>
      <c r="K104" s="831">
        <v>204</v>
      </c>
      <c r="L104" s="831">
        <v>1</v>
      </c>
      <c r="M104" s="831">
        <v>204</v>
      </c>
      <c r="N104" s="831"/>
      <c r="O104" s="831"/>
      <c r="P104" s="827"/>
      <c r="Q104" s="832"/>
    </row>
    <row r="105" spans="1:17" ht="14.45" customHeight="1" x14ac:dyDescent="0.2">
      <c r="A105" s="821" t="s">
        <v>8240</v>
      </c>
      <c r="B105" s="822" t="s">
        <v>8241</v>
      </c>
      <c r="C105" s="822" t="s">
        <v>5932</v>
      </c>
      <c r="D105" s="822" t="s">
        <v>8344</v>
      </c>
      <c r="E105" s="822" t="s">
        <v>8345</v>
      </c>
      <c r="F105" s="831">
        <v>16</v>
      </c>
      <c r="G105" s="831">
        <v>416</v>
      </c>
      <c r="H105" s="831">
        <v>2.2857142857142856</v>
      </c>
      <c r="I105" s="831">
        <v>26</v>
      </c>
      <c r="J105" s="831">
        <v>7</v>
      </c>
      <c r="K105" s="831">
        <v>182</v>
      </c>
      <c r="L105" s="831">
        <v>1</v>
      </c>
      <c r="M105" s="831">
        <v>26</v>
      </c>
      <c r="N105" s="831">
        <v>5</v>
      </c>
      <c r="O105" s="831">
        <v>130</v>
      </c>
      <c r="P105" s="827">
        <v>0.7142857142857143</v>
      </c>
      <c r="Q105" s="832">
        <v>26</v>
      </c>
    </row>
    <row r="106" spans="1:17" ht="14.45" customHeight="1" x14ac:dyDescent="0.2">
      <c r="A106" s="821" t="s">
        <v>8240</v>
      </c>
      <c r="B106" s="822" t="s">
        <v>8241</v>
      </c>
      <c r="C106" s="822" t="s">
        <v>5932</v>
      </c>
      <c r="D106" s="822" t="s">
        <v>8346</v>
      </c>
      <c r="E106" s="822" t="s">
        <v>8347</v>
      </c>
      <c r="F106" s="831">
        <v>103</v>
      </c>
      <c r="G106" s="831">
        <v>8652</v>
      </c>
      <c r="H106" s="831">
        <v>1.2560975609756098</v>
      </c>
      <c r="I106" s="831">
        <v>84</v>
      </c>
      <c r="J106" s="831">
        <v>82</v>
      </c>
      <c r="K106" s="831">
        <v>6888</v>
      </c>
      <c r="L106" s="831">
        <v>1</v>
      </c>
      <c r="M106" s="831">
        <v>84</v>
      </c>
      <c r="N106" s="831">
        <v>75</v>
      </c>
      <c r="O106" s="831">
        <v>6300</v>
      </c>
      <c r="P106" s="827">
        <v>0.91463414634146345</v>
      </c>
      <c r="Q106" s="832">
        <v>84</v>
      </c>
    </row>
    <row r="107" spans="1:17" ht="14.45" customHeight="1" x14ac:dyDescent="0.2">
      <c r="A107" s="821" t="s">
        <v>8240</v>
      </c>
      <c r="B107" s="822" t="s">
        <v>8241</v>
      </c>
      <c r="C107" s="822" t="s">
        <v>5932</v>
      </c>
      <c r="D107" s="822" t="s">
        <v>8348</v>
      </c>
      <c r="E107" s="822" t="s">
        <v>8349</v>
      </c>
      <c r="F107" s="831">
        <v>5</v>
      </c>
      <c r="G107" s="831">
        <v>880</v>
      </c>
      <c r="H107" s="831">
        <v>0.71025020177562548</v>
      </c>
      <c r="I107" s="831">
        <v>176</v>
      </c>
      <c r="J107" s="831">
        <v>7</v>
      </c>
      <c r="K107" s="831">
        <v>1239</v>
      </c>
      <c r="L107" s="831">
        <v>1</v>
      </c>
      <c r="M107" s="831">
        <v>177</v>
      </c>
      <c r="N107" s="831">
        <v>7</v>
      </c>
      <c r="O107" s="831">
        <v>1246</v>
      </c>
      <c r="P107" s="827">
        <v>1.0056497175141244</v>
      </c>
      <c r="Q107" s="832">
        <v>178</v>
      </c>
    </row>
    <row r="108" spans="1:17" ht="14.45" customHeight="1" x14ac:dyDescent="0.2">
      <c r="A108" s="821" t="s">
        <v>8240</v>
      </c>
      <c r="B108" s="822" t="s">
        <v>8241</v>
      </c>
      <c r="C108" s="822" t="s">
        <v>5932</v>
      </c>
      <c r="D108" s="822" t="s">
        <v>8350</v>
      </c>
      <c r="E108" s="822" t="s">
        <v>8351</v>
      </c>
      <c r="F108" s="831">
        <v>1</v>
      </c>
      <c r="G108" s="831">
        <v>253</v>
      </c>
      <c r="H108" s="831"/>
      <c r="I108" s="831">
        <v>253</v>
      </c>
      <c r="J108" s="831"/>
      <c r="K108" s="831"/>
      <c r="L108" s="831"/>
      <c r="M108" s="831"/>
      <c r="N108" s="831">
        <v>3</v>
      </c>
      <c r="O108" s="831">
        <v>765</v>
      </c>
      <c r="P108" s="827"/>
      <c r="Q108" s="832">
        <v>255</v>
      </c>
    </row>
    <row r="109" spans="1:17" ht="14.45" customHeight="1" x14ac:dyDescent="0.2">
      <c r="A109" s="821" t="s">
        <v>8240</v>
      </c>
      <c r="B109" s="822" t="s">
        <v>8241</v>
      </c>
      <c r="C109" s="822" t="s">
        <v>5932</v>
      </c>
      <c r="D109" s="822" t="s">
        <v>8352</v>
      </c>
      <c r="E109" s="822" t="s">
        <v>8353</v>
      </c>
      <c r="F109" s="831">
        <v>3</v>
      </c>
      <c r="G109" s="831">
        <v>45</v>
      </c>
      <c r="H109" s="831">
        <v>0.28125</v>
      </c>
      <c r="I109" s="831">
        <v>15</v>
      </c>
      <c r="J109" s="831">
        <v>10</v>
      </c>
      <c r="K109" s="831">
        <v>160</v>
      </c>
      <c r="L109" s="831">
        <v>1</v>
      </c>
      <c r="M109" s="831">
        <v>16</v>
      </c>
      <c r="N109" s="831">
        <v>5</v>
      </c>
      <c r="O109" s="831">
        <v>80</v>
      </c>
      <c r="P109" s="827">
        <v>0.5</v>
      </c>
      <c r="Q109" s="832">
        <v>16</v>
      </c>
    </row>
    <row r="110" spans="1:17" ht="14.45" customHeight="1" x14ac:dyDescent="0.2">
      <c r="A110" s="821" t="s">
        <v>8240</v>
      </c>
      <c r="B110" s="822" t="s">
        <v>8241</v>
      </c>
      <c r="C110" s="822" t="s">
        <v>5932</v>
      </c>
      <c r="D110" s="822" t="s">
        <v>8354</v>
      </c>
      <c r="E110" s="822" t="s">
        <v>8355</v>
      </c>
      <c r="F110" s="831">
        <v>10</v>
      </c>
      <c r="G110" s="831">
        <v>230</v>
      </c>
      <c r="H110" s="831">
        <v>0.7142857142857143</v>
      </c>
      <c r="I110" s="831">
        <v>23</v>
      </c>
      <c r="J110" s="831">
        <v>14</v>
      </c>
      <c r="K110" s="831">
        <v>322</v>
      </c>
      <c r="L110" s="831">
        <v>1</v>
      </c>
      <c r="M110" s="831">
        <v>23</v>
      </c>
      <c r="N110" s="831">
        <v>17</v>
      </c>
      <c r="O110" s="831">
        <v>391</v>
      </c>
      <c r="P110" s="827">
        <v>1.2142857142857142</v>
      </c>
      <c r="Q110" s="832">
        <v>23</v>
      </c>
    </row>
    <row r="111" spans="1:17" ht="14.45" customHeight="1" x14ac:dyDescent="0.2">
      <c r="A111" s="821" t="s">
        <v>8240</v>
      </c>
      <c r="B111" s="822" t="s">
        <v>8241</v>
      </c>
      <c r="C111" s="822" t="s">
        <v>5932</v>
      </c>
      <c r="D111" s="822" t="s">
        <v>8356</v>
      </c>
      <c r="E111" s="822" t="s">
        <v>8357</v>
      </c>
      <c r="F111" s="831">
        <v>1</v>
      </c>
      <c r="G111" s="831">
        <v>252</v>
      </c>
      <c r="H111" s="831"/>
      <c r="I111" s="831">
        <v>252</v>
      </c>
      <c r="J111" s="831"/>
      <c r="K111" s="831"/>
      <c r="L111" s="831"/>
      <c r="M111" s="831"/>
      <c r="N111" s="831">
        <v>3</v>
      </c>
      <c r="O111" s="831">
        <v>762</v>
      </c>
      <c r="P111" s="827"/>
      <c r="Q111" s="832">
        <v>254</v>
      </c>
    </row>
    <row r="112" spans="1:17" ht="14.45" customHeight="1" x14ac:dyDescent="0.2">
      <c r="A112" s="821" t="s">
        <v>8240</v>
      </c>
      <c r="B112" s="822" t="s">
        <v>8241</v>
      </c>
      <c r="C112" s="822" t="s">
        <v>5932</v>
      </c>
      <c r="D112" s="822" t="s">
        <v>8358</v>
      </c>
      <c r="E112" s="822" t="s">
        <v>8359</v>
      </c>
      <c r="F112" s="831">
        <v>6</v>
      </c>
      <c r="G112" s="831">
        <v>222</v>
      </c>
      <c r="H112" s="831">
        <v>0.66666666666666663</v>
      </c>
      <c r="I112" s="831">
        <v>37</v>
      </c>
      <c r="J112" s="831">
        <v>9</v>
      </c>
      <c r="K112" s="831">
        <v>333</v>
      </c>
      <c r="L112" s="831">
        <v>1</v>
      </c>
      <c r="M112" s="831">
        <v>37</v>
      </c>
      <c r="N112" s="831">
        <v>4</v>
      </c>
      <c r="O112" s="831">
        <v>148</v>
      </c>
      <c r="P112" s="827">
        <v>0.44444444444444442</v>
      </c>
      <c r="Q112" s="832">
        <v>37</v>
      </c>
    </row>
    <row r="113" spans="1:17" ht="14.45" customHeight="1" x14ac:dyDescent="0.2">
      <c r="A113" s="821" t="s">
        <v>8240</v>
      </c>
      <c r="B113" s="822" t="s">
        <v>8241</v>
      </c>
      <c r="C113" s="822" t="s">
        <v>5932</v>
      </c>
      <c r="D113" s="822" t="s">
        <v>8360</v>
      </c>
      <c r="E113" s="822" t="s">
        <v>8361</v>
      </c>
      <c r="F113" s="831">
        <v>1524</v>
      </c>
      <c r="G113" s="831">
        <v>35052</v>
      </c>
      <c r="H113" s="831">
        <v>1.0193979933110369</v>
      </c>
      <c r="I113" s="831">
        <v>23</v>
      </c>
      <c r="J113" s="831">
        <v>1495</v>
      </c>
      <c r="K113" s="831">
        <v>34385</v>
      </c>
      <c r="L113" s="831">
        <v>1</v>
      </c>
      <c r="M113" s="831">
        <v>23</v>
      </c>
      <c r="N113" s="831">
        <v>1232</v>
      </c>
      <c r="O113" s="831">
        <v>28336</v>
      </c>
      <c r="P113" s="827">
        <v>0.82408026755852848</v>
      </c>
      <c r="Q113" s="832">
        <v>23</v>
      </c>
    </row>
    <row r="114" spans="1:17" ht="14.45" customHeight="1" x14ac:dyDescent="0.2">
      <c r="A114" s="821" t="s">
        <v>8240</v>
      </c>
      <c r="B114" s="822" t="s">
        <v>8241</v>
      </c>
      <c r="C114" s="822" t="s">
        <v>5932</v>
      </c>
      <c r="D114" s="822" t="s">
        <v>8362</v>
      </c>
      <c r="E114" s="822" t="s">
        <v>8363</v>
      </c>
      <c r="F114" s="831"/>
      <c r="G114" s="831"/>
      <c r="H114" s="831"/>
      <c r="I114" s="831"/>
      <c r="J114" s="831"/>
      <c r="K114" s="831"/>
      <c r="L114" s="831"/>
      <c r="M114" s="831"/>
      <c r="N114" s="831">
        <v>1</v>
      </c>
      <c r="O114" s="831">
        <v>21</v>
      </c>
      <c r="P114" s="827"/>
      <c r="Q114" s="832">
        <v>21</v>
      </c>
    </row>
    <row r="115" spans="1:17" ht="14.45" customHeight="1" x14ac:dyDescent="0.2">
      <c r="A115" s="821" t="s">
        <v>8240</v>
      </c>
      <c r="B115" s="822" t="s">
        <v>8241</v>
      </c>
      <c r="C115" s="822" t="s">
        <v>5932</v>
      </c>
      <c r="D115" s="822" t="s">
        <v>8364</v>
      </c>
      <c r="E115" s="822" t="s">
        <v>8365</v>
      </c>
      <c r="F115" s="831"/>
      <c r="G115" s="831"/>
      <c r="H115" s="831"/>
      <c r="I115" s="831"/>
      <c r="J115" s="831">
        <v>2</v>
      </c>
      <c r="K115" s="831">
        <v>662</v>
      </c>
      <c r="L115" s="831">
        <v>1</v>
      </c>
      <c r="M115" s="831">
        <v>331</v>
      </c>
      <c r="N115" s="831">
        <v>1</v>
      </c>
      <c r="O115" s="831">
        <v>331</v>
      </c>
      <c r="P115" s="827">
        <v>0.5</v>
      </c>
      <c r="Q115" s="832">
        <v>331</v>
      </c>
    </row>
    <row r="116" spans="1:17" ht="14.45" customHeight="1" x14ac:dyDescent="0.2">
      <c r="A116" s="821" t="s">
        <v>8240</v>
      </c>
      <c r="B116" s="822" t="s">
        <v>8241</v>
      </c>
      <c r="C116" s="822" t="s">
        <v>5932</v>
      </c>
      <c r="D116" s="822" t="s">
        <v>8366</v>
      </c>
      <c r="E116" s="822" t="s">
        <v>8367</v>
      </c>
      <c r="F116" s="831">
        <v>24</v>
      </c>
      <c r="G116" s="831">
        <v>696</v>
      </c>
      <c r="H116" s="831">
        <v>1</v>
      </c>
      <c r="I116" s="831">
        <v>29</v>
      </c>
      <c r="J116" s="831">
        <v>24</v>
      </c>
      <c r="K116" s="831">
        <v>696</v>
      </c>
      <c r="L116" s="831">
        <v>1</v>
      </c>
      <c r="M116" s="831">
        <v>29</v>
      </c>
      <c r="N116" s="831">
        <v>15</v>
      </c>
      <c r="O116" s="831">
        <v>435</v>
      </c>
      <c r="P116" s="827">
        <v>0.625</v>
      </c>
      <c r="Q116" s="832">
        <v>29</v>
      </c>
    </row>
    <row r="117" spans="1:17" ht="14.45" customHeight="1" x14ac:dyDescent="0.2">
      <c r="A117" s="821" t="s">
        <v>8240</v>
      </c>
      <c r="B117" s="822" t="s">
        <v>8241</v>
      </c>
      <c r="C117" s="822" t="s">
        <v>5932</v>
      </c>
      <c r="D117" s="822" t="s">
        <v>8368</v>
      </c>
      <c r="E117" s="822" t="s">
        <v>8369</v>
      </c>
      <c r="F117" s="831">
        <v>10</v>
      </c>
      <c r="G117" s="831">
        <v>1780</v>
      </c>
      <c r="H117" s="831">
        <v>0.58494906342425235</v>
      </c>
      <c r="I117" s="831">
        <v>178</v>
      </c>
      <c r="J117" s="831">
        <v>17</v>
      </c>
      <c r="K117" s="831">
        <v>3043</v>
      </c>
      <c r="L117" s="831">
        <v>1</v>
      </c>
      <c r="M117" s="831">
        <v>179</v>
      </c>
      <c r="N117" s="831">
        <v>11</v>
      </c>
      <c r="O117" s="831">
        <v>1969</v>
      </c>
      <c r="P117" s="827">
        <v>0.6470588235294118</v>
      </c>
      <c r="Q117" s="832">
        <v>179</v>
      </c>
    </row>
    <row r="118" spans="1:17" ht="14.45" customHeight="1" x14ac:dyDescent="0.2">
      <c r="A118" s="821" t="s">
        <v>8240</v>
      </c>
      <c r="B118" s="822" t="s">
        <v>8241</v>
      </c>
      <c r="C118" s="822" t="s">
        <v>5932</v>
      </c>
      <c r="D118" s="822" t="s">
        <v>8370</v>
      </c>
      <c r="E118" s="822" t="s">
        <v>8371</v>
      </c>
      <c r="F118" s="831">
        <v>1</v>
      </c>
      <c r="G118" s="831">
        <v>15</v>
      </c>
      <c r="H118" s="831"/>
      <c r="I118" s="831">
        <v>15</v>
      </c>
      <c r="J118" s="831"/>
      <c r="K118" s="831"/>
      <c r="L118" s="831"/>
      <c r="M118" s="831"/>
      <c r="N118" s="831">
        <v>1</v>
      </c>
      <c r="O118" s="831">
        <v>16</v>
      </c>
      <c r="P118" s="827"/>
      <c r="Q118" s="832">
        <v>16</v>
      </c>
    </row>
    <row r="119" spans="1:17" ht="14.45" customHeight="1" x14ac:dyDescent="0.2">
      <c r="A119" s="821" t="s">
        <v>8240</v>
      </c>
      <c r="B119" s="822" t="s">
        <v>8241</v>
      </c>
      <c r="C119" s="822" t="s">
        <v>5932</v>
      </c>
      <c r="D119" s="822" t="s">
        <v>8372</v>
      </c>
      <c r="E119" s="822" t="s">
        <v>8373</v>
      </c>
      <c r="F119" s="831">
        <v>5</v>
      </c>
      <c r="G119" s="831">
        <v>96</v>
      </c>
      <c r="H119" s="831">
        <v>0.24</v>
      </c>
      <c r="I119" s="831">
        <v>19.2</v>
      </c>
      <c r="J119" s="831">
        <v>20</v>
      </c>
      <c r="K119" s="831">
        <v>400</v>
      </c>
      <c r="L119" s="831">
        <v>1</v>
      </c>
      <c r="M119" s="831">
        <v>20</v>
      </c>
      <c r="N119" s="831">
        <v>13</v>
      </c>
      <c r="O119" s="831">
        <v>260</v>
      </c>
      <c r="P119" s="827">
        <v>0.65</v>
      </c>
      <c r="Q119" s="832">
        <v>20</v>
      </c>
    </row>
    <row r="120" spans="1:17" ht="14.45" customHeight="1" x14ac:dyDescent="0.2">
      <c r="A120" s="821" t="s">
        <v>8240</v>
      </c>
      <c r="B120" s="822" t="s">
        <v>8241</v>
      </c>
      <c r="C120" s="822" t="s">
        <v>5932</v>
      </c>
      <c r="D120" s="822" t="s">
        <v>8374</v>
      </c>
      <c r="E120" s="822" t="s">
        <v>8375</v>
      </c>
      <c r="F120" s="831">
        <v>46</v>
      </c>
      <c r="G120" s="831">
        <v>920</v>
      </c>
      <c r="H120" s="831">
        <v>1</v>
      </c>
      <c r="I120" s="831">
        <v>20</v>
      </c>
      <c r="J120" s="831">
        <v>46</v>
      </c>
      <c r="K120" s="831">
        <v>920</v>
      </c>
      <c r="L120" s="831">
        <v>1</v>
      </c>
      <c r="M120" s="831">
        <v>20</v>
      </c>
      <c r="N120" s="831">
        <v>28</v>
      </c>
      <c r="O120" s="831">
        <v>560</v>
      </c>
      <c r="P120" s="827">
        <v>0.60869565217391308</v>
      </c>
      <c r="Q120" s="832">
        <v>20</v>
      </c>
    </row>
    <row r="121" spans="1:17" ht="14.45" customHeight="1" x14ac:dyDescent="0.2">
      <c r="A121" s="821" t="s">
        <v>8240</v>
      </c>
      <c r="B121" s="822" t="s">
        <v>8241</v>
      </c>
      <c r="C121" s="822" t="s">
        <v>5932</v>
      </c>
      <c r="D121" s="822" t="s">
        <v>8376</v>
      </c>
      <c r="E121" s="822" t="s">
        <v>8377</v>
      </c>
      <c r="F121" s="831">
        <v>5</v>
      </c>
      <c r="G121" s="831">
        <v>945</v>
      </c>
      <c r="H121" s="831">
        <v>2.486842105263158</v>
      </c>
      <c r="I121" s="831">
        <v>189</v>
      </c>
      <c r="J121" s="831">
        <v>2</v>
      </c>
      <c r="K121" s="831">
        <v>380</v>
      </c>
      <c r="L121" s="831">
        <v>1</v>
      </c>
      <c r="M121" s="831">
        <v>190</v>
      </c>
      <c r="N121" s="831">
        <v>2</v>
      </c>
      <c r="O121" s="831">
        <v>380</v>
      </c>
      <c r="P121" s="827">
        <v>1</v>
      </c>
      <c r="Q121" s="832">
        <v>190</v>
      </c>
    </row>
    <row r="122" spans="1:17" ht="14.45" customHeight="1" x14ac:dyDescent="0.2">
      <c r="A122" s="821" t="s">
        <v>8240</v>
      </c>
      <c r="B122" s="822" t="s">
        <v>8241</v>
      </c>
      <c r="C122" s="822" t="s">
        <v>5932</v>
      </c>
      <c r="D122" s="822" t="s">
        <v>8378</v>
      </c>
      <c r="E122" s="822" t="s">
        <v>8379</v>
      </c>
      <c r="F122" s="831">
        <v>3</v>
      </c>
      <c r="G122" s="831">
        <v>252</v>
      </c>
      <c r="H122" s="831">
        <v>0.5</v>
      </c>
      <c r="I122" s="831">
        <v>84</v>
      </c>
      <c r="J122" s="831">
        <v>6</v>
      </c>
      <c r="K122" s="831">
        <v>504</v>
      </c>
      <c r="L122" s="831">
        <v>1</v>
      </c>
      <c r="M122" s="831">
        <v>84</v>
      </c>
      <c r="N122" s="831">
        <v>4</v>
      </c>
      <c r="O122" s="831">
        <v>336</v>
      </c>
      <c r="P122" s="827">
        <v>0.66666666666666663</v>
      </c>
      <c r="Q122" s="832">
        <v>84</v>
      </c>
    </row>
    <row r="123" spans="1:17" ht="14.45" customHeight="1" x14ac:dyDescent="0.2">
      <c r="A123" s="821" t="s">
        <v>8240</v>
      </c>
      <c r="B123" s="822" t="s">
        <v>8241</v>
      </c>
      <c r="C123" s="822" t="s">
        <v>5932</v>
      </c>
      <c r="D123" s="822" t="s">
        <v>8380</v>
      </c>
      <c r="E123" s="822" t="s">
        <v>8381</v>
      </c>
      <c r="F123" s="831"/>
      <c r="G123" s="831"/>
      <c r="H123" s="831"/>
      <c r="I123" s="831"/>
      <c r="J123" s="831">
        <v>1</v>
      </c>
      <c r="K123" s="831">
        <v>655</v>
      </c>
      <c r="L123" s="831">
        <v>1</v>
      </c>
      <c r="M123" s="831">
        <v>655</v>
      </c>
      <c r="N123" s="831"/>
      <c r="O123" s="831"/>
      <c r="P123" s="827"/>
      <c r="Q123" s="832"/>
    </row>
    <row r="124" spans="1:17" ht="14.45" customHeight="1" x14ac:dyDescent="0.2">
      <c r="A124" s="821" t="s">
        <v>8240</v>
      </c>
      <c r="B124" s="822" t="s">
        <v>8241</v>
      </c>
      <c r="C124" s="822" t="s">
        <v>5932</v>
      </c>
      <c r="D124" s="822" t="s">
        <v>8382</v>
      </c>
      <c r="E124" s="822" t="s">
        <v>8383</v>
      </c>
      <c r="F124" s="831">
        <v>1</v>
      </c>
      <c r="G124" s="831">
        <v>265</v>
      </c>
      <c r="H124" s="831"/>
      <c r="I124" s="831">
        <v>265</v>
      </c>
      <c r="J124" s="831"/>
      <c r="K124" s="831"/>
      <c r="L124" s="831"/>
      <c r="M124" s="831"/>
      <c r="N124" s="831"/>
      <c r="O124" s="831"/>
      <c r="P124" s="827"/>
      <c r="Q124" s="832"/>
    </row>
    <row r="125" spans="1:17" ht="14.45" customHeight="1" x14ac:dyDescent="0.2">
      <c r="A125" s="821" t="s">
        <v>8240</v>
      </c>
      <c r="B125" s="822" t="s">
        <v>8241</v>
      </c>
      <c r="C125" s="822" t="s">
        <v>5932</v>
      </c>
      <c r="D125" s="822" t="s">
        <v>8384</v>
      </c>
      <c r="E125" s="822" t="s">
        <v>8385</v>
      </c>
      <c r="F125" s="831"/>
      <c r="G125" s="831"/>
      <c r="H125" s="831"/>
      <c r="I125" s="831"/>
      <c r="J125" s="831"/>
      <c r="K125" s="831"/>
      <c r="L125" s="831"/>
      <c r="M125" s="831"/>
      <c r="N125" s="831">
        <v>2</v>
      </c>
      <c r="O125" s="831">
        <v>158</v>
      </c>
      <c r="P125" s="827"/>
      <c r="Q125" s="832">
        <v>79</v>
      </c>
    </row>
    <row r="126" spans="1:17" ht="14.45" customHeight="1" x14ac:dyDescent="0.2">
      <c r="A126" s="821" t="s">
        <v>8240</v>
      </c>
      <c r="B126" s="822" t="s">
        <v>8241</v>
      </c>
      <c r="C126" s="822" t="s">
        <v>5932</v>
      </c>
      <c r="D126" s="822" t="s">
        <v>8386</v>
      </c>
      <c r="E126" s="822" t="s">
        <v>8387</v>
      </c>
      <c r="F126" s="831">
        <v>1</v>
      </c>
      <c r="G126" s="831">
        <v>301</v>
      </c>
      <c r="H126" s="831"/>
      <c r="I126" s="831">
        <v>301</v>
      </c>
      <c r="J126" s="831"/>
      <c r="K126" s="831"/>
      <c r="L126" s="831"/>
      <c r="M126" s="831"/>
      <c r="N126" s="831"/>
      <c r="O126" s="831"/>
      <c r="P126" s="827"/>
      <c r="Q126" s="832"/>
    </row>
    <row r="127" spans="1:17" ht="14.45" customHeight="1" x14ac:dyDescent="0.2">
      <c r="A127" s="821" t="s">
        <v>8240</v>
      </c>
      <c r="B127" s="822" t="s">
        <v>8241</v>
      </c>
      <c r="C127" s="822" t="s">
        <v>5932</v>
      </c>
      <c r="D127" s="822" t="s">
        <v>8388</v>
      </c>
      <c r="E127" s="822" t="s">
        <v>8389</v>
      </c>
      <c r="F127" s="831"/>
      <c r="G127" s="831"/>
      <c r="H127" s="831"/>
      <c r="I127" s="831"/>
      <c r="J127" s="831"/>
      <c r="K127" s="831"/>
      <c r="L127" s="831"/>
      <c r="M127" s="831"/>
      <c r="N127" s="831">
        <v>1</v>
      </c>
      <c r="O127" s="831">
        <v>22</v>
      </c>
      <c r="P127" s="827"/>
      <c r="Q127" s="832">
        <v>22</v>
      </c>
    </row>
    <row r="128" spans="1:17" ht="14.45" customHeight="1" x14ac:dyDescent="0.2">
      <c r="A128" s="821" t="s">
        <v>8240</v>
      </c>
      <c r="B128" s="822" t="s">
        <v>8241</v>
      </c>
      <c r="C128" s="822" t="s">
        <v>5932</v>
      </c>
      <c r="D128" s="822" t="s">
        <v>8390</v>
      </c>
      <c r="E128" s="822" t="s">
        <v>8391</v>
      </c>
      <c r="F128" s="831">
        <v>12</v>
      </c>
      <c r="G128" s="831">
        <v>264</v>
      </c>
      <c r="H128" s="831">
        <v>0.4</v>
      </c>
      <c r="I128" s="831">
        <v>22</v>
      </c>
      <c r="J128" s="831">
        <v>30</v>
      </c>
      <c r="K128" s="831">
        <v>660</v>
      </c>
      <c r="L128" s="831">
        <v>1</v>
      </c>
      <c r="M128" s="831">
        <v>22</v>
      </c>
      <c r="N128" s="831">
        <v>24</v>
      </c>
      <c r="O128" s="831">
        <v>528</v>
      </c>
      <c r="P128" s="827">
        <v>0.8</v>
      </c>
      <c r="Q128" s="832">
        <v>22</v>
      </c>
    </row>
    <row r="129" spans="1:17" ht="14.45" customHeight="1" x14ac:dyDescent="0.2">
      <c r="A129" s="821" t="s">
        <v>8240</v>
      </c>
      <c r="B129" s="822" t="s">
        <v>8241</v>
      </c>
      <c r="C129" s="822" t="s">
        <v>5932</v>
      </c>
      <c r="D129" s="822" t="s">
        <v>8392</v>
      </c>
      <c r="E129" s="822" t="s">
        <v>8393</v>
      </c>
      <c r="F129" s="831">
        <v>2</v>
      </c>
      <c r="G129" s="831">
        <v>990</v>
      </c>
      <c r="H129" s="831">
        <v>0.2857142857142857</v>
      </c>
      <c r="I129" s="831">
        <v>495</v>
      </c>
      <c r="J129" s="831">
        <v>7</v>
      </c>
      <c r="K129" s="831">
        <v>3465</v>
      </c>
      <c r="L129" s="831">
        <v>1</v>
      </c>
      <c r="M129" s="831">
        <v>495</v>
      </c>
      <c r="N129" s="831">
        <v>1</v>
      </c>
      <c r="O129" s="831">
        <v>495</v>
      </c>
      <c r="P129" s="827">
        <v>0.14285714285714285</v>
      </c>
      <c r="Q129" s="832">
        <v>495</v>
      </c>
    </row>
    <row r="130" spans="1:17" ht="14.45" customHeight="1" x14ac:dyDescent="0.2">
      <c r="A130" s="821" t="s">
        <v>8240</v>
      </c>
      <c r="B130" s="822" t="s">
        <v>8241</v>
      </c>
      <c r="C130" s="822" t="s">
        <v>5932</v>
      </c>
      <c r="D130" s="822" t="s">
        <v>8394</v>
      </c>
      <c r="E130" s="822" t="s">
        <v>8395</v>
      </c>
      <c r="F130" s="831">
        <v>1</v>
      </c>
      <c r="G130" s="831">
        <v>192</v>
      </c>
      <c r="H130" s="831">
        <v>1</v>
      </c>
      <c r="I130" s="831">
        <v>192</v>
      </c>
      <c r="J130" s="831">
        <v>1</v>
      </c>
      <c r="K130" s="831">
        <v>192</v>
      </c>
      <c r="L130" s="831">
        <v>1</v>
      </c>
      <c r="M130" s="831">
        <v>192</v>
      </c>
      <c r="N130" s="831"/>
      <c r="O130" s="831"/>
      <c r="P130" s="827"/>
      <c r="Q130" s="832"/>
    </row>
    <row r="131" spans="1:17" ht="14.45" customHeight="1" x14ac:dyDescent="0.2">
      <c r="A131" s="821" t="s">
        <v>8240</v>
      </c>
      <c r="B131" s="822" t="s">
        <v>8241</v>
      </c>
      <c r="C131" s="822" t="s">
        <v>5932</v>
      </c>
      <c r="D131" s="822" t="s">
        <v>8396</v>
      </c>
      <c r="E131" s="822" t="s">
        <v>8397</v>
      </c>
      <c r="F131" s="831"/>
      <c r="G131" s="831"/>
      <c r="H131" s="831"/>
      <c r="I131" s="831"/>
      <c r="J131" s="831"/>
      <c r="K131" s="831"/>
      <c r="L131" s="831"/>
      <c r="M131" s="831"/>
      <c r="N131" s="831">
        <v>2</v>
      </c>
      <c r="O131" s="831">
        <v>410</v>
      </c>
      <c r="P131" s="827"/>
      <c r="Q131" s="832">
        <v>205</v>
      </c>
    </row>
    <row r="132" spans="1:17" ht="14.45" customHeight="1" x14ac:dyDescent="0.2">
      <c r="A132" s="821" t="s">
        <v>8240</v>
      </c>
      <c r="B132" s="822" t="s">
        <v>8241</v>
      </c>
      <c r="C132" s="822" t="s">
        <v>5932</v>
      </c>
      <c r="D132" s="822" t="s">
        <v>8398</v>
      </c>
      <c r="E132" s="822" t="s">
        <v>8399</v>
      </c>
      <c r="F132" s="831"/>
      <c r="G132" s="831"/>
      <c r="H132" s="831"/>
      <c r="I132" s="831"/>
      <c r="J132" s="831"/>
      <c r="K132" s="831"/>
      <c r="L132" s="831"/>
      <c r="M132" s="831"/>
      <c r="N132" s="831">
        <v>3</v>
      </c>
      <c r="O132" s="831">
        <v>504</v>
      </c>
      <c r="P132" s="827"/>
      <c r="Q132" s="832">
        <v>168</v>
      </c>
    </row>
    <row r="133" spans="1:17" ht="14.45" customHeight="1" x14ac:dyDescent="0.2">
      <c r="A133" s="821" t="s">
        <v>8240</v>
      </c>
      <c r="B133" s="822" t="s">
        <v>8241</v>
      </c>
      <c r="C133" s="822" t="s">
        <v>5932</v>
      </c>
      <c r="D133" s="822" t="s">
        <v>8400</v>
      </c>
      <c r="E133" s="822" t="s">
        <v>8401</v>
      </c>
      <c r="F133" s="831">
        <v>1</v>
      </c>
      <c r="G133" s="831">
        <v>127</v>
      </c>
      <c r="H133" s="831"/>
      <c r="I133" s="831">
        <v>127</v>
      </c>
      <c r="J133" s="831"/>
      <c r="K133" s="831"/>
      <c r="L133" s="831"/>
      <c r="M133" s="831"/>
      <c r="N133" s="831"/>
      <c r="O133" s="831"/>
      <c r="P133" s="827"/>
      <c r="Q133" s="832"/>
    </row>
    <row r="134" spans="1:17" ht="14.45" customHeight="1" x14ac:dyDescent="0.2">
      <c r="A134" s="821" t="s">
        <v>8240</v>
      </c>
      <c r="B134" s="822" t="s">
        <v>8241</v>
      </c>
      <c r="C134" s="822" t="s">
        <v>5932</v>
      </c>
      <c r="D134" s="822" t="s">
        <v>8402</v>
      </c>
      <c r="E134" s="822" t="s">
        <v>8403</v>
      </c>
      <c r="F134" s="831">
        <v>6</v>
      </c>
      <c r="G134" s="831">
        <v>138</v>
      </c>
      <c r="H134" s="831">
        <v>0.54545454545454541</v>
      </c>
      <c r="I134" s="831">
        <v>23</v>
      </c>
      <c r="J134" s="831">
        <v>11</v>
      </c>
      <c r="K134" s="831">
        <v>253</v>
      </c>
      <c r="L134" s="831">
        <v>1</v>
      </c>
      <c r="M134" s="831">
        <v>23</v>
      </c>
      <c r="N134" s="831">
        <v>15</v>
      </c>
      <c r="O134" s="831">
        <v>345</v>
      </c>
      <c r="P134" s="827">
        <v>1.3636363636363635</v>
      </c>
      <c r="Q134" s="832">
        <v>23</v>
      </c>
    </row>
    <row r="135" spans="1:17" ht="14.45" customHeight="1" x14ac:dyDescent="0.2">
      <c r="A135" s="821" t="s">
        <v>8240</v>
      </c>
      <c r="B135" s="822" t="s">
        <v>8241</v>
      </c>
      <c r="C135" s="822" t="s">
        <v>5932</v>
      </c>
      <c r="D135" s="822" t="s">
        <v>8404</v>
      </c>
      <c r="E135" s="822" t="s">
        <v>8405</v>
      </c>
      <c r="F135" s="831"/>
      <c r="G135" s="831"/>
      <c r="H135" s="831"/>
      <c r="I135" s="831"/>
      <c r="J135" s="831">
        <v>1</v>
      </c>
      <c r="K135" s="831">
        <v>134</v>
      </c>
      <c r="L135" s="831">
        <v>1</v>
      </c>
      <c r="M135" s="831">
        <v>134</v>
      </c>
      <c r="N135" s="831"/>
      <c r="O135" s="831"/>
      <c r="P135" s="827"/>
      <c r="Q135" s="832"/>
    </row>
    <row r="136" spans="1:17" ht="14.45" customHeight="1" x14ac:dyDescent="0.2">
      <c r="A136" s="821" t="s">
        <v>8240</v>
      </c>
      <c r="B136" s="822" t="s">
        <v>8241</v>
      </c>
      <c r="C136" s="822" t="s">
        <v>5932</v>
      </c>
      <c r="D136" s="822" t="s">
        <v>8406</v>
      </c>
      <c r="E136" s="822" t="s">
        <v>8407</v>
      </c>
      <c r="F136" s="831">
        <v>1</v>
      </c>
      <c r="G136" s="831">
        <v>651</v>
      </c>
      <c r="H136" s="831">
        <v>0.99846625766871167</v>
      </c>
      <c r="I136" s="831">
        <v>651</v>
      </c>
      <c r="J136" s="831">
        <v>1</v>
      </c>
      <c r="K136" s="831">
        <v>652</v>
      </c>
      <c r="L136" s="831">
        <v>1</v>
      </c>
      <c r="M136" s="831">
        <v>652</v>
      </c>
      <c r="N136" s="831"/>
      <c r="O136" s="831"/>
      <c r="P136" s="827"/>
      <c r="Q136" s="832"/>
    </row>
    <row r="137" spans="1:17" ht="14.45" customHeight="1" x14ac:dyDescent="0.2">
      <c r="A137" s="821" t="s">
        <v>8240</v>
      </c>
      <c r="B137" s="822" t="s">
        <v>8241</v>
      </c>
      <c r="C137" s="822" t="s">
        <v>5932</v>
      </c>
      <c r="D137" s="822" t="s">
        <v>8408</v>
      </c>
      <c r="E137" s="822" t="s">
        <v>8409</v>
      </c>
      <c r="F137" s="831">
        <v>112</v>
      </c>
      <c r="G137" s="831">
        <v>33040</v>
      </c>
      <c r="H137" s="831">
        <v>0.66839294384204562</v>
      </c>
      <c r="I137" s="831">
        <v>295</v>
      </c>
      <c r="J137" s="831">
        <v>167</v>
      </c>
      <c r="K137" s="831">
        <v>49432</v>
      </c>
      <c r="L137" s="831">
        <v>1</v>
      </c>
      <c r="M137" s="831">
        <v>296</v>
      </c>
      <c r="N137" s="831">
        <v>89</v>
      </c>
      <c r="O137" s="831">
        <v>26344</v>
      </c>
      <c r="P137" s="827">
        <v>0.53293413173652693</v>
      </c>
      <c r="Q137" s="832">
        <v>296</v>
      </c>
    </row>
    <row r="138" spans="1:17" ht="14.45" customHeight="1" x14ac:dyDescent="0.2">
      <c r="A138" s="821" t="s">
        <v>8240</v>
      </c>
      <c r="B138" s="822" t="s">
        <v>8241</v>
      </c>
      <c r="C138" s="822" t="s">
        <v>5932</v>
      </c>
      <c r="D138" s="822" t="s">
        <v>8410</v>
      </c>
      <c r="E138" s="822" t="s">
        <v>8411</v>
      </c>
      <c r="F138" s="831">
        <v>4</v>
      </c>
      <c r="G138" s="831">
        <v>180</v>
      </c>
      <c r="H138" s="831">
        <v>2</v>
      </c>
      <c r="I138" s="831">
        <v>45</v>
      </c>
      <c r="J138" s="831">
        <v>2</v>
      </c>
      <c r="K138" s="831">
        <v>90</v>
      </c>
      <c r="L138" s="831">
        <v>1</v>
      </c>
      <c r="M138" s="831">
        <v>45</v>
      </c>
      <c r="N138" s="831"/>
      <c r="O138" s="831"/>
      <c r="P138" s="827"/>
      <c r="Q138" s="832"/>
    </row>
    <row r="139" spans="1:17" ht="14.45" customHeight="1" x14ac:dyDescent="0.2">
      <c r="A139" s="821" t="s">
        <v>8240</v>
      </c>
      <c r="B139" s="822" t="s">
        <v>8241</v>
      </c>
      <c r="C139" s="822" t="s">
        <v>5932</v>
      </c>
      <c r="D139" s="822" t="s">
        <v>8412</v>
      </c>
      <c r="E139" s="822" t="s">
        <v>8413</v>
      </c>
      <c r="F139" s="831"/>
      <c r="G139" s="831"/>
      <c r="H139" s="831"/>
      <c r="I139" s="831"/>
      <c r="J139" s="831">
        <v>8</v>
      </c>
      <c r="K139" s="831">
        <v>368</v>
      </c>
      <c r="L139" s="831">
        <v>1</v>
      </c>
      <c r="M139" s="831">
        <v>46</v>
      </c>
      <c r="N139" s="831"/>
      <c r="O139" s="831"/>
      <c r="P139" s="827"/>
      <c r="Q139" s="832"/>
    </row>
    <row r="140" spans="1:17" ht="14.45" customHeight="1" x14ac:dyDescent="0.2">
      <c r="A140" s="821" t="s">
        <v>8240</v>
      </c>
      <c r="B140" s="822" t="s">
        <v>8241</v>
      </c>
      <c r="C140" s="822" t="s">
        <v>5932</v>
      </c>
      <c r="D140" s="822" t="s">
        <v>8414</v>
      </c>
      <c r="E140" s="822" t="s">
        <v>8415</v>
      </c>
      <c r="F140" s="831"/>
      <c r="G140" s="831"/>
      <c r="H140" s="831"/>
      <c r="I140" s="831"/>
      <c r="J140" s="831">
        <v>1</v>
      </c>
      <c r="K140" s="831">
        <v>529</v>
      </c>
      <c r="L140" s="831">
        <v>1</v>
      </c>
      <c r="M140" s="831">
        <v>529</v>
      </c>
      <c r="N140" s="831"/>
      <c r="O140" s="831"/>
      <c r="P140" s="827"/>
      <c r="Q140" s="832"/>
    </row>
    <row r="141" spans="1:17" ht="14.45" customHeight="1" x14ac:dyDescent="0.2">
      <c r="A141" s="821" t="s">
        <v>8240</v>
      </c>
      <c r="B141" s="822" t="s">
        <v>8241</v>
      </c>
      <c r="C141" s="822" t="s">
        <v>5932</v>
      </c>
      <c r="D141" s="822" t="s">
        <v>8416</v>
      </c>
      <c r="E141" s="822" t="s">
        <v>8417</v>
      </c>
      <c r="F141" s="831"/>
      <c r="G141" s="831"/>
      <c r="H141" s="831"/>
      <c r="I141" s="831"/>
      <c r="J141" s="831">
        <v>2</v>
      </c>
      <c r="K141" s="831">
        <v>380</v>
      </c>
      <c r="L141" s="831">
        <v>1</v>
      </c>
      <c r="M141" s="831">
        <v>190</v>
      </c>
      <c r="N141" s="831">
        <v>1</v>
      </c>
      <c r="O141" s="831">
        <v>190</v>
      </c>
      <c r="P141" s="827">
        <v>0.5</v>
      </c>
      <c r="Q141" s="832">
        <v>190</v>
      </c>
    </row>
    <row r="142" spans="1:17" ht="14.45" customHeight="1" x14ac:dyDescent="0.2">
      <c r="A142" s="821" t="s">
        <v>8240</v>
      </c>
      <c r="B142" s="822" t="s">
        <v>8241</v>
      </c>
      <c r="C142" s="822" t="s">
        <v>5932</v>
      </c>
      <c r="D142" s="822" t="s">
        <v>8418</v>
      </c>
      <c r="E142" s="822" t="s">
        <v>8419</v>
      </c>
      <c r="F142" s="831">
        <v>4</v>
      </c>
      <c r="G142" s="831">
        <v>532</v>
      </c>
      <c r="H142" s="831">
        <v>2</v>
      </c>
      <c r="I142" s="831">
        <v>133</v>
      </c>
      <c r="J142" s="831">
        <v>2</v>
      </c>
      <c r="K142" s="831">
        <v>266</v>
      </c>
      <c r="L142" s="831">
        <v>1</v>
      </c>
      <c r="M142" s="831">
        <v>133</v>
      </c>
      <c r="N142" s="831">
        <v>2</v>
      </c>
      <c r="O142" s="831">
        <v>266</v>
      </c>
      <c r="P142" s="827">
        <v>1</v>
      </c>
      <c r="Q142" s="832">
        <v>133</v>
      </c>
    </row>
    <row r="143" spans="1:17" ht="14.45" customHeight="1" x14ac:dyDescent="0.2">
      <c r="A143" s="821" t="s">
        <v>8240</v>
      </c>
      <c r="B143" s="822" t="s">
        <v>8241</v>
      </c>
      <c r="C143" s="822" t="s">
        <v>5932</v>
      </c>
      <c r="D143" s="822" t="s">
        <v>8420</v>
      </c>
      <c r="E143" s="822" t="s">
        <v>8421</v>
      </c>
      <c r="F143" s="831">
        <v>760</v>
      </c>
      <c r="G143" s="831">
        <v>28120</v>
      </c>
      <c r="H143" s="831">
        <v>0.9768637532133676</v>
      </c>
      <c r="I143" s="831">
        <v>37</v>
      </c>
      <c r="J143" s="831">
        <v>778</v>
      </c>
      <c r="K143" s="831">
        <v>28786</v>
      </c>
      <c r="L143" s="831">
        <v>1</v>
      </c>
      <c r="M143" s="831">
        <v>37</v>
      </c>
      <c r="N143" s="831">
        <v>639</v>
      </c>
      <c r="O143" s="831">
        <v>23643</v>
      </c>
      <c r="P143" s="827">
        <v>0.82133676092544983</v>
      </c>
      <c r="Q143" s="832">
        <v>37</v>
      </c>
    </row>
    <row r="144" spans="1:17" ht="14.45" customHeight="1" x14ac:dyDescent="0.2">
      <c r="A144" s="821" t="s">
        <v>8240</v>
      </c>
      <c r="B144" s="822" t="s">
        <v>8241</v>
      </c>
      <c r="C144" s="822" t="s">
        <v>5932</v>
      </c>
      <c r="D144" s="822" t="s">
        <v>8422</v>
      </c>
      <c r="E144" s="822" t="s">
        <v>8423</v>
      </c>
      <c r="F144" s="831">
        <v>3</v>
      </c>
      <c r="G144" s="831">
        <v>279</v>
      </c>
      <c r="H144" s="831">
        <v>0.49468085106382981</v>
      </c>
      <c r="I144" s="831">
        <v>93</v>
      </c>
      <c r="J144" s="831">
        <v>6</v>
      </c>
      <c r="K144" s="831">
        <v>564</v>
      </c>
      <c r="L144" s="831">
        <v>1</v>
      </c>
      <c r="M144" s="831">
        <v>94</v>
      </c>
      <c r="N144" s="831">
        <v>4</v>
      </c>
      <c r="O144" s="831">
        <v>376</v>
      </c>
      <c r="P144" s="827">
        <v>0.66666666666666663</v>
      </c>
      <c r="Q144" s="832">
        <v>94</v>
      </c>
    </row>
    <row r="145" spans="1:17" ht="14.45" customHeight="1" x14ac:dyDescent="0.2">
      <c r="A145" s="821" t="s">
        <v>8240</v>
      </c>
      <c r="B145" s="822" t="s">
        <v>8241</v>
      </c>
      <c r="C145" s="822" t="s">
        <v>5932</v>
      </c>
      <c r="D145" s="822" t="s">
        <v>8424</v>
      </c>
      <c r="E145" s="822" t="s">
        <v>8425</v>
      </c>
      <c r="F145" s="831"/>
      <c r="G145" s="831"/>
      <c r="H145" s="831"/>
      <c r="I145" s="831"/>
      <c r="J145" s="831">
        <v>1</v>
      </c>
      <c r="K145" s="831">
        <v>396</v>
      </c>
      <c r="L145" s="831">
        <v>1</v>
      </c>
      <c r="M145" s="831">
        <v>396</v>
      </c>
      <c r="N145" s="831"/>
      <c r="O145" s="831"/>
      <c r="P145" s="827"/>
      <c r="Q145" s="832"/>
    </row>
    <row r="146" spans="1:17" ht="14.45" customHeight="1" x14ac:dyDescent="0.2">
      <c r="A146" s="821" t="s">
        <v>8240</v>
      </c>
      <c r="B146" s="822" t="s">
        <v>8426</v>
      </c>
      <c r="C146" s="822" t="s">
        <v>5932</v>
      </c>
      <c r="D146" s="822" t="s">
        <v>8427</v>
      </c>
      <c r="E146" s="822" t="s">
        <v>8428</v>
      </c>
      <c r="F146" s="831"/>
      <c r="G146" s="831"/>
      <c r="H146" s="831"/>
      <c r="I146" s="831"/>
      <c r="J146" s="831"/>
      <c r="K146" s="831"/>
      <c r="L146" s="831"/>
      <c r="M146" s="831"/>
      <c r="N146" s="831">
        <v>2</v>
      </c>
      <c r="O146" s="831">
        <v>2080</v>
      </c>
      <c r="P146" s="827"/>
      <c r="Q146" s="832">
        <v>1040</v>
      </c>
    </row>
    <row r="147" spans="1:17" ht="14.45" customHeight="1" x14ac:dyDescent="0.2">
      <c r="A147" s="821" t="s">
        <v>8429</v>
      </c>
      <c r="B147" s="822" t="s">
        <v>8139</v>
      </c>
      <c r="C147" s="822" t="s">
        <v>5937</v>
      </c>
      <c r="D147" s="822" t="s">
        <v>8430</v>
      </c>
      <c r="E147" s="822" t="s">
        <v>8431</v>
      </c>
      <c r="F147" s="831"/>
      <c r="G147" s="831"/>
      <c r="H147" s="831"/>
      <c r="I147" s="831"/>
      <c r="J147" s="831"/>
      <c r="K147" s="831"/>
      <c r="L147" s="831"/>
      <c r="M147" s="831"/>
      <c r="N147" s="831">
        <v>1</v>
      </c>
      <c r="O147" s="831">
        <v>1629.98</v>
      </c>
      <c r="P147" s="827"/>
      <c r="Q147" s="832">
        <v>1629.98</v>
      </c>
    </row>
    <row r="148" spans="1:17" ht="14.45" customHeight="1" x14ac:dyDescent="0.2">
      <c r="A148" s="821" t="s">
        <v>8429</v>
      </c>
      <c r="B148" s="822" t="s">
        <v>8139</v>
      </c>
      <c r="C148" s="822" t="s">
        <v>5937</v>
      </c>
      <c r="D148" s="822" t="s">
        <v>8432</v>
      </c>
      <c r="E148" s="822" t="s">
        <v>8433</v>
      </c>
      <c r="F148" s="831">
        <v>2.5</v>
      </c>
      <c r="G148" s="831">
        <v>6476.3200000000006</v>
      </c>
      <c r="H148" s="831"/>
      <c r="I148" s="831">
        <v>2590.5280000000002</v>
      </c>
      <c r="J148" s="831"/>
      <c r="K148" s="831"/>
      <c r="L148" s="831"/>
      <c r="M148" s="831"/>
      <c r="N148" s="831"/>
      <c r="O148" s="831"/>
      <c r="P148" s="827"/>
      <c r="Q148" s="832"/>
    </row>
    <row r="149" spans="1:17" ht="14.45" customHeight="1" x14ac:dyDescent="0.2">
      <c r="A149" s="821" t="s">
        <v>8429</v>
      </c>
      <c r="B149" s="822" t="s">
        <v>8139</v>
      </c>
      <c r="C149" s="822" t="s">
        <v>5937</v>
      </c>
      <c r="D149" s="822" t="s">
        <v>7642</v>
      </c>
      <c r="E149" s="822" t="s">
        <v>7643</v>
      </c>
      <c r="F149" s="831">
        <v>0.04</v>
      </c>
      <c r="G149" s="831">
        <v>194.53</v>
      </c>
      <c r="H149" s="831">
        <v>0.10526572113485462</v>
      </c>
      <c r="I149" s="831">
        <v>4863.25</v>
      </c>
      <c r="J149" s="831">
        <v>0.38</v>
      </c>
      <c r="K149" s="831">
        <v>1847.99</v>
      </c>
      <c r="L149" s="831">
        <v>1</v>
      </c>
      <c r="M149" s="831">
        <v>4863.1315789473683</v>
      </c>
      <c r="N149" s="831">
        <v>0.22</v>
      </c>
      <c r="O149" s="831">
        <v>1069.8900000000001</v>
      </c>
      <c r="P149" s="827">
        <v>0.5789479380299678</v>
      </c>
      <c r="Q149" s="832">
        <v>4863.136363636364</v>
      </c>
    </row>
    <row r="150" spans="1:17" ht="14.45" customHeight="1" x14ac:dyDescent="0.2">
      <c r="A150" s="821" t="s">
        <v>8429</v>
      </c>
      <c r="B150" s="822" t="s">
        <v>8139</v>
      </c>
      <c r="C150" s="822" t="s">
        <v>5937</v>
      </c>
      <c r="D150" s="822" t="s">
        <v>8434</v>
      </c>
      <c r="E150" s="822" t="s">
        <v>7643</v>
      </c>
      <c r="F150" s="831">
        <v>2.04</v>
      </c>
      <c r="G150" s="831">
        <v>19135.11</v>
      </c>
      <c r="H150" s="831">
        <v>1.0935335876039096</v>
      </c>
      <c r="I150" s="831">
        <v>9379.9558823529405</v>
      </c>
      <c r="J150" s="831">
        <v>2</v>
      </c>
      <c r="K150" s="831">
        <v>17498.419999999998</v>
      </c>
      <c r="L150" s="831">
        <v>1</v>
      </c>
      <c r="M150" s="831">
        <v>8749.2099999999991</v>
      </c>
      <c r="N150" s="831">
        <v>1.3100000000000003</v>
      </c>
      <c r="O150" s="831">
        <v>11361.710000000001</v>
      </c>
      <c r="P150" s="827">
        <v>0.64929919387007529</v>
      </c>
      <c r="Q150" s="832">
        <v>8673.061068702289</v>
      </c>
    </row>
    <row r="151" spans="1:17" ht="14.45" customHeight="1" x14ac:dyDescent="0.2">
      <c r="A151" s="821" t="s">
        <v>8429</v>
      </c>
      <c r="B151" s="822" t="s">
        <v>8139</v>
      </c>
      <c r="C151" s="822" t="s">
        <v>5937</v>
      </c>
      <c r="D151" s="822" t="s">
        <v>8435</v>
      </c>
      <c r="E151" s="822" t="s">
        <v>8436</v>
      </c>
      <c r="F151" s="831"/>
      <c r="G151" s="831"/>
      <c r="H151" s="831"/>
      <c r="I151" s="831"/>
      <c r="J151" s="831"/>
      <c r="K151" s="831"/>
      <c r="L151" s="831"/>
      <c r="M151" s="831"/>
      <c r="N151" s="831">
        <v>1</v>
      </c>
      <c r="O151" s="831">
        <v>843.46</v>
      </c>
      <c r="P151" s="827"/>
      <c r="Q151" s="832">
        <v>843.46</v>
      </c>
    </row>
    <row r="152" spans="1:17" ht="14.45" customHeight="1" x14ac:dyDescent="0.2">
      <c r="A152" s="821" t="s">
        <v>8429</v>
      </c>
      <c r="B152" s="822" t="s">
        <v>8139</v>
      </c>
      <c r="C152" s="822" t="s">
        <v>5937</v>
      </c>
      <c r="D152" s="822" t="s">
        <v>8437</v>
      </c>
      <c r="E152" s="822" t="s">
        <v>8145</v>
      </c>
      <c r="F152" s="831">
        <v>0.08</v>
      </c>
      <c r="G152" s="831">
        <v>727.61</v>
      </c>
      <c r="H152" s="831"/>
      <c r="I152" s="831">
        <v>9095.125</v>
      </c>
      <c r="J152" s="831"/>
      <c r="K152" s="831"/>
      <c r="L152" s="831"/>
      <c r="M152" s="831"/>
      <c r="N152" s="831"/>
      <c r="O152" s="831"/>
      <c r="P152" s="827"/>
      <c r="Q152" s="832"/>
    </row>
    <row r="153" spans="1:17" ht="14.45" customHeight="1" x14ac:dyDescent="0.2">
      <c r="A153" s="821" t="s">
        <v>8429</v>
      </c>
      <c r="B153" s="822" t="s">
        <v>8139</v>
      </c>
      <c r="C153" s="822" t="s">
        <v>5937</v>
      </c>
      <c r="D153" s="822" t="s">
        <v>8438</v>
      </c>
      <c r="E153" s="822" t="s">
        <v>8439</v>
      </c>
      <c r="F153" s="831">
        <v>0.1</v>
      </c>
      <c r="G153" s="831">
        <v>194.93</v>
      </c>
      <c r="H153" s="831"/>
      <c r="I153" s="831">
        <v>1949.3</v>
      </c>
      <c r="J153" s="831"/>
      <c r="K153" s="831"/>
      <c r="L153" s="831"/>
      <c r="M153" s="831"/>
      <c r="N153" s="831"/>
      <c r="O153" s="831"/>
      <c r="P153" s="827"/>
      <c r="Q153" s="832"/>
    </row>
    <row r="154" spans="1:17" ht="14.45" customHeight="1" x14ac:dyDescent="0.2">
      <c r="A154" s="821" t="s">
        <v>8429</v>
      </c>
      <c r="B154" s="822" t="s">
        <v>8139</v>
      </c>
      <c r="C154" s="822" t="s">
        <v>5937</v>
      </c>
      <c r="D154" s="822" t="s">
        <v>8144</v>
      </c>
      <c r="E154" s="822" t="s">
        <v>8145</v>
      </c>
      <c r="F154" s="831">
        <v>32.900000000000006</v>
      </c>
      <c r="G154" s="831">
        <v>43964.450000000019</v>
      </c>
      <c r="H154" s="831"/>
      <c r="I154" s="831">
        <v>1336.3054711246205</v>
      </c>
      <c r="J154" s="831"/>
      <c r="K154" s="831"/>
      <c r="L154" s="831"/>
      <c r="M154" s="831"/>
      <c r="N154" s="831"/>
      <c r="O154" s="831"/>
      <c r="P154" s="827"/>
      <c r="Q154" s="832"/>
    </row>
    <row r="155" spans="1:17" ht="14.45" customHeight="1" x14ac:dyDescent="0.2">
      <c r="A155" s="821" t="s">
        <v>8429</v>
      </c>
      <c r="B155" s="822" t="s">
        <v>8139</v>
      </c>
      <c r="C155" s="822" t="s">
        <v>5937</v>
      </c>
      <c r="D155" s="822" t="s">
        <v>8440</v>
      </c>
      <c r="E155" s="822" t="s">
        <v>8145</v>
      </c>
      <c r="F155" s="831">
        <v>1.0600000000000003</v>
      </c>
      <c r="G155" s="831">
        <v>26766.549999999996</v>
      </c>
      <c r="H155" s="831"/>
      <c r="I155" s="831">
        <v>25251.462264150934</v>
      </c>
      <c r="J155" s="831"/>
      <c r="K155" s="831"/>
      <c r="L155" s="831"/>
      <c r="M155" s="831"/>
      <c r="N155" s="831"/>
      <c r="O155" s="831"/>
      <c r="P155" s="827"/>
      <c r="Q155" s="832"/>
    </row>
    <row r="156" spans="1:17" ht="14.45" customHeight="1" x14ac:dyDescent="0.2">
      <c r="A156" s="821" t="s">
        <v>8429</v>
      </c>
      <c r="B156" s="822" t="s">
        <v>8139</v>
      </c>
      <c r="C156" s="822" t="s">
        <v>5937</v>
      </c>
      <c r="D156" s="822" t="s">
        <v>8441</v>
      </c>
      <c r="E156" s="822" t="s">
        <v>8145</v>
      </c>
      <c r="F156" s="831"/>
      <c r="G156" s="831"/>
      <c r="H156" s="831"/>
      <c r="I156" s="831"/>
      <c r="J156" s="831">
        <v>33.099999999999987</v>
      </c>
      <c r="K156" s="831">
        <v>21697.76999999999</v>
      </c>
      <c r="L156" s="831">
        <v>1</v>
      </c>
      <c r="M156" s="831">
        <v>655.52175226586098</v>
      </c>
      <c r="N156" s="831">
        <v>17.379999999999995</v>
      </c>
      <c r="O156" s="831">
        <v>11392.900000000003</v>
      </c>
      <c r="P156" s="827">
        <v>0.52507239223201319</v>
      </c>
      <c r="Q156" s="832">
        <v>655.51783659378634</v>
      </c>
    </row>
    <row r="157" spans="1:17" ht="14.45" customHeight="1" x14ac:dyDescent="0.2">
      <c r="A157" s="821" t="s">
        <v>8429</v>
      </c>
      <c r="B157" s="822" t="s">
        <v>8139</v>
      </c>
      <c r="C157" s="822" t="s">
        <v>5937</v>
      </c>
      <c r="D157" s="822" t="s">
        <v>8441</v>
      </c>
      <c r="E157" s="822" t="s">
        <v>8442</v>
      </c>
      <c r="F157" s="831">
        <v>13.12</v>
      </c>
      <c r="G157" s="831">
        <v>8600.4600000000009</v>
      </c>
      <c r="H157" s="831">
        <v>0.64790553138595408</v>
      </c>
      <c r="I157" s="831">
        <v>655.52286585365869</v>
      </c>
      <c r="J157" s="831">
        <v>20.25</v>
      </c>
      <c r="K157" s="831">
        <v>13274.25</v>
      </c>
      <c r="L157" s="831">
        <v>1</v>
      </c>
      <c r="M157" s="831">
        <v>655.51851851851848</v>
      </c>
      <c r="N157" s="831">
        <v>6.2799999999999994</v>
      </c>
      <c r="O157" s="831">
        <v>4724.2100000000009</v>
      </c>
      <c r="P157" s="827">
        <v>0.35589279996986656</v>
      </c>
      <c r="Q157" s="832">
        <v>752.26273885350338</v>
      </c>
    </row>
    <row r="158" spans="1:17" ht="14.45" customHeight="1" x14ac:dyDescent="0.2">
      <c r="A158" s="821" t="s">
        <v>8429</v>
      </c>
      <c r="B158" s="822" t="s">
        <v>8139</v>
      </c>
      <c r="C158" s="822" t="s">
        <v>5937</v>
      </c>
      <c r="D158" s="822" t="s">
        <v>8443</v>
      </c>
      <c r="E158" s="822" t="s">
        <v>8145</v>
      </c>
      <c r="F158" s="831"/>
      <c r="G158" s="831"/>
      <c r="H158" s="831"/>
      <c r="I158" s="831"/>
      <c r="J158" s="831">
        <v>0.66</v>
      </c>
      <c r="K158" s="831">
        <v>7889.3400000000011</v>
      </c>
      <c r="L158" s="831">
        <v>1</v>
      </c>
      <c r="M158" s="831">
        <v>11953.545454545456</v>
      </c>
      <c r="N158" s="831">
        <v>1.3700000000000003</v>
      </c>
      <c r="O158" s="831">
        <v>17661.359999999997</v>
      </c>
      <c r="P158" s="827">
        <v>2.2386359315227882</v>
      </c>
      <c r="Q158" s="832">
        <v>12891.503649635031</v>
      </c>
    </row>
    <row r="159" spans="1:17" ht="14.45" customHeight="1" x14ac:dyDescent="0.2">
      <c r="A159" s="821" t="s">
        <v>8429</v>
      </c>
      <c r="B159" s="822" t="s">
        <v>8139</v>
      </c>
      <c r="C159" s="822" t="s">
        <v>5937</v>
      </c>
      <c r="D159" s="822" t="s">
        <v>8443</v>
      </c>
      <c r="E159" s="822" t="s">
        <v>8442</v>
      </c>
      <c r="F159" s="831">
        <v>0.36</v>
      </c>
      <c r="G159" s="831">
        <v>4457.93</v>
      </c>
      <c r="H159" s="831">
        <v>0.28862359732426568</v>
      </c>
      <c r="I159" s="831">
        <v>12383.138888888891</v>
      </c>
      <c r="J159" s="831">
        <v>1.2100000000000002</v>
      </c>
      <c r="K159" s="831">
        <v>15445.480000000003</v>
      </c>
      <c r="L159" s="831">
        <v>1</v>
      </c>
      <c r="M159" s="831">
        <v>12764.859504132231</v>
      </c>
      <c r="N159" s="831">
        <v>1.2800000000000002</v>
      </c>
      <c r="O159" s="831">
        <v>20034.300000000003</v>
      </c>
      <c r="P159" s="827">
        <v>1.297097921204132</v>
      </c>
      <c r="Q159" s="832">
        <v>15651.796875</v>
      </c>
    </row>
    <row r="160" spans="1:17" ht="14.45" customHeight="1" x14ac:dyDescent="0.2">
      <c r="A160" s="821" t="s">
        <v>8429</v>
      </c>
      <c r="B160" s="822" t="s">
        <v>8139</v>
      </c>
      <c r="C160" s="822" t="s">
        <v>5937</v>
      </c>
      <c r="D160" s="822" t="s">
        <v>8444</v>
      </c>
      <c r="E160" s="822" t="s">
        <v>8145</v>
      </c>
      <c r="F160" s="831"/>
      <c r="G160" s="831"/>
      <c r="H160" s="831"/>
      <c r="I160" s="831"/>
      <c r="J160" s="831">
        <v>0.08</v>
      </c>
      <c r="K160" s="831">
        <v>131.16</v>
      </c>
      <c r="L160" s="831">
        <v>1</v>
      </c>
      <c r="M160" s="831">
        <v>1639.5</v>
      </c>
      <c r="N160" s="831"/>
      <c r="O160" s="831"/>
      <c r="P160" s="827"/>
      <c r="Q160" s="832"/>
    </row>
    <row r="161" spans="1:17" ht="14.45" customHeight="1" x14ac:dyDescent="0.2">
      <c r="A161" s="821" t="s">
        <v>8429</v>
      </c>
      <c r="B161" s="822" t="s">
        <v>8139</v>
      </c>
      <c r="C161" s="822" t="s">
        <v>5937</v>
      </c>
      <c r="D161" s="822" t="s">
        <v>8444</v>
      </c>
      <c r="E161" s="822" t="s">
        <v>8442</v>
      </c>
      <c r="F161" s="831"/>
      <c r="G161" s="831"/>
      <c r="H161" s="831"/>
      <c r="I161" s="831"/>
      <c r="J161" s="831"/>
      <c r="K161" s="831"/>
      <c r="L161" s="831"/>
      <c r="M161" s="831"/>
      <c r="N161" s="831">
        <v>0.2</v>
      </c>
      <c r="O161" s="831">
        <v>909.52</v>
      </c>
      <c r="P161" s="827"/>
      <c r="Q161" s="832">
        <v>4547.5999999999995</v>
      </c>
    </row>
    <row r="162" spans="1:17" ht="14.45" customHeight="1" x14ac:dyDescent="0.2">
      <c r="A162" s="821" t="s">
        <v>8429</v>
      </c>
      <c r="B162" s="822" t="s">
        <v>8139</v>
      </c>
      <c r="C162" s="822" t="s">
        <v>5937</v>
      </c>
      <c r="D162" s="822" t="s">
        <v>8445</v>
      </c>
      <c r="E162" s="822" t="s">
        <v>8433</v>
      </c>
      <c r="F162" s="831"/>
      <c r="G162" s="831"/>
      <c r="H162" s="831"/>
      <c r="I162" s="831"/>
      <c r="J162" s="831">
        <v>0.33</v>
      </c>
      <c r="K162" s="831">
        <v>480.67</v>
      </c>
      <c r="L162" s="831">
        <v>1</v>
      </c>
      <c r="M162" s="831">
        <v>1456.5757575757575</v>
      </c>
      <c r="N162" s="831"/>
      <c r="O162" s="831"/>
      <c r="P162" s="827"/>
      <c r="Q162" s="832"/>
    </row>
    <row r="163" spans="1:17" ht="14.45" customHeight="1" x14ac:dyDescent="0.2">
      <c r="A163" s="821" t="s">
        <v>8429</v>
      </c>
      <c r="B163" s="822" t="s">
        <v>8139</v>
      </c>
      <c r="C163" s="822" t="s">
        <v>5937</v>
      </c>
      <c r="D163" s="822" t="s">
        <v>8446</v>
      </c>
      <c r="E163" s="822" t="s">
        <v>8433</v>
      </c>
      <c r="F163" s="831"/>
      <c r="G163" s="831"/>
      <c r="H163" s="831"/>
      <c r="I163" s="831"/>
      <c r="J163" s="831">
        <v>0.4</v>
      </c>
      <c r="K163" s="831">
        <v>1456.42</v>
      </c>
      <c r="L163" s="831">
        <v>1</v>
      </c>
      <c r="M163" s="831">
        <v>3641.05</v>
      </c>
      <c r="N163" s="831"/>
      <c r="O163" s="831"/>
      <c r="P163" s="827"/>
      <c r="Q163" s="832"/>
    </row>
    <row r="164" spans="1:17" ht="14.45" customHeight="1" x14ac:dyDescent="0.2">
      <c r="A164" s="821" t="s">
        <v>8429</v>
      </c>
      <c r="B164" s="822" t="s">
        <v>8139</v>
      </c>
      <c r="C164" s="822" t="s">
        <v>5937</v>
      </c>
      <c r="D164" s="822" t="s">
        <v>8447</v>
      </c>
      <c r="E164" s="822" t="s">
        <v>8439</v>
      </c>
      <c r="F164" s="831"/>
      <c r="G164" s="831"/>
      <c r="H164" s="831"/>
      <c r="I164" s="831"/>
      <c r="J164" s="831">
        <v>0.2</v>
      </c>
      <c r="K164" s="831">
        <v>106.46</v>
      </c>
      <c r="L164" s="831">
        <v>1</v>
      </c>
      <c r="M164" s="831">
        <v>532.29999999999995</v>
      </c>
      <c r="N164" s="831">
        <v>0.1</v>
      </c>
      <c r="O164" s="831">
        <v>53.23</v>
      </c>
      <c r="P164" s="827">
        <v>0.5</v>
      </c>
      <c r="Q164" s="832">
        <v>532.29999999999995</v>
      </c>
    </row>
    <row r="165" spans="1:17" ht="14.45" customHeight="1" x14ac:dyDescent="0.2">
      <c r="A165" s="821" t="s">
        <v>8429</v>
      </c>
      <c r="B165" s="822" t="s">
        <v>8139</v>
      </c>
      <c r="C165" s="822" t="s">
        <v>5937</v>
      </c>
      <c r="D165" s="822" t="s">
        <v>8447</v>
      </c>
      <c r="E165" s="822" t="s">
        <v>8442</v>
      </c>
      <c r="F165" s="831"/>
      <c r="G165" s="831"/>
      <c r="H165" s="831"/>
      <c r="I165" s="831"/>
      <c r="J165" s="831">
        <v>0.6</v>
      </c>
      <c r="K165" s="831">
        <v>319.39000000000004</v>
      </c>
      <c r="L165" s="831">
        <v>1</v>
      </c>
      <c r="M165" s="831">
        <v>532.31666666666672</v>
      </c>
      <c r="N165" s="831">
        <v>0.1</v>
      </c>
      <c r="O165" s="831">
        <v>53.23</v>
      </c>
      <c r="P165" s="827">
        <v>0.16666144838598576</v>
      </c>
      <c r="Q165" s="832">
        <v>532.29999999999995</v>
      </c>
    </row>
    <row r="166" spans="1:17" ht="14.45" customHeight="1" x14ac:dyDescent="0.2">
      <c r="A166" s="821" t="s">
        <v>8429</v>
      </c>
      <c r="B166" s="822" t="s">
        <v>8139</v>
      </c>
      <c r="C166" s="822" t="s">
        <v>5937</v>
      </c>
      <c r="D166" s="822" t="s">
        <v>8448</v>
      </c>
      <c r="E166" s="822" t="s">
        <v>8145</v>
      </c>
      <c r="F166" s="831"/>
      <c r="G166" s="831"/>
      <c r="H166" s="831"/>
      <c r="I166" s="831"/>
      <c r="J166" s="831">
        <v>0.16</v>
      </c>
      <c r="K166" s="831">
        <v>524.14</v>
      </c>
      <c r="L166" s="831">
        <v>1</v>
      </c>
      <c r="M166" s="831">
        <v>3275.875</v>
      </c>
      <c r="N166" s="831"/>
      <c r="O166" s="831"/>
      <c r="P166" s="827"/>
      <c r="Q166" s="832"/>
    </row>
    <row r="167" spans="1:17" ht="14.45" customHeight="1" x14ac:dyDescent="0.2">
      <c r="A167" s="821" t="s">
        <v>8429</v>
      </c>
      <c r="B167" s="822" t="s">
        <v>8139</v>
      </c>
      <c r="C167" s="822" t="s">
        <v>6365</v>
      </c>
      <c r="D167" s="822" t="s">
        <v>8449</v>
      </c>
      <c r="E167" s="822" t="s">
        <v>8450</v>
      </c>
      <c r="F167" s="831"/>
      <c r="G167" s="831"/>
      <c r="H167" s="831"/>
      <c r="I167" s="831"/>
      <c r="J167" s="831">
        <v>1</v>
      </c>
      <c r="K167" s="831">
        <v>951.18</v>
      </c>
      <c r="L167" s="831">
        <v>1</v>
      </c>
      <c r="M167" s="831">
        <v>951.18</v>
      </c>
      <c r="N167" s="831"/>
      <c r="O167" s="831"/>
      <c r="P167" s="827"/>
      <c r="Q167" s="832"/>
    </row>
    <row r="168" spans="1:17" ht="14.45" customHeight="1" x14ac:dyDescent="0.2">
      <c r="A168" s="821" t="s">
        <v>8429</v>
      </c>
      <c r="B168" s="822" t="s">
        <v>8139</v>
      </c>
      <c r="C168" s="822" t="s">
        <v>6365</v>
      </c>
      <c r="D168" s="822" t="s">
        <v>8451</v>
      </c>
      <c r="E168" s="822" t="s">
        <v>8452</v>
      </c>
      <c r="F168" s="831">
        <v>3</v>
      </c>
      <c r="G168" s="831">
        <v>2916.96</v>
      </c>
      <c r="H168" s="831">
        <v>0.60665352267338846</v>
      </c>
      <c r="I168" s="831">
        <v>972.32</v>
      </c>
      <c r="J168" s="831">
        <v>6</v>
      </c>
      <c r="K168" s="831">
        <v>4808.28</v>
      </c>
      <c r="L168" s="831">
        <v>1</v>
      </c>
      <c r="M168" s="831">
        <v>801.38</v>
      </c>
      <c r="N168" s="831">
        <v>4</v>
      </c>
      <c r="O168" s="831">
        <v>2863.64</v>
      </c>
      <c r="P168" s="827">
        <v>0.59556431821774103</v>
      </c>
      <c r="Q168" s="832">
        <v>715.91</v>
      </c>
    </row>
    <row r="169" spans="1:17" ht="14.45" customHeight="1" x14ac:dyDescent="0.2">
      <c r="A169" s="821" t="s">
        <v>8429</v>
      </c>
      <c r="B169" s="822" t="s">
        <v>8139</v>
      </c>
      <c r="C169" s="822" t="s">
        <v>6365</v>
      </c>
      <c r="D169" s="822" t="s">
        <v>8453</v>
      </c>
      <c r="E169" s="822" t="s">
        <v>8452</v>
      </c>
      <c r="F169" s="831"/>
      <c r="G169" s="831"/>
      <c r="H169" s="831"/>
      <c r="I169" s="831"/>
      <c r="J169" s="831">
        <v>1</v>
      </c>
      <c r="K169" s="831">
        <v>1408.42</v>
      </c>
      <c r="L169" s="831">
        <v>1</v>
      </c>
      <c r="M169" s="831">
        <v>1408.42</v>
      </c>
      <c r="N169" s="831"/>
      <c r="O169" s="831"/>
      <c r="P169" s="827"/>
      <c r="Q169" s="832"/>
    </row>
    <row r="170" spans="1:17" ht="14.45" customHeight="1" x14ac:dyDescent="0.2">
      <c r="A170" s="821" t="s">
        <v>8429</v>
      </c>
      <c r="B170" s="822" t="s">
        <v>8139</v>
      </c>
      <c r="C170" s="822" t="s">
        <v>6365</v>
      </c>
      <c r="D170" s="822" t="s">
        <v>8454</v>
      </c>
      <c r="E170" s="822" t="s">
        <v>8452</v>
      </c>
      <c r="F170" s="831">
        <v>1</v>
      </c>
      <c r="G170" s="831">
        <v>1601.95</v>
      </c>
      <c r="H170" s="831"/>
      <c r="I170" s="831">
        <v>1601.95</v>
      </c>
      <c r="J170" s="831"/>
      <c r="K170" s="831"/>
      <c r="L170" s="831"/>
      <c r="M170" s="831"/>
      <c r="N170" s="831"/>
      <c r="O170" s="831"/>
      <c r="P170" s="827"/>
      <c r="Q170" s="832"/>
    </row>
    <row r="171" spans="1:17" ht="14.45" customHeight="1" x14ac:dyDescent="0.2">
      <c r="A171" s="821" t="s">
        <v>8429</v>
      </c>
      <c r="B171" s="822" t="s">
        <v>8139</v>
      </c>
      <c r="C171" s="822" t="s">
        <v>6365</v>
      </c>
      <c r="D171" s="822" t="s">
        <v>8455</v>
      </c>
      <c r="E171" s="822" t="s">
        <v>8452</v>
      </c>
      <c r="F171" s="831">
        <v>1</v>
      </c>
      <c r="G171" s="831">
        <v>1952.7</v>
      </c>
      <c r="H171" s="831"/>
      <c r="I171" s="831">
        <v>1952.7</v>
      </c>
      <c r="J171" s="831"/>
      <c r="K171" s="831"/>
      <c r="L171" s="831"/>
      <c r="M171" s="831"/>
      <c r="N171" s="831"/>
      <c r="O171" s="831"/>
      <c r="P171" s="827"/>
      <c r="Q171" s="832"/>
    </row>
    <row r="172" spans="1:17" ht="14.45" customHeight="1" x14ac:dyDescent="0.2">
      <c r="A172" s="821" t="s">
        <v>8429</v>
      </c>
      <c r="B172" s="822" t="s">
        <v>8139</v>
      </c>
      <c r="C172" s="822" t="s">
        <v>6365</v>
      </c>
      <c r="D172" s="822" t="s">
        <v>8456</v>
      </c>
      <c r="E172" s="822" t="s">
        <v>8457</v>
      </c>
      <c r="F172" s="831"/>
      <c r="G172" s="831"/>
      <c r="H172" s="831"/>
      <c r="I172" s="831"/>
      <c r="J172" s="831">
        <v>1</v>
      </c>
      <c r="K172" s="831">
        <v>939.14</v>
      </c>
      <c r="L172" s="831">
        <v>1</v>
      </c>
      <c r="M172" s="831">
        <v>939.14</v>
      </c>
      <c r="N172" s="831"/>
      <c r="O172" s="831"/>
      <c r="P172" s="827"/>
      <c r="Q172" s="832"/>
    </row>
    <row r="173" spans="1:17" ht="14.45" customHeight="1" x14ac:dyDescent="0.2">
      <c r="A173" s="821" t="s">
        <v>8429</v>
      </c>
      <c r="B173" s="822" t="s">
        <v>8139</v>
      </c>
      <c r="C173" s="822" t="s">
        <v>6365</v>
      </c>
      <c r="D173" s="822" t="s">
        <v>8458</v>
      </c>
      <c r="E173" s="822" t="s">
        <v>8459</v>
      </c>
      <c r="F173" s="831">
        <v>1</v>
      </c>
      <c r="G173" s="831">
        <v>11000.14</v>
      </c>
      <c r="H173" s="831"/>
      <c r="I173" s="831">
        <v>11000.14</v>
      </c>
      <c r="J173" s="831"/>
      <c r="K173" s="831"/>
      <c r="L173" s="831"/>
      <c r="M173" s="831"/>
      <c r="N173" s="831"/>
      <c r="O173" s="831"/>
      <c r="P173" s="827"/>
      <c r="Q173" s="832"/>
    </row>
    <row r="174" spans="1:17" ht="14.45" customHeight="1" x14ac:dyDescent="0.2">
      <c r="A174" s="821" t="s">
        <v>8429</v>
      </c>
      <c r="B174" s="822" t="s">
        <v>8139</v>
      </c>
      <c r="C174" s="822" t="s">
        <v>6365</v>
      </c>
      <c r="D174" s="822" t="s">
        <v>8460</v>
      </c>
      <c r="E174" s="822" t="s">
        <v>8452</v>
      </c>
      <c r="F174" s="831">
        <v>1</v>
      </c>
      <c r="G174" s="831">
        <v>1446.97</v>
      </c>
      <c r="H174" s="831"/>
      <c r="I174" s="831">
        <v>1446.97</v>
      </c>
      <c r="J174" s="831"/>
      <c r="K174" s="831"/>
      <c r="L174" s="831"/>
      <c r="M174" s="831"/>
      <c r="N174" s="831"/>
      <c r="O174" s="831"/>
      <c r="P174" s="827"/>
      <c r="Q174" s="832"/>
    </row>
    <row r="175" spans="1:17" ht="14.45" customHeight="1" x14ac:dyDescent="0.2">
      <c r="A175" s="821" t="s">
        <v>8429</v>
      </c>
      <c r="B175" s="822" t="s">
        <v>8139</v>
      </c>
      <c r="C175" s="822" t="s">
        <v>6365</v>
      </c>
      <c r="D175" s="822" t="s">
        <v>8461</v>
      </c>
      <c r="E175" s="822" t="s">
        <v>8462</v>
      </c>
      <c r="F175" s="831">
        <v>3</v>
      </c>
      <c r="G175" s="831">
        <v>2841.45</v>
      </c>
      <c r="H175" s="831">
        <v>0.3966732745141836</v>
      </c>
      <c r="I175" s="831">
        <v>947.15</v>
      </c>
      <c r="J175" s="831">
        <v>8</v>
      </c>
      <c r="K175" s="831">
        <v>7163.2</v>
      </c>
      <c r="L175" s="831">
        <v>1</v>
      </c>
      <c r="M175" s="831">
        <v>895.4</v>
      </c>
      <c r="N175" s="831">
        <v>6</v>
      </c>
      <c r="O175" s="831">
        <v>4065.6000000000004</v>
      </c>
      <c r="P175" s="827">
        <v>0.56756756756756765</v>
      </c>
      <c r="Q175" s="832">
        <v>677.6</v>
      </c>
    </row>
    <row r="176" spans="1:17" ht="14.45" customHeight="1" x14ac:dyDescent="0.2">
      <c r="A176" s="821" t="s">
        <v>8429</v>
      </c>
      <c r="B176" s="822" t="s">
        <v>8139</v>
      </c>
      <c r="C176" s="822" t="s">
        <v>6365</v>
      </c>
      <c r="D176" s="822" t="s">
        <v>8463</v>
      </c>
      <c r="E176" s="822" t="s">
        <v>8464</v>
      </c>
      <c r="F176" s="831">
        <v>1</v>
      </c>
      <c r="G176" s="831">
        <v>858.52</v>
      </c>
      <c r="H176" s="831"/>
      <c r="I176" s="831">
        <v>858.52</v>
      </c>
      <c r="J176" s="831"/>
      <c r="K176" s="831"/>
      <c r="L176" s="831"/>
      <c r="M176" s="831"/>
      <c r="N176" s="831"/>
      <c r="O176" s="831"/>
      <c r="P176" s="827"/>
      <c r="Q176" s="832"/>
    </row>
    <row r="177" spans="1:17" ht="14.45" customHeight="1" x14ac:dyDescent="0.2">
      <c r="A177" s="821" t="s">
        <v>8429</v>
      </c>
      <c r="B177" s="822" t="s">
        <v>8139</v>
      </c>
      <c r="C177" s="822" t="s">
        <v>6365</v>
      </c>
      <c r="D177" s="822" t="s">
        <v>8465</v>
      </c>
      <c r="E177" s="822" t="s">
        <v>8466</v>
      </c>
      <c r="F177" s="831">
        <v>3</v>
      </c>
      <c r="G177" s="831">
        <v>13751.119999999999</v>
      </c>
      <c r="H177" s="831">
        <v>0.5102045586681887</v>
      </c>
      <c r="I177" s="831">
        <v>4583.706666666666</v>
      </c>
      <c r="J177" s="831">
        <v>9</v>
      </c>
      <c r="K177" s="831">
        <v>26952.170000000006</v>
      </c>
      <c r="L177" s="831">
        <v>1</v>
      </c>
      <c r="M177" s="831">
        <v>2994.6855555555562</v>
      </c>
      <c r="N177" s="831">
        <v>4</v>
      </c>
      <c r="O177" s="831">
        <v>12542.08</v>
      </c>
      <c r="P177" s="827">
        <v>0.46534583300713811</v>
      </c>
      <c r="Q177" s="832">
        <v>3135.52</v>
      </c>
    </row>
    <row r="178" spans="1:17" ht="14.45" customHeight="1" x14ac:dyDescent="0.2">
      <c r="A178" s="821" t="s">
        <v>8429</v>
      </c>
      <c r="B178" s="822" t="s">
        <v>8139</v>
      </c>
      <c r="C178" s="822" t="s">
        <v>6365</v>
      </c>
      <c r="D178" s="822" t="s">
        <v>8467</v>
      </c>
      <c r="E178" s="822" t="s">
        <v>8468</v>
      </c>
      <c r="F178" s="831">
        <v>1</v>
      </c>
      <c r="G178" s="831">
        <v>888.06</v>
      </c>
      <c r="H178" s="831"/>
      <c r="I178" s="831">
        <v>888.06</v>
      </c>
      <c r="J178" s="831"/>
      <c r="K178" s="831"/>
      <c r="L178" s="831"/>
      <c r="M178" s="831"/>
      <c r="N178" s="831">
        <v>1</v>
      </c>
      <c r="O178" s="831">
        <v>687.17</v>
      </c>
      <c r="P178" s="827"/>
      <c r="Q178" s="832">
        <v>687.17</v>
      </c>
    </row>
    <row r="179" spans="1:17" ht="14.45" customHeight="1" x14ac:dyDescent="0.2">
      <c r="A179" s="821" t="s">
        <v>8429</v>
      </c>
      <c r="B179" s="822" t="s">
        <v>8139</v>
      </c>
      <c r="C179" s="822" t="s">
        <v>6365</v>
      </c>
      <c r="D179" s="822" t="s">
        <v>8469</v>
      </c>
      <c r="E179" s="822" t="s">
        <v>8470</v>
      </c>
      <c r="F179" s="831">
        <v>7</v>
      </c>
      <c r="G179" s="831">
        <v>27291.599999999999</v>
      </c>
      <c r="H179" s="831"/>
      <c r="I179" s="831">
        <v>3898.7999999999997</v>
      </c>
      <c r="J179" s="831"/>
      <c r="K179" s="831"/>
      <c r="L179" s="831"/>
      <c r="M179" s="831"/>
      <c r="N179" s="831">
        <v>1</v>
      </c>
      <c r="O179" s="831">
        <v>3108.45</v>
      </c>
      <c r="P179" s="827"/>
      <c r="Q179" s="832">
        <v>3108.45</v>
      </c>
    </row>
    <row r="180" spans="1:17" ht="14.45" customHeight="1" x14ac:dyDescent="0.2">
      <c r="A180" s="821" t="s">
        <v>8429</v>
      </c>
      <c r="B180" s="822" t="s">
        <v>8139</v>
      </c>
      <c r="C180" s="822" t="s">
        <v>6365</v>
      </c>
      <c r="D180" s="822" t="s">
        <v>8471</v>
      </c>
      <c r="E180" s="822" t="s">
        <v>8472</v>
      </c>
      <c r="F180" s="831">
        <v>10</v>
      </c>
      <c r="G180" s="831">
        <v>35618.04</v>
      </c>
      <c r="H180" s="831">
        <v>0.43863522506106994</v>
      </c>
      <c r="I180" s="831">
        <v>3561.8040000000001</v>
      </c>
      <c r="J180" s="831">
        <v>25</v>
      </c>
      <c r="K180" s="831">
        <v>81201.960000000006</v>
      </c>
      <c r="L180" s="831">
        <v>1</v>
      </c>
      <c r="M180" s="831">
        <v>3248.0784000000003</v>
      </c>
      <c r="N180" s="831">
        <v>7</v>
      </c>
      <c r="O180" s="831">
        <v>22280.52</v>
      </c>
      <c r="P180" s="827">
        <v>0.27438401733160134</v>
      </c>
      <c r="Q180" s="832">
        <v>3182.9314285714286</v>
      </c>
    </row>
    <row r="181" spans="1:17" ht="14.45" customHeight="1" x14ac:dyDescent="0.2">
      <c r="A181" s="821" t="s">
        <v>8429</v>
      </c>
      <c r="B181" s="822" t="s">
        <v>8139</v>
      </c>
      <c r="C181" s="822" t="s">
        <v>6365</v>
      </c>
      <c r="D181" s="822" t="s">
        <v>8473</v>
      </c>
      <c r="E181" s="822" t="s">
        <v>8474</v>
      </c>
      <c r="F181" s="831">
        <v>1</v>
      </c>
      <c r="G181" s="831">
        <v>1086.17</v>
      </c>
      <c r="H181" s="831"/>
      <c r="I181" s="831">
        <v>1086.17</v>
      </c>
      <c r="J181" s="831"/>
      <c r="K181" s="831"/>
      <c r="L181" s="831"/>
      <c r="M181" s="831"/>
      <c r="N181" s="831"/>
      <c r="O181" s="831"/>
      <c r="P181" s="827"/>
      <c r="Q181" s="832"/>
    </row>
    <row r="182" spans="1:17" ht="14.45" customHeight="1" x14ac:dyDescent="0.2">
      <c r="A182" s="821" t="s">
        <v>8429</v>
      </c>
      <c r="B182" s="822" t="s">
        <v>8139</v>
      </c>
      <c r="C182" s="822" t="s">
        <v>6365</v>
      </c>
      <c r="D182" s="822" t="s">
        <v>8475</v>
      </c>
      <c r="E182" s="822" t="s">
        <v>8476</v>
      </c>
      <c r="F182" s="831">
        <v>2</v>
      </c>
      <c r="G182" s="831">
        <v>718.2</v>
      </c>
      <c r="H182" s="831">
        <v>0.40335171685630528</v>
      </c>
      <c r="I182" s="831">
        <v>359.1</v>
      </c>
      <c r="J182" s="831">
        <v>6</v>
      </c>
      <c r="K182" s="831">
        <v>1780.58</v>
      </c>
      <c r="L182" s="831">
        <v>1</v>
      </c>
      <c r="M182" s="831">
        <v>296.76333333333332</v>
      </c>
      <c r="N182" s="831"/>
      <c r="O182" s="831"/>
      <c r="P182" s="827"/>
      <c r="Q182" s="832"/>
    </row>
    <row r="183" spans="1:17" ht="14.45" customHeight="1" x14ac:dyDescent="0.2">
      <c r="A183" s="821" t="s">
        <v>8429</v>
      </c>
      <c r="B183" s="822" t="s">
        <v>8139</v>
      </c>
      <c r="C183" s="822" t="s">
        <v>6365</v>
      </c>
      <c r="D183" s="822" t="s">
        <v>8477</v>
      </c>
      <c r="E183" s="822" t="s">
        <v>8478</v>
      </c>
      <c r="F183" s="831"/>
      <c r="G183" s="831"/>
      <c r="H183" s="831"/>
      <c r="I183" s="831"/>
      <c r="J183" s="831"/>
      <c r="K183" s="831"/>
      <c r="L183" s="831"/>
      <c r="M183" s="831"/>
      <c r="N183" s="831">
        <v>1</v>
      </c>
      <c r="O183" s="831">
        <v>411.4</v>
      </c>
      <c r="P183" s="827"/>
      <c r="Q183" s="832">
        <v>411.4</v>
      </c>
    </row>
    <row r="184" spans="1:17" ht="14.45" customHeight="1" x14ac:dyDescent="0.2">
      <c r="A184" s="821" t="s">
        <v>8429</v>
      </c>
      <c r="B184" s="822" t="s">
        <v>8139</v>
      </c>
      <c r="C184" s="822" t="s">
        <v>6365</v>
      </c>
      <c r="D184" s="822" t="s">
        <v>8479</v>
      </c>
      <c r="E184" s="822" t="s">
        <v>8480</v>
      </c>
      <c r="F184" s="831">
        <v>4</v>
      </c>
      <c r="G184" s="831">
        <v>64755.770000000004</v>
      </c>
      <c r="H184" s="831">
        <v>0.64869226276758052</v>
      </c>
      <c r="I184" s="831">
        <v>16188.942500000001</v>
      </c>
      <c r="J184" s="831">
        <v>7</v>
      </c>
      <c r="K184" s="831">
        <v>99825.1</v>
      </c>
      <c r="L184" s="831">
        <v>1</v>
      </c>
      <c r="M184" s="831">
        <v>14260.728571428572</v>
      </c>
      <c r="N184" s="831">
        <v>4</v>
      </c>
      <c r="O184" s="831">
        <v>57043.6</v>
      </c>
      <c r="P184" s="827">
        <v>0.57143544058558415</v>
      </c>
      <c r="Q184" s="832">
        <v>14260.9</v>
      </c>
    </row>
    <row r="185" spans="1:17" ht="14.45" customHeight="1" x14ac:dyDescent="0.2">
      <c r="A185" s="821" t="s">
        <v>8429</v>
      </c>
      <c r="B185" s="822" t="s">
        <v>8139</v>
      </c>
      <c r="C185" s="822" t="s">
        <v>6365</v>
      </c>
      <c r="D185" s="822" t="s">
        <v>8481</v>
      </c>
      <c r="E185" s="822" t="s">
        <v>8482</v>
      </c>
      <c r="F185" s="831">
        <v>1</v>
      </c>
      <c r="G185" s="831">
        <v>5200.68</v>
      </c>
      <c r="H185" s="831"/>
      <c r="I185" s="831">
        <v>5200.68</v>
      </c>
      <c r="J185" s="831"/>
      <c r="K185" s="831"/>
      <c r="L185" s="831"/>
      <c r="M185" s="831"/>
      <c r="N185" s="831"/>
      <c r="O185" s="831"/>
      <c r="P185" s="827"/>
      <c r="Q185" s="832"/>
    </row>
    <row r="186" spans="1:17" ht="14.45" customHeight="1" x14ac:dyDescent="0.2">
      <c r="A186" s="821" t="s">
        <v>8429</v>
      </c>
      <c r="B186" s="822" t="s">
        <v>8139</v>
      </c>
      <c r="C186" s="822" t="s">
        <v>6365</v>
      </c>
      <c r="D186" s="822" t="s">
        <v>8483</v>
      </c>
      <c r="E186" s="822" t="s">
        <v>8484</v>
      </c>
      <c r="F186" s="831">
        <v>4</v>
      </c>
      <c r="G186" s="831">
        <v>25365.040000000001</v>
      </c>
      <c r="H186" s="831">
        <v>1.0334159711711419</v>
      </c>
      <c r="I186" s="831">
        <v>6341.26</v>
      </c>
      <c r="J186" s="831">
        <v>7</v>
      </c>
      <c r="K186" s="831">
        <v>24544.85</v>
      </c>
      <c r="L186" s="831">
        <v>1</v>
      </c>
      <c r="M186" s="831">
        <v>3506.4071428571428</v>
      </c>
      <c r="N186" s="831">
        <v>4</v>
      </c>
      <c r="O186" s="831">
        <v>14025.08</v>
      </c>
      <c r="P186" s="827">
        <v>0.57140622167175603</v>
      </c>
      <c r="Q186" s="832">
        <v>3506.27</v>
      </c>
    </row>
    <row r="187" spans="1:17" ht="14.45" customHeight="1" x14ac:dyDescent="0.2">
      <c r="A187" s="821" t="s">
        <v>8429</v>
      </c>
      <c r="B187" s="822" t="s">
        <v>8139</v>
      </c>
      <c r="C187" s="822" t="s">
        <v>6365</v>
      </c>
      <c r="D187" s="822" t="s">
        <v>8485</v>
      </c>
      <c r="E187" s="822" t="s">
        <v>8486</v>
      </c>
      <c r="F187" s="831">
        <v>3</v>
      </c>
      <c r="G187" s="831">
        <v>5294.42</v>
      </c>
      <c r="H187" s="831">
        <v>1.5333700185356811</v>
      </c>
      <c r="I187" s="831">
        <v>1764.8066666666666</v>
      </c>
      <c r="J187" s="831">
        <v>2</v>
      </c>
      <c r="K187" s="831">
        <v>3452.8</v>
      </c>
      <c r="L187" s="831">
        <v>1</v>
      </c>
      <c r="M187" s="831">
        <v>1726.4</v>
      </c>
      <c r="N187" s="831">
        <v>3</v>
      </c>
      <c r="O187" s="831">
        <v>5179.2000000000007</v>
      </c>
      <c r="P187" s="827">
        <v>1.5000000000000002</v>
      </c>
      <c r="Q187" s="832">
        <v>1726.4000000000003</v>
      </c>
    </row>
    <row r="188" spans="1:17" ht="14.45" customHeight="1" x14ac:dyDescent="0.2">
      <c r="A188" s="821" t="s">
        <v>8429</v>
      </c>
      <c r="B188" s="822" t="s">
        <v>8139</v>
      </c>
      <c r="C188" s="822" t="s">
        <v>6365</v>
      </c>
      <c r="D188" s="822" t="s">
        <v>8487</v>
      </c>
      <c r="E188" s="822" t="s">
        <v>8488</v>
      </c>
      <c r="F188" s="831">
        <v>1</v>
      </c>
      <c r="G188" s="831">
        <v>3106.5</v>
      </c>
      <c r="H188" s="831"/>
      <c r="I188" s="831">
        <v>3106.5</v>
      </c>
      <c r="J188" s="831"/>
      <c r="K188" s="831"/>
      <c r="L188" s="831"/>
      <c r="M188" s="831"/>
      <c r="N188" s="831"/>
      <c r="O188" s="831"/>
      <c r="P188" s="827"/>
      <c r="Q188" s="832"/>
    </row>
    <row r="189" spans="1:17" ht="14.45" customHeight="1" x14ac:dyDescent="0.2">
      <c r="A189" s="821" t="s">
        <v>8429</v>
      </c>
      <c r="B189" s="822" t="s">
        <v>8139</v>
      </c>
      <c r="C189" s="822" t="s">
        <v>6365</v>
      </c>
      <c r="D189" s="822" t="s">
        <v>8489</v>
      </c>
      <c r="E189" s="822" t="s">
        <v>8490</v>
      </c>
      <c r="F189" s="831">
        <v>2</v>
      </c>
      <c r="G189" s="831">
        <v>761.72</v>
      </c>
      <c r="H189" s="831"/>
      <c r="I189" s="831">
        <v>380.86</v>
      </c>
      <c r="J189" s="831"/>
      <c r="K189" s="831"/>
      <c r="L189" s="831"/>
      <c r="M189" s="831"/>
      <c r="N189" s="831"/>
      <c r="O189" s="831"/>
      <c r="P189" s="827"/>
      <c r="Q189" s="832"/>
    </row>
    <row r="190" spans="1:17" ht="14.45" customHeight="1" x14ac:dyDescent="0.2">
      <c r="A190" s="821" t="s">
        <v>8429</v>
      </c>
      <c r="B190" s="822" t="s">
        <v>8139</v>
      </c>
      <c r="C190" s="822" t="s">
        <v>6365</v>
      </c>
      <c r="D190" s="822" t="s">
        <v>8491</v>
      </c>
      <c r="E190" s="822" t="s">
        <v>8492</v>
      </c>
      <c r="F190" s="831">
        <v>2</v>
      </c>
      <c r="G190" s="831">
        <v>6357.26</v>
      </c>
      <c r="H190" s="831">
        <v>0.5</v>
      </c>
      <c r="I190" s="831">
        <v>3178.63</v>
      </c>
      <c r="J190" s="831">
        <v>4</v>
      </c>
      <c r="K190" s="831">
        <v>12714.52</v>
      </c>
      <c r="L190" s="831">
        <v>1</v>
      </c>
      <c r="M190" s="831">
        <v>3178.63</v>
      </c>
      <c r="N190" s="831"/>
      <c r="O190" s="831"/>
      <c r="P190" s="827"/>
      <c r="Q190" s="832"/>
    </row>
    <row r="191" spans="1:17" ht="14.45" customHeight="1" x14ac:dyDescent="0.2">
      <c r="A191" s="821" t="s">
        <v>8429</v>
      </c>
      <c r="B191" s="822" t="s">
        <v>8139</v>
      </c>
      <c r="C191" s="822" t="s">
        <v>6365</v>
      </c>
      <c r="D191" s="822" t="s">
        <v>8493</v>
      </c>
      <c r="E191" s="822" t="s">
        <v>8494</v>
      </c>
      <c r="F191" s="831">
        <v>1</v>
      </c>
      <c r="G191" s="831">
        <v>1932.09</v>
      </c>
      <c r="H191" s="831"/>
      <c r="I191" s="831">
        <v>1932.09</v>
      </c>
      <c r="J191" s="831"/>
      <c r="K191" s="831"/>
      <c r="L191" s="831"/>
      <c r="M191" s="831"/>
      <c r="N191" s="831"/>
      <c r="O191" s="831"/>
      <c r="P191" s="827"/>
      <c r="Q191" s="832"/>
    </row>
    <row r="192" spans="1:17" ht="14.45" customHeight="1" x14ac:dyDescent="0.2">
      <c r="A192" s="821" t="s">
        <v>8429</v>
      </c>
      <c r="B192" s="822" t="s">
        <v>8139</v>
      </c>
      <c r="C192" s="822" t="s">
        <v>6365</v>
      </c>
      <c r="D192" s="822" t="s">
        <v>8495</v>
      </c>
      <c r="E192" s="822" t="s">
        <v>8496</v>
      </c>
      <c r="F192" s="831"/>
      <c r="G192" s="831"/>
      <c r="H192" s="831"/>
      <c r="I192" s="831"/>
      <c r="J192" s="831">
        <v>1</v>
      </c>
      <c r="K192" s="831">
        <v>7840.8</v>
      </c>
      <c r="L192" s="831">
        <v>1</v>
      </c>
      <c r="M192" s="831">
        <v>7840.8</v>
      </c>
      <c r="N192" s="831"/>
      <c r="O192" s="831"/>
      <c r="P192" s="827"/>
      <c r="Q192" s="832"/>
    </row>
    <row r="193" spans="1:17" ht="14.45" customHeight="1" x14ac:dyDescent="0.2">
      <c r="A193" s="821" t="s">
        <v>8429</v>
      </c>
      <c r="B193" s="822" t="s">
        <v>8139</v>
      </c>
      <c r="C193" s="822" t="s">
        <v>6365</v>
      </c>
      <c r="D193" s="822" t="s">
        <v>8497</v>
      </c>
      <c r="E193" s="822" t="s">
        <v>8498</v>
      </c>
      <c r="F193" s="831">
        <v>1</v>
      </c>
      <c r="G193" s="831">
        <v>7763.29</v>
      </c>
      <c r="H193" s="831"/>
      <c r="I193" s="831">
        <v>7763.29</v>
      </c>
      <c r="J193" s="831"/>
      <c r="K193" s="831"/>
      <c r="L193" s="831"/>
      <c r="M193" s="831"/>
      <c r="N193" s="831"/>
      <c r="O193" s="831"/>
      <c r="P193" s="827"/>
      <c r="Q193" s="832"/>
    </row>
    <row r="194" spans="1:17" ht="14.45" customHeight="1" x14ac:dyDescent="0.2">
      <c r="A194" s="821" t="s">
        <v>8429</v>
      </c>
      <c r="B194" s="822" t="s">
        <v>8139</v>
      </c>
      <c r="C194" s="822" t="s">
        <v>6365</v>
      </c>
      <c r="D194" s="822" t="s">
        <v>8499</v>
      </c>
      <c r="E194" s="822" t="s">
        <v>8500</v>
      </c>
      <c r="F194" s="831"/>
      <c r="G194" s="831"/>
      <c r="H194" s="831"/>
      <c r="I194" s="831"/>
      <c r="J194" s="831"/>
      <c r="K194" s="831"/>
      <c r="L194" s="831"/>
      <c r="M194" s="831"/>
      <c r="N194" s="831">
        <v>3</v>
      </c>
      <c r="O194" s="831">
        <v>2077.17</v>
      </c>
      <c r="P194" s="827"/>
      <c r="Q194" s="832">
        <v>692.39</v>
      </c>
    </row>
    <row r="195" spans="1:17" ht="14.45" customHeight="1" x14ac:dyDescent="0.2">
      <c r="A195" s="821" t="s">
        <v>8429</v>
      </c>
      <c r="B195" s="822" t="s">
        <v>8139</v>
      </c>
      <c r="C195" s="822" t="s">
        <v>5932</v>
      </c>
      <c r="D195" s="822" t="s">
        <v>8501</v>
      </c>
      <c r="E195" s="822" t="s">
        <v>8502</v>
      </c>
      <c r="F195" s="831">
        <v>10</v>
      </c>
      <c r="G195" s="831">
        <v>2140</v>
      </c>
      <c r="H195" s="831">
        <v>1.9906976744186047</v>
      </c>
      <c r="I195" s="831">
        <v>214</v>
      </c>
      <c r="J195" s="831">
        <v>5</v>
      </c>
      <c r="K195" s="831">
        <v>1075</v>
      </c>
      <c r="L195" s="831">
        <v>1</v>
      </c>
      <c r="M195" s="831">
        <v>215</v>
      </c>
      <c r="N195" s="831">
        <v>2</v>
      </c>
      <c r="O195" s="831">
        <v>432</v>
      </c>
      <c r="P195" s="827">
        <v>0.4018604651162791</v>
      </c>
      <c r="Q195" s="832">
        <v>216</v>
      </c>
    </row>
    <row r="196" spans="1:17" ht="14.45" customHeight="1" x14ac:dyDescent="0.2">
      <c r="A196" s="821" t="s">
        <v>8429</v>
      </c>
      <c r="B196" s="822" t="s">
        <v>8139</v>
      </c>
      <c r="C196" s="822" t="s">
        <v>5932</v>
      </c>
      <c r="D196" s="822" t="s">
        <v>8503</v>
      </c>
      <c r="E196" s="822" t="s">
        <v>8504</v>
      </c>
      <c r="F196" s="831">
        <v>41</v>
      </c>
      <c r="G196" s="831">
        <v>6355</v>
      </c>
      <c r="H196" s="831">
        <v>1.2344599844599844</v>
      </c>
      <c r="I196" s="831">
        <v>155</v>
      </c>
      <c r="J196" s="831">
        <v>33</v>
      </c>
      <c r="K196" s="831">
        <v>5148</v>
      </c>
      <c r="L196" s="831">
        <v>1</v>
      </c>
      <c r="M196" s="831">
        <v>156</v>
      </c>
      <c r="N196" s="831">
        <v>26</v>
      </c>
      <c r="O196" s="831">
        <v>4082</v>
      </c>
      <c r="P196" s="827">
        <v>0.79292929292929293</v>
      </c>
      <c r="Q196" s="832">
        <v>157</v>
      </c>
    </row>
    <row r="197" spans="1:17" ht="14.45" customHeight="1" x14ac:dyDescent="0.2">
      <c r="A197" s="821" t="s">
        <v>8429</v>
      </c>
      <c r="B197" s="822" t="s">
        <v>8139</v>
      </c>
      <c r="C197" s="822" t="s">
        <v>5932</v>
      </c>
      <c r="D197" s="822" t="s">
        <v>8505</v>
      </c>
      <c r="E197" s="822" t="s">
        <v>8506</v>
      </c>
      <c r="F197" s="831">
        <v>50</v>
      </c>
      <c r="G197" s="831">
        <v>9350</v>
      </c>
      <c r="H197" s="831">
        <v>0.67208165612420934</v>
      </c>
      <c r="I197" s="831">
        <v>187</v>
      </c>
      <c r="J197" s="831">
        <v>74</v>
      </c>
      <c r="K197" s="831">
        <v>13912</v>
      </c>
      <c r="L197" s="831">
        <v>1</v>
      </c>
      <c r="M197" s="831">
        <v>188</v>
      </c>
      <c r="N197" s="831">
        <v>63</v>
      </c>
      <c r="O197" s="831">
        <v>11907</v>
      </c>
      <c r="P197" s="827">
        <v>0.855879815986199</v>
      </c>
      <c r="Q197" s="832">
        <v>189</v>
      </c>
    </row>
    <row r="198" spans="1:17" ht="14.45" customHeight="1" x14ac:dyDescent="0.2">
      <c r="A198" s="821" t="s">
        <v>8429</v>
      </c>
      <c r="B198" s="822" t="s">
        <v>8139</v>
      </c>
      <c r="C198" s="822" t="s">
        <v>5932</v>
      </c>
      <c r="D198" s="822" t="s">
        <v>8507</v>
      </c>
      <c r="E198" s="822" t="s">
        <v>8508</v>
      </c>
      <c r="F198" s="831">
        <v>850</v>
      </c>
      <c r="G198" s="831">
        <v>108800</v>
      </c>
      <c r="H198" s="831">
        <v>0.98185198220393277</v>
      </c>
      <c r="I198" s="831">
        <v>128</v>
      </c>
      <c r="J198" s="831">
        <v>859</v>
      </c>
      <c r="K198" s="831">
        <v>110811</v>
      </c>
      <c r="L198" s="831">
        <v>1</v>
      </c>
      <c r="M198" s="831">
        <v>129</v>
      </c>
      <c r="N198" s="831">
        <v>971</v>
      </c>
      <c r="O198" s="831">
        <v>126230</v>
      </c>
      <c r="P198" s="827">
        <v>1.1391468356029637</v>
      </c>
      <c r="Q198" s="832">
        <v>130</v>
      </c>
    </row>
    <row r="199" spans="1:17" ht="14.45" customHeight="1" x14ac:dyDescent="0.2">
      <c r="A199" s="821" t="s">
        <v>8429</v>
      </c>
      <c r="B199" s="822" t="s">
        <v>8139</v>
      </c>
      <c r="C199" s="822" t="s">
        <v>5932</v>
      </c>
      <c r="D199" s="822" t="s">
        <v>8509</v>
      </c>
      <c r="E199" s="822" t="s">
        <v>8510</v>
      </c>
      <c r="F199" s="831">
        <v>2101</v>
      </c>
      <c r="G199" s="831">
        <v>470624</v>
      </c>
      <c r="H199" s="831">
        <v>0.94645349421820013</v>
      </c>
      <c r="I199" s="831">
        <v>224</v>
      </c>
      <c r="J199" s="831">
        <v>2210</v>
      </c>
      <c r="K199" s="831">
        <v>497250</v>
      </c>
      <c r="L199" s="831">
        <v>1</v>
      </c>
      <c r="M199" s="831">
        <v>225</v>
      </c>
      <c r="N199" s="831">
        <v>1645</v>
      </c>
      <c r="O199" s="831">
        <v>371770</v>
      </c>
      <c r="P199" s="827">
        <v>0.74765208647561587</v>
      </c>
      <c r="Q199" s="832">
        <v>226</v>
      </c>
    </row>
    <row r="200" spans="1:17" ht="14.45" customHeight="1" x14ac:dyDescent="0.2">
      <c r="A200" s="821" t="s">
        <v>8429</v>
      </c>
      <c r="B200" s="822" t="s">
        <v>8139</v>
      </c>
      <c r="C200" s="822" t="s">
        <v>5932</v>
      </c>
      <c r="D200" s="822" t="s">
        <v>8511</v>
      </c>
      <c r="E200" s="822" t="s">
        <v>8512</v>
      </c>
      <c r="F200" s="831">
        <v>28</v>
      </c>
      <c r="G200" s="831">
        <v>6272</v>
      </c>
      <c r="H200" s="831">
        <v>0.63353535353535351</v>
      </c>
      <c r="I200" s="831">
        <v>224</v>
      </c>
      <c r="J200" s="831">
        <v>44</v>
      </c>
      <c r="K200" s="831">
        <v>9900</v>
      </c>
      <c r="L200" s="831">
        <v>1</v>
      </c>
      <c r="M200" s="831">
        <v>225</v>
      </c>
      <c r="N200" s="831">
        <v>32</v>
      </c>
      <c r="O200" s="831">
        <v>7232</v>
      </c>
      <c r="P200" s="827">
        <v>0.73050505050505055</v>
      </c>
      <c r="Q200" s="832">
        <v>226</v>
      </c>
    </row>
    <row r="201" spans="1:17" ht="14.45" customHeight="1" x14ac:dyDescent="0.2">
      <c r="A201" s="821" t="s">
        <v>8429</v>
      </c>
      <c r="B201" s="822" t="s">
        <v>8139</v>
      </c>
      <c r="C201" s="822" t="s">
        <v>5932</v>
      </c>
      <c r="D201" s="822" t="s">
        <v>8513</v>
      </c>
      <c r="E201" s="822" t="s">
        <v>8514</v>
      </c>
      <c r="F201" s="831">
        <v>1</v>
      </c>
      <c r="G201" s="831">
        <v>354</v>
      </c>
      <c r="H201" s="831"/>
      <c r="I201" s="831">
        <v>354</v>
      </c>
      <c r="J201" s="831"/>
      <c r="K201" s="831"/>
      <c r="L201" s="831"/>
      <c r="M201" s="831"/>
      <c r="N201" s="831">
        <v>3</v>
      </c>
      <c r="O201" s="831">
        <v>1071</v>
      </c>
      <c r="P201" s="827"/>
      <c r="Q201" s="832">
        <v>357</v>
      </c>
    </row>
    <row r="202" spans="1:17" ht="14.45" customHeight="1" x14ac:dyDescent="0.2">
      <c r="A202" s="821" t="s">
        <v>8429</v>
      </c>
      <c r="B202" s="822" t="s">
        <v>8139</v>
      </c>
      <c r="C202" s="822" t="s">
        <v>5932</v>
      </c>
      <c r="D202" s="822" t="s">
        <v>8515</v>
      </c>
      <c r="E202" s="822" t="s">
        <v>8516</v>
      </c>
      <c r="F202" s="831">
        <v>13</v>
      </c>
      <c r="G202" s="831">
        <v>2938</v>
      </c>
      <c r="H202" s="831">
        <v>1.4380812530592266</v>
      </c>
      <c r="I202" s="831">
        <v>226</v>
      </c>
      <c r="J202" s="831">
        <v>9</v>
      </c>
      <c r="K202" s="831">
        <v>2043</v>
      </c>
      <c r="L202" s="831">
        <v>1</v>
      </c>
      <c r="M202" s="831">
        <v>227</v>
      </c>
      <c r="N202" s="831">
        <v>10</v>
      </c>
      <c r="O202" s="831">
        <v>2280</v>
      </c>
      <c r="P202" s="827">
        <v>1.1160058737151248</v>
      </c>
      <c r="Q202" s="832">
        <v>228</v>
      </c>
    </row>
    <row r="203" spans="1:17" ht="14.45" customHeight="1" x14ac:dyDescent="0.2">
      <c r="A203" s="821" t="s">
        <v>8429</v>
      </c>
      <c r="B203" s="822" t="s">
        <v>8139</v>
      </c>
      <c r="C203" s="822" t="s">
        <v>5932</v>
      </c>
      <c r="D203" s="822" t="s">
        <v>8517</v>
      </c>
      <c r="E203" s="822" t="s">
        <v>8518</v>
      </c>
      <c r="F203" s="831"/>
      <c r="G203" s="831"/>
      <c r="H203" s="831"/>
      <c r="I203" s="831"/>
      <c r="J203" s="831">
        <v>1</v>
      </c>
      <c r="K203" s="831">
        <v>354</v>
      </c>
      <c r="L203" s="831">
        <v>1</v>
      </c>
      <c r="M203" s="831">
        <v>354</v>
      </c>
      <c r="N203" s="831">
        <v>2</v>
      </c>
      <c r="O203" s="831">
        <v>712</v>
      </c>
      <c r="P203" s="827">
        <v>2.0112994350282487</v>
      </c>
      <c r="Q203" s="832">
        <v>356</v>
      </c>
    </row>
    <row r="204" spans="1:17" ht="14.45" customHeight="1" x14ac:dyDescent="0.2">
      <c r="A204" s="821" t="s">
        <v>8429</v>
      </c>
      <c r="B204" s="822" t="s">
        <v>8139</v>
      </c>
      <c r="C204" s="822" t="s">
        <v>5932</v>
      </c>
      <c r="D204" s="822" t="s">
        <v>8519</v>
      </c>
      <c r="E204" s="822" t="s">
        <v>8520</v>
      </c>
      <c r="F204" s="831">
        <v>5</v>
      </c>
      <c r="G204" s="831">
        <v>20830</v>
      </c>
      <c r="H204" s="831">
        <v>0.71308753551744208</v>
      </c>
      <c r="I204" s="831">
        <v>4166</v>
      </c>
      <c r="J204" s="831">
        <v>7</v>
      </c>
      <c r="K204" s="831">
        <v>29211</v>
      </c>
      <c r="L204" s="831">
        <v>1</v>
      </c>
      <c r="M204" s="831">
        <v>4173</v>
      </c>
      <c r="N204" s="831">
        <v>2</v>
      </c>
      <c r="O204" s="831">
        <v>8358</v>
      </c>
      <c r="P204" s="827">
        <v>0.28612508986340762</v>
      </c>
      <c r="Q204" s="832">
        <v>4179</v>
      </c>
    </row>
    <row r="205" spans="1:17" ht="14.45" customHeight="1" x14ac:dyDescent="0.2">
      <c r="A205" s="821" t="s">
        <v>8429</v>
      </c>
      <c r="B205" s="822" t="s">
        <v>8139</v>
      </c>
      <c r="C205" s="822" t="s">
        <v>5932</v>
      </c>
      <c r="D205" s="822" t="s">
        <v>8521</v>
      </c>
      <c r="E205" s="822" t="s">
        <v>8522</v>
      </c>
      <c r="F205" s="831">
        <v>9</v>
      </c>
      <c r="G205" s="831">
        <v>34758</v>
      </c>
      <c r="H205" s="831">
        <v>0.59922420480993022</v>
      </c>
      <c r="I205" s="831">
        <v>3862</v>
      </c>
      <c r="J205" s="831">
        <v>15</v>
      </c>
      <c r="K205" s="831">
        <v>58005</v>
      </c>
      <c r="L205" s="831">
        <v>1</v>
      </c>
      <c r="M205" s="831">
        <v>3867</v>
      </c>
      <c r="N205" s="831">
        <v>8</v>
      </c>
      <c r="O205" s="831">
        <v>30968</v>
      </c>
      <c r="P205" s="827">
        <v>0.53388500991293852</v>
      </c>
      <c r="Q205" s="832">
        <v>3871</v>
      </c>
    </row>
    <row r="206" spans="1:17" ht="14.45" customHeight="1" x14ac:dyDescent="0.2">
      <c r="A206" s="821" t="s">
        <v>8429</v>
      </c>
      <c r="B206" s="822" t="s">
        <v>8139</v>
      </c>
      <c r="C206" s="822" t="s">
        <v>5932</v>
      </c>
      <c r="D206" s="822" t="s">
        <v>8523</v>
      </c>
      <c r="E206" s="822" t="s">
        <v>8524</v>
      </c>
      <c r="F206" s="831">
        <v>2</v>
      </c>
      <c r="G206" s="831">
        <v>10424</v>
      </c>
      <c r="H206" s="831">
        <v>1.9973174937727534</v>
      </c>
      <c r="I206" s="831">
        <v>5212</v>
      </c>
      <c r="J206" s="831">
        <v>1</v>
      </c>
      <c r="K206" s="831">
        <v>5219</v>
      </c>
      <c r="L206" s="831">
        <v>1</v>
      </c>
      <c r="M206" s="831">
        <v>5219</v>
      </c>
      <c r="N206" s="831">
        <v>1</v>
      </c>
      <c r="O206" s="831">
        <v>5225</v>
      </c>
      <c r="P206" s="827">
        <v>1.0011496455259628</v>
      </c>
      <c r="Q206" s="832">
        <v>5225</v>
      </c>
    </row>
    <row r="207" spans="1:17" ht="14.45" customHeight="1" x14ac:dyDescent="0.2">
      <c r="A207" s="821" t="s">
        <v>8429</v>
      </c>
      <c r="B207" s="822" t="s">
        <v>8139</v>
      </c>
      <c r="C207" s="822" t="s">
        <v>5932</v>
      </c>
      <c r="D207" s="822" t="s">
        <v>8525</v>
      </c>
      <c r="E207" s="822" t="s">
        <v>8526</v>
      </c>
      <c r="F207" s="831">
        <v>1</v>
      </c>
      <c r="G207" s="831">
        <v>7928</v>
      </c>
      <c r="H207" s="831"/>
      <c r="I207" s="831">
        <v>7928</v>
      </c>
      <c r="J207" s="831"/>
      <c r="K207" s="831"/>
      <c r="L207" s="831"/>
      <c r="M207" s="831"/>
      <c r="N207" s="831"/>
      <c r="O207" s="831"/>
      <c r="P207" s="827"/>
      <c r="Q207" s="832"/>
    </row>
    <row r="208" spans="1:17" ht="14.45" customHeight="1" x14ac:dyDescent="0.2">
      <c r="A208" s="821" t="s">
        <v>8429</v>
      </c>
      <c r="B208" s="822" t="s">
        <v>8139</v>
      </c>
      <c r="C208" s="822" t="s">
        <v>5932</v>
      </c>
      <c r="D208" s="822" t="s">
        <v>8527</v>
      </c>
      <c r="E208" s="822" t="s">
        <v>8528</v>
      </c>
      <c r="F208" s="831">
        <v>23</v>
      </c>
      <c r="G208" s="831">
        <v>29762</v>
      </c>
      <c r="H208" s="831">
        <v>0.76489334361346695</v>
      </c>
      <c r="I208" s="831">
        <v>1294</v>
      </c>
      <c r="J208" s="831">
        <v>30</v>
      </c>
      <c r="K208" s="831">
        <v>38910</v>
      </c>
      <c r="L208" s="831">
        <v>1</v>
      </c>
      <c r="M208" s="831">
        <v>1297</v>
      </c>
      <c r="N208" s="831">
        <v>22</v>
      </c>
      <c r="O208" s="831">
        <v>28578</v>
      </c>
      <c r="P208" s="827">
        <v>0.73446414803392446</v>
      </c>
      <c r="Q208" s="832">
        <v>1299</v>
      </c>
    </row>
    <row r="209" spans="1:17" ht="14.45" customHeight="1" x14ac:dyDescent="0.2">
      <c r="A209" s="821" t="s">
        <v>8429</v>
      </c>
      <c r="B209" s="822" t="s">
        <v>8139</v>
      </c>
      <c r="C209" s="822" t="s">
        <v>5932</v>
      </c>
      <c r="D209" s="822" t="s">
        <v>8529</v>
      </c>
      <c r="E209" s="822" t="s">
        <v>8530</v>
      </c>
      <c r="F209" s="831">
        <v>5</v>
      </c>
      <c r="G209" s="831">
        <v>5890</v>
      </c>
      <c r="H209" s="831">
        <v>0.71307506053268765</v>
      </c>
      <c r="I209" s="831">
        <v>1178</v>
      </c>
      <c r="J209" s="831">
        <v>7</v>
      </c>
      <c r="K209" s="831">
        <v>8260</v>
      </c>
      <c r="L209" s="831">
        <v>1</v>
      </c>
      <c r="M209" s="831">
        <v>1180</v>
      </c>
      <c r="N209" s="831">
        <v>6</v>
      </c>
      <c r="O209" s="831">
        <v>7092</v>
      </c>
      <c r="P209" s="827">
        <v>0.85859564164648905</v>
      </c>
      <c r="Q209" s="832">
        <v>1182</v>
      </c>
    </row>
    <row r="210" spans="1:17" ht="14.45" customHeight="1" x14ac:dyDescent="0.2">
      <c r="A210" s="821" t="s">
        <v>8429</v>
      </c>
      <c r="B210" s="822" t="s">
        <v>8139</v>
      </c>
      <c r="C210" s="822" t="s">
        <v>5932</v>
      </c>
      <c r="D210" s="822" t="s">
        <v>8531</v>
      </c>
      <c r="E210" s="822" t="s">
        <v>8532</v>
      </c>
      <c r="F210" s="831">
        <v>46</v>
      </c>
      <c r="G210" s="831">
        <v>237256</v>
      </c>
      <c r="H210" s="831">
        <v>1.2422170329958009</v>
      </c>
      <c r="I210" s="831">
        <v>5157.739130434783</v>
      </c>
      <c r="J210" s="831">
        <v>37</v>
      </c>
      <c r="K210" s="831">
        <v>190994</v>
      </c>
      <c r="L210" s="831">
        <v>1</v>
      </c>
      <c r="M210" s="831">
        <v>5162</v>
      </c>
      <c r="N210" s="831">
        <v>27</v>
      </c>
      <c r="O210" s="831">
        <v>139482</v>
      </c>
      <c r="P210" s="827">
        <v>0.73029519251913677</v>
      </c>
      <c r="Q210" s="832">
        <v>5166</v>
      </c>
    </row>
    <row r="211" spans="1:17" ht="14.45" customHeight="1" x14ac:dyDescent="0.2">
      <c r="A211" s="821" t="s">
        <v>8429</v>
      </c>
      <c r="B211" s="822" t="s">
        <v>8139</v>
      </c>
      <c r="C211" s="822" t="s">
        <v>5932</v>
      </c>
      <c r="D211" s="822" t="s">
        <v>8533</v>
      </c>
      <c r="E211" s="822" t="s">
        <v>8534</v>
      </c>
      <c r="F211" s="831">
        <v>3</v>
      </c>
      <c r="G211" s="831">
        <v>2406</v>
      </c>
      <c r="H211" s="831">
        <v>2.9777227722772279</v>
      </c>
      <c r="I211" s="831">
        <v>802</v>
      </c>
      <c r="J211" s="831">
        <v>1</v>
      </c>
      <c r="K211" s="831">
        <v>808</v>
      </c>
      <c r="L211" s="831">
        <v>1</v>
      </c>
      <c r="M211" s="831">
        <v>808</v>
      </c>
      <c r="N211" s="831">
        <v>2</v>
      </c>
      <c r="O211" s="831">
        <v>1626</v>
      </c>
      <c r="P211" s="827">
        <v>2.0123762376237622</v>
      </c>
      <c r="Q211" s="832">
        <v>813</v>
      </c>
    </row>
    <row r="212" spans="1:17" ht="14.45" customHeight="1" x14ac:dyDescent="0.2">
      <c r="A212" s="821" t="s">
        <v>8429</v>
      </c>
      <c r="B212" s="822" t="s">
        <v>8139</v>
      </c>
      <c r="C212" s="822" t="s">
        <v>5932</v>
      </c>
      <c r="D212" s="822" t="s">
        <v>8535</v>
      </c>
      <c r="E212" s="822" t="s">
        <v>8536</v>
      </c>
      <c r="F212" s="831">
        <v>879</v>
      </c>
      <c r="G212" s="831">
        <v>156462</v>
      </c>
      <c r="H212" s="831">
        <v>0.94700908502151715</v>
      </c>
      <c r="I212" s="831">
        <v>178</v>
      </c>
      <c r="J212" s="831">
        <v>923</v>
      </c>
      <c r="K212" s="831">
        <v>165217</v>
      </c>
      <c r="L212" s="831">
        <v>1</v>
      </c>
      <c r="M212" s="831">
        <v>179</v>
      </c>
      <c r="N212" s="831">
        <v>818</v>
      </c>
      <c r="O212" s="831">
        <v>147240</v>
      </c>
      <c r="P212" s="827">
        <v>0.8911915844011209</v>
      </c>
      <c r="Q212" s="832">
        <v>180</v>
      </c>
    </row>
    <row r="213" spans="1:17" ht="14.45" customHeight="1" x14ac:dyDescent="0.2">
      <c r="A213" s="821" t="s">
        <v>8429</v>
      </c>
      <c r="B213" s="822" t="s">
        <v>8139</v>
      </c>
      <c r="C213" s="822" t="s">
        <v>5932</v>
      </c>
      <c r="D213" s="822" t="s">
        <v>8537</v>
      </c>
      <c r="E213" s="822" t="s">
        <v>8538</v>
      </c>
      <c r="F213" s="831">
        <v>438</v>
      </c>
      <c r="G213" s="831">
        <v>897900</v>
      </c>
      <c r="H213" s="831">
        <v>0.94666658232172118</v>
      </c>
      <c r="I213" s="831">
        <v>2050</v>
      </c>
      <c r="J213" s="831">
        <v>462</v>
      </c>
      <c r="K213" s="831">
        <v>948486</v>
      </c>
      <c r="L213" s="831">
        <v>1</v>
      </c>
      <c r="M213" s="831">
        <v>2053</v>
      </c>
      <c r="N213" s="831">
        <v>357</v>
      </c>
      <c r="O213" s="831">
        <v>733992</v>
      </c>
      <c r="P213" s="827">
        <v>0.77385644068547133</v>
      </c>
      <c r="Q213" s="832">
        <v>2056</v>
      </c>
    </row>
    <row r="214" spans="1:17" ht="14.45" customHeight="1" x14ac:dyDescent="0.2">
      <c r="A214" s="821" t="s">
        <v>8429</v>
      </c>
      <c r="B214" s="822" t="s">
        <v>8139</v>
      </c>
      <c r="C214" s="822" t="s">
        <v>5932</v>
      </c>
      <c r="D214" s="822" t="s">
        <v>8539</v>
      </c>
      <c r="E214" s="822" t="s">
        <v>8540</v>
      </c>
      <c r="F214" s="831">
        <v>4</v>
      </c>
      <c r="G214" s="831">
        <v>10948</v>
      </c>
      <c r="H214" s="831">
        <v>1.3318734793187348</v>
      </c>
      <c r="I214" s="831">
        <v>2737</v>
      </c>
      <c r="J214" s="831">
        <v>3</v>
      </c>
      <c r="K214" s="831">
        <v>8220</v>
      </c>
      <c r="L214" s="831">
        <v>1</v>
      </c>
      <c r="M214" s="831">
        <v>2740</v>
      </c>
      <c r="N214" s="831">
        <v>1</v>
      </c>
      <c r="O214" s="831">
        <v>2742</v>
      </c>
      <c r="P214" s="827">
        <v>0.33357664233576645</v>
      </c>
      <c r="Q214" s="832">
        <v>2742</v>
      </c>
    </row>
    <row r="215" spans="1:17" ht="14.45" customHeight="1" x14ac:dyDescent="0.2">
      <c r="A215" s="821" t="s">
        <v>8429</v>
      </c>
      <c r="B215" s="822" t="s">
        <v>8139</v>
      </c>
      <c r="C215" s="822" t="s">
        <v>5932</v>
      </c>
      <c r="D215" s="822" t="s">
        <v>8541</v>
      </c>
      <c r="E215" s="822" t="s">
        <v>8542</v>
      </c>
      <c r="F215" s="831">
        <v>3</v>
      </c>
      <c r="G215" s="831">
        <v>15809</v>
      </c>
      <c r="H215" s="831">
        <v>0.99917835924661869</v>
      </c>
      <c r="I215" s="831">
        <v>5269.666666666667</v>
      </c>
      <c r="J215" s="831">
        <v>3</v>
      </c>
      <c r="K215" s="831">
        <v>15822</v>
      </c>
      <c r="L215" s="831">
        <v>1</v>
      </c>
      <c r="M215" s="831">
        <v>5274</v>
      </c>
      <c r="N215" s="831">
        <v>1</v>
      </c>
      <c r="O215" s="831">
        <v>5278</v>
      </c>
      <c r="P215" s="827">
        <v>0.3335861458728353</v>
      </c>
      <c r="Q215" s="832">
        <v>5278</v>
      </c>
    </row>
    <row r="216" spans="1:17" ht="14.45" customHeight="1" x14ac:dyDescent="0.2">
      <c r="A216" s="821" t="s">
        <v>8429</v>
      </c>
      <c r="B216" s="822" t="s">
        <v>8139</v>
      </c>
      <c r="C216" s="822" t="s">
        <v>5932</v>
      </c>
      <c r="D216" s="822" t="s">
        <v>8543</v>
      </c>
      <c r="E216" s="822" t="s">
        <v>8544</v>
      </c>
      <c r="F216" s="831"/>
      <c r="G216" s="831"/>
      <c r="H216" s="831"/>
      <c r="I216" s="831"/>
      <c r="J216" s="831"/>
      <c r="K216" s="831"/>
      <c r="L216" s="831"/>
      <c r="M216" s="831"/>
      <c r="N216" s="831">
        <v>1</v>
      </c>
      <c r="O216" s="831">
        <v>680</v>
      </c>
      <c r="P216" s="827"/>
      <c r="Q216" s="832">
        <v>680</v>
      </c>
    </row>
    <row r="217" spans="1:17" ht="14.45" customHeight="1" x14ac:dyDescent="0.2">
      <c r="A217" s="821" t="s">
        <v>8429</v>
      </c>
      <c r="B217" s="822" t="s">
        <v>8139</v>
      </c>
      <c r="C217" s="822" t="s">
        <v>5932</v>
      </c>
      <c r="D217" s="822" t="s">
        <v>8545</v>
      </c>
      <c r="E217" s="822" t="s">
        <v>8546</v>
      </c>
      <c r="F217" s="831">
        <v>327</v>
      </c>
      <c r="G217" s="831">
        <v>50685</v>
      </c>
      <c r="H217" s="831">
        <v>0.76268508486818343</v>
      </c>
      <c r="I217" s="831">
        <v>155</v>
      </c>
      <c r="J217" s="831">
        <v>426</v>
      </c>
      <c r="K217" s="831">
        <v>66456</v>
      </c>
      <c r="L217" s="831">
        <v>1</v>
      </c>
      <c r="M217" s="831">
        <v>156</v>
      </c>
      <c r="N217" s="831">
        <v>275</v>
      </c>
      <c r="O217" s="831">
        <v>43175</v>
      </c>
      <c r="P217" s="827">
        <v>0.64967798242446129</v>
      </c>
      <c r="Q217" s="832">
        <v>157</v>
      </c>
    </row>
    <row r="218" spans="1:17" ht="14.45" customHeight="1" x14ac:dyDescent="0.2">
      <c r="A218" s="821" t="s">
        <v>8429</v>
      </c>
      <c r="B218" s="822" t="s">
        <v>8139</v>
      </c>
      <c r="C218" s="822" t="s">
        <v>5932</v>
      </c>
      <c r="D218" s="822" t="s">
        <v>8547</v>
      </c>
      <c r="E218" s="822" t="s">
        <v>8548</v>
      </c>
      <c r="F218" s="831">
        <v>296</v>
      </c>
      <c r="G218" s="831">
        <v>59200</v>
      </c>
      <c r="H218" s="831">
        <v>1.0989826984480582</v>
      </c>
      <c r="I218" s="831">
        <v>200</v>
      </c>
      <c r="J218" s="831">
        <v>268</v>
      </c>
      <c r="K218" s="831">
        <v>53868</v>
      </c>
      <c r="L218" s="831">
        <v>1</v>
      </c>
      <c r="M218" s="831">
        <v>201</v>
      </c>
      <c r="N218" s="831">
        <v>261</v>
      </c>
      <c r="O218" s="831">
        <v>52722</v>
      </c>
      <c r="P218" s="827">
        <v>0.97872577411450212</v>
      </c>
      <c r="Q218" s="832">
        <v>202</v>
      </c>
    </row>
    <row r="219" spans="1:17" ht="14.45" customHeight="1" x14ac:dyDescent="0.2">
      <c r="A219" s="821" t="s">
        <v>8429</v>
      </c>
      <c r="B219" s="822" t="s">
        <v>8139</v>
      </c>
      <c r="C219" s="822" t="s">
        <v>5932</v>
      </c>
      <c r="D219" s="822" t="s">
        <v>8549</v>
      </c>
      <c r="E219" s="822" t="s">
        <v>8550</v>
      </c>
      <c r="F219" s="831">
        <v>4739</v>
      </c>
      <c r="G219" s="831">
        <v>972697</v>
      </c>
      <c r="H219" s="831">
        <v>0.97490027462064266</v>
      </c>
      <c r="I219" s="831">
        <v>205.25364000844061</v>
      </c>
      <c r="J219" s="831">
        <v>4820</v>
      </c>
      <c r="K219" s="831">
        <v>997740</v>
      </c>
      <c r="L219" s="831">
        <v>1</v>
      </c>
      <c r="M219" s="831">
        <v>207</v>
      </c>
      <c r="N219" s="831">
        <v>3746</v>
      </c>
      <c r="O219" s="831">
        <v>779168</v>
      </c>
      <c r="P219" s="827">
        <v>0.78093290837292284</v>
      </c>
      <c r="Q219" s="832">
        <v>208</v>
      </c>
    </row>
    <row r="220" spans="1:17" ht="14.45" customHeight="1" x14ac:dyDescent="0.2">
      <c r="A220" s="821" t="s">
        <v>8429</v>
      </c>
      <c r="B220" s="822" t="s">
        <v>8139</v>
      </c>
      <c r="C220" s="822" t="s">
        <v>5932</v>
      </c>
      <c r="D220" s="822" t="s">
        <v>8551</v>
      </c>
      <c r="E220" s="822" t="s">
        <v>8552</v>
      </c>
      <c r="F220" s="831">
        <v>1</v>
      </c>
      <c r="G220" s="831">
        <v>427</v>
      </c>
      <c r="H220" s="831">
        <v>0.49883177570093457</v>
      </c>
      <c r="I220" s="831">
        <v>427</v>
      </c>
      <c r="J220" s="831">
        <v>2</v>
      </c>
      <c r="K220" s="831">
        <v>856</v>
      </c>
      <c r="L220" s="831">
        <v>1</v>
      </c>
      <c r="M220" s="831">
        <v>428</v>
      </c>
      <c r="N220" s="831">
        <v>1</v>
      </c>
      <c r="O220" s="831">
        <v>430</v>
      </c>
      <c r="P220" s="827">
        <v>0.50233644859813087</v>
      </c>
      <c r="Q220" s="832">
        <v>430</v>
      </c>
    </row>
    <row r="221" spans="1:17" ht="14.45" customHeight="1" x14ac:dyDescent="0.2">
      <c r="A221" s="821" t="s">
        <v>8429</v>
      </c>
      <c r="B221" s="822" t="s">
        <v>8139</v>
      </c>
      <c r="C221" s="822" t="s">
        <v>5932</v>
      </c>
      <c r="D221" s="822" t="s">
        <v>8553</v>
      </c>
      <c r="E221" s="822" t="s">
        <v>8554</v>
      </c>
      <c r="F221" s="831">
        <v>40</v>
      </c>
      <c r="G221" s="831">
        <v>6520</v>
      </c>
      <c r="H221" s="831">
        <v>1.2824547600314713</v>
      </c>
      <c r="I221" s="831">
        <v>163</v>
      </c>
      <c r="J221" s="831">
        <v>31</v>
      </c>
      <c r="K221" s="831">
        <v>5084</v>
      </c>
      <c r="L221" s="831">
        <v>1</v>
      </c>
      <c r="M221" s="831">
        <v>164</v>
      </c>
      <c r="N221" s="831">
        <v>16</v>
      </c>
      <c r="O221" s="831">
        <v>2640</v>
      </c>
      <c r="P221" s="827">
        <v>0.51927616050354053</v>
      </c>
      <c r="Q221" s="832">
        <v>165</v>
      </c>
    </row>
    <row r="222" spans="1:17" ht="14.45" customHeight="1" x14ac:dyDescent="0.2">
      <c r="A222" s="821" t="s">
        <v>8429</v>
      </c>
      <c r="B222" s="822" t="s">
        <v>8139</v>
      </c>
      <c r="C222" s="822" t="s">
        <v>5932</v>
      </c>
      <c r="D222" s="822" t="s">
        <v>8555</v>
      </c>
      <c r="E222" s="822" t="s">
        <v>8556</v>
      </c>
      <c r="F222" s="831">
        <v>354</v>
      </c>
      <c r="G222" s="831">
        <v>763224</v>
      </c>
      <c r="H222" s="831">
        <v>1.0129172080356634</v>
      </c>
      <c r="I222" s="831">
        <v>2156</v>
      </c>
      <c r="J222" s="831">
        <v>349</v>
      </c>
      <c r="K222" s="831">
        <v>753491</v>
      </c>
      <c r="L222" s="831">
        <v>1</v>
      </c>
      <c r="M222" s="831">
        <v>2159</v>
      </c>
      <c r="N222" s="831">
        <v>267</v>
      </c>
      <c r="O222" s="831">
        <v>577254</v>
      </c>
      <c r="P222" s="827">
        <v>0.76610603179069159</v>
      </c>
      <c r="Q222" s="832">
        <v>2162</v>
      </c>
    </row>
    <row r="223" spans="1:17" ht="14.45" customHeight="1" x14ac:dyDescent="0.2">
      <c r="A223" s="821" t="s">
        <v>8429</v>
      </c>
      <c r="B223" s="822" t="s">
        <v>8139</v>
      </c>
      <c r="C223" s="822" t="s">
        <v>5932</v>
      </c>
      <c r="D223" s="822" t="s">
        <v>8557</v>
      </c>
      <c r="E223" s="822" t="s">
        <v>8522</v>
      </c>
      <c r="F223" s="831">
        <v>20</v>
      </c>
      <c r="G223" s="831">
        <v>37780</v>
      </c>
      <c r="H223" s="831">
        <v>0.79873150105708246</v>
      </c>
      <c r="I223" s="831">
        <v>1889</v>
      </c>
      <c r="J223" s="831">
        <v>25</v>
      </c>
      <c r="K223" s="831">
        <v>47300</v>
      </c>
      <c r="L223" s="831">
        <v>1</v>
      </c>
      <c r="M223" s="831">
        <v>1892</v>
      </c>
      <c r="N223" s="831">
        <v>14</v>
      </c>
      <c r="O223" s="831">
        <v>26530</v>
      </c>
      <c r="P223" s="827">
        <v>0.56088794926004226</v>
      </c>
      <c r="Q223" s="832">
        <v>1895</v>
      </c>
    </row>
    <row r="224" spans="1:17" ht="14.45" customHeight="1" x14ac:dyDescent="0.2">
      <c r="A224" s="821" t="s">
        <v>8429</v>
      </c>
      <c r="B224" s="822" t="s">
        <v>8139</v>
      </c>
      <c r="C224" s="822" t="s">
        <v>5932</v>
      </c>
      <c r="D224" s="822" t="s">
        <v>8558</v>
      </c>
      <c r="E224" s="822" t="s">
        <v>8559</v>
      </c>
      <c r="F224" s="831">
        <v>4</v>
      </c>
      <c r="G224" s="831">
        <v>652</v>
      </c>
      <c r="H224" s="831">
        <v>1.9878048780487805</v>
      </c>
      <c r="I224" s="831">
        <v>163</v>
      </c>
      <c r="J224" s="831">
        <v>2</v>
      </c>
      <c r="K224" s="831">
        <v>328</v>
      </c>
      <c r="L224" s="831">
        <v>1</v>
      </c>
      <c r="M224" s="831">
        <v>164</v>
      </c>
      <c r="N224" s="831">
        <v>1</v>
      </c>
      <c r="O224" s="831">
        <v>165</v>
      </c>
      <c r="P224" s="827">
        <v>0.50304878048780488</v>
      </c>
      <c r="Q224" s="832">
        <v>165</v>
      </c>
    </row>
    <row r="225" spans="1:17" ht="14.45" customHeight="1" x14ac:dyDescent="0.2">
      <c r="A225" s="821" t="s">
        <v>8429</v>
      </c>
      <c r="B225" s="822" t="s">
        <v>8139</v>
      </c>
      <c r="C225" s="822" t="s">
        <v>5932</v>
      </c>
      <c r="D225" s="822" t="s">
        <v>8560</v>
      </c>
      <c r="E225" s="822" t="s">
        <v>8561</v>
      </c>
      <c r="F225" s="831">
        <v>11</v>
      </c>
      <c r="G225" s="831">
        <v>93082</v>
      </c>
      <c r="H225" s="831">
        <v>0.68685064935064932</v>
      </c>
      <c r="I225" s="831">
        <v>8462</v>
      </c>
      <c r="J225" s="831">
        <v>16</v>
      </c>
      <c r="K225" s="831">
        <v>135520</v>
      </c>
      <c r="L225" s="831">
        <v>1</v>
      </c>
      <c r="M225" s="831">
        <v>8470</v>
      </c>
      <c r="N225" s="831">
        <v>8</v>
      </c>
      <c r="O225" s="831">
        <v>67824</v>
      </c>
      <c r="P225" s="827">
        <v>0.50047225501770953</v>
      </c>
      <c r="Q225" s="832">
        <v>8478</v>
      </c>
    </row>
    <row r="226" spans="1:17" ht="14.45" customHeight="1" x14ac:dyDescent="0.2">
      <c r="A226" s="821" t="s">
        <v>8429</v>
      </c>
      <c r="B226" s="822" t="s">
        <v>8139</v>
      </c>
      <c r="C226" s="822" t="s">
        <v>5932</v>
      </c>
      <c r="D226" s="822" t="s">
        <v>8562</v>
      </c>
      <c r="E226" s="822" t="s">
        <v>8563</v>
      </c>
      <c r="F226" s="831">
        <v>3</v>
      </c>
      <c r="G226" s="831">
        <v>6165</v>
      </c>
      <c r="H226" s="831">
        <v>1.4949078564500484</v>
      </c>
      <c r="I226" s="831">
        <v>2055</v>
      </c>
      <c r="J226" s="831">
        <v>2</v>
      </c>
      <c r="K226" s="831">
        <v>4124</v>
      </c>
      <c r="L226" s="831">
        <v>1</v>
      </c>
      <c r="M226" s="831">
        <v>2062</v>
      </c>
      <c r="N226" s="831">
        <v>3</v>
      </c>
      <c r="O226" s="831">
        <v>6204</v>
      </c>
      <c r="P226" s="827">
        <v>1.5043646944713871</v>
      </c>
      <c r="Q226" s="832">
        <v>2068</v>
      </c>
    </row>
    <row r="227" spans="1:17" ht="14.45" customHeight="1" x14ac:dyDescent="0.2">
      <c r="A227" s="821" t="s">
        <v>8429</v>
      </c>
      <c r="B227" s="822" t="s">
        <v>8139</v>
      </c>
      <c r="C227" s="822" t="s">
        <v>5932</v>
      </c>
      <c r="D227" s="822" t="s">
        <v>8564</v>
      </c>
      <c r="E227" s="822" t="s">
        <v>8565</v>
      </c>
      <c r="F227" s="831">
        <v>9</v>
      </c>
      <c r="G227" s="831">
        <v>2556</v>
      </c>
      <c r="H227" s="831">
        <v>0.74736842105263157</v>
      </c>
      <c r="I227" s="831">
        <v>284</v>
      </c>
      <c r="J227" s="831">
        <v>12</v>
      </c>
      <c r="K227" s="831">
        <v>3420</v>
      </c>
      <c r="L227" s="831">
        <v>1</v>
      </c>
      <c r="M227" s="831">
        <v>285</v>
      </c>
      <c r="N227" s="831">
        <v>8</v>
      </c>
      <c r="O227" s="831">
        <v>2296</v>
      </c>
      <c r="P227" s="827">
        <v>0.67134502923976613</v>
      </c>
      <c r="Q227" s="832">
        <v>287</v>
      </c>
    </row>
    <row r="228" spans="1:17" ht="14.45" customHeight="1" x14ac:dyDescent="0.2">
      <c r="A228" s="821" t="s">
        <v>8429</v>
      </c>
      <c r="B228" s="822" t="s">
        <v>8139</v>
      </c>
      <c r="C228" s="822" t="s">
        <v>5932</v>
      </c>
      <c r="D228" s="822" t="s">
        <v>8566</v>
      </c>
      <c r="E228" s="822" t="s">
        <v>8567</v>
      </c>
      <c r="F228" s="831"/>
      <c r="G228" s="831"/>
      <c r="H228" s="831"/>
      <c r="I228" s="831"/>
      <c r="J228" s="831"/>
      <c r="K228" s="831"/>
      <c r="L228" s="831"/>
      <c r="M228" s="831"/>
      <c r="N228" s="831">
        <v>2</v>
      </c>
      <c r="O228" s="831">
        <v>710</v>
      </c>
      <c r="P228" s="827"/>
      <c r="Q228" s="832">
        <v>355</v>
      </c>
    </row>
    <row r="229" spans="1:17" ht="14.45" customHeight="1" x14ac:dyDescent="0.2">
      <c r="A229" s="821" t="s">
        <v>8568</v>
      </c>
      <c r="B229" s="822" t="s">
        <v>8569</v>
      </c>
      <c r="C229" s="822" t="s">
        <v>5932</v>
      </c>
      <c r="D229" s="822" t="s">
        <v>8570</v>
      </c>
      <c r="E229" s="822" t="s">
        <v>8571</v>
      </c>
      <c r="F229" s="831">
        <v>829</v>
      </c>
      <c r="G229" s="831">
        <v>175748</v>
      </c>
      <c r="H229" s="831">
        <v>0.9047236636191418</v>
      </c>
      <c r="I229" s="831">
        <v>212</v>
      </c>
      <c r="J229" s="831">
        <v>912</v>
      </c>
      <c r="K229" s="831">
        <v>194256</v>
      </c>
      <c r="L229" s="831">
        <v>1</v>
      </c>
      <c r="M229" s="831">
        <v>213</v>
      </c>
      <c r="N229" s="831">
        <v>953</v>
      </c>
      <c r="O229" s="831">
        <v>204895</v>
      </c>
      <c r="P229" s="827">
        <v>1.0547679350959558</v>
      </c>
      <c r="Q229" s="832">
        <v>215</v>
      </c>
    </row>
    <row r="230" spans="1:17" ht="14.45" customHeight="1" x14ac:dyDescent="0.2">
      <c r="A230" s="821" t="s">
        <v>8568</v>
      </c>
      <c r="B230" s="822" t="s">
        <v>8569</v>
      </c>
      <c r="C230" s="822" t="s">
        <v>5932</v>
      </c>
      <c r="D230" s="822" t="s">
        <v>8572</v>
      </c>
      <c r="E230" s="822" t="s">
        <v>8571</v>
      </c>
      <c r="F230" s="831"/>
      <c r="G230" s="831"/>
      <c r="H230" s="831"/>
      <c r="I230" s="831"/>
      <c r="J230" s="831"/>
      <c r="K230" s="831"/>
      <c r="L230" s="831"/>
      <c r="M230" s="831"/>
      <c r="N230" s="831">
        <v>3</v>
      </c>
      <c r="O230" s="831">
        <v>267</v>
      </c>
      <c r="P230" s="827"/>
      <c r="Q230" s="832">
        <v>89</v>
      </c>
    </row>
    <row r="231" spans="1:17" ht="14.45" customHeight="1" x14ac:dyDescent="0.2">
      <c r="A231" s="821" t="s">
        <v>8568</v>
      </c>
      <c r="B231" s="822" t="s">
        <v>8569</v>
      </c>
      <c r="C231" s="822" t="s">
        <v>5932</v>
      </c>
      <c r="D231" s="822" t="s">
        <v>8573</v>
      </c>
      <c r="E231" s="822" t="s">
        <v>8574</v>
      </c>
      <c r="F231" s="831">
        <v>427</v>
      </c>
      <c r="G231" s="831">
        <v>128954</v>
      </c>
      <c r="H231" s="831">
        <v>0.83777708479509372</v>
      </c>
      <c r="I231" s="831">
        <v>302</v>
      </c>
      <c r="J231" s="831">
        <v>508</v>
      </c>
      <c r="K231" s="831">
        <v>153924</v>
      </c>
      <c r="L231" s="831">
        <v>1</v>
      </c>
      <c r="M231" s="831">
        <v>303</v>
      </c>
      <c r="N231" s="831">
        <v>921</v>
      </c>
      <c r="O231" s="831">
        <v>280905</v>
      </c>
      <c r="P231" s="827">
        <v>1.8249590707102206</v>
      </c>
      <c r="Q231" s="832">
        <v>305</v>
      </c>
    </row>
    <row r="232" spans="1:17" ht="14.45" customHeight="1" x14ac:dyDescent="0.2">
      <c r="A232" s="821" t="s">
        <v>8568</v>
      </c>
      <c r="B232" s="822" t="s">
        <v>8569</v>
      </c>
      <c r="C232" s="822" t="s">
        <v>5932</v>
      </c>
      <c r="D232" s="822" t="s">
        <v>8575</v>
      </c>
      <c r="E232" s="822" t="s">
        <v>8576</v>
      </c>
      <c r="F232" s="831">
        <v>15</v>
      </c>
      <c r="G232" s="831">
        <v>1494</v>
      </c>
      <c r="H232" s="831">
        <v>1.2450000000000001</v>
      </c>
      <c r="I232" s="831">
        <v>99.6</v>
      </c>
      <c r="J232" s="831">
        <v>12</v>
      </c>
      <c r="K232" s="831">
        <v>1200</v>
      </c>
      <c r="L232" s="831">
        <v>1</v>
      </c>
      <c r="M232" s="831">
        <v>100</v>
      </c>
      <c r="N232" s="831">
        <v>9</v>
      </c>
      <c r="O232" s="831">
        <v>909</v>
      </c>
      <c r="P232" s="827">
        <v>0.75749999999999995</v>
      </c>
      <c r="Q232" s="832">
        <v>101</v>
      </c>
    </row>
    <row r="233" spans="1:17" ht="14.45" customHeight="1" x14ac:dyDescent="0.2">
      <c r="A233" s="821" t="s">
        <v>8568</v>
      </c>
      <c r="B233" s="822" t="s">
        <v>8569</v>
      </c>
      <c r="C233" s="822" t="s">
        <v>5932</v>
      </c>
      <c r="D233" s="822" t="s">
        <v>8577</v>
      </c>
      <c r="E233" s="822" t="s">
        <v>8578</v>
      </c>
      <c r="F233" s="831">
        <v>2</v>
      </c>
      <c r="G233" s="831">
        <v>464</v>
      </c>
      <c r="H233" s="831"/>
      <c r="I233" s="831">
        <v>232</v>
      </c>
      <c r="J233" s="831"/>
      <c r="K233" s="831"/>
      <c r="L233" s="831"/>
      <c r="M233" s="831"/>
      <c r="N233" s="831"/>
      <c r="O233" s="831"/>
      <c r="P233" s="827"/>
      <c r="Q233" s="832"/>
    </row>
    <row r="234" spans="1:17" ht="14.45" customHeight="1" x14ac:dyDescent="0.2">
      <c r="A234" s="821" t="s">
        <v>8568</v>
      </c>
      <c r="B234" s="822" t="s">
        <v>8569</v>
      </c>
      <c r="C234" s="822" t="s">
        <v>5932</v>
      </c>
      <c r="D234" s="822" t="s">
        <v>8579</v>
      </c>
      <c r="E234" s="822" t="s">
        <v>8580</v>
      </c>
      <c r="F234" s="831">
        <v>55</v>
      </c>
      <c r="G234" s="831">
        <v>7535</v>
      </c>
      <c r="H234" s="831">
        <v>0.91002415458937203</v>
      </c>
      <c r="I234" s="831">
        <v>137</v>
      </c>
      <c r="J234" s="831">
        <v>60</v>
      </c>
      <c r="K234" s="831">
        <v>8280</v>
      </c>
      <c r="L234" s="831">
        <v>1</v>
      </c>
      <c r="M234" s="831">
        <v>138</v>
      </c>
      <c r="N234" s="831">
        <v>55</v>
      </c>
      <c r="O234" s="831">
        <v>7645</v>
      </c>
      <c r="P234" s="827">
        <v>0.92330917874396135</v>
      </c>
      <c r="Q234" s="832">
        <v>139</v>
      </c>
    </row>
    <row r="235" spans="1:17" ht="14.45" customHeight="1" x14ac:dyDescent="0.2">
      <c r="A235" s="821" t="s">
        <v>8568</v>
      </c>
      <c r="B235" s="822" t="s">
        <v>8569</v>
      </c>
      <c r="C235" s="822" t="s">
        <v>5932</v>
      </c>
      <c r="D235" s="822" t="s">
        <v>8581</v>
      </c>
      <c r="E235" s="822" t="s">
        <v>8580</v>
      </c>
      <c r="F235" s="831"/>
      <c r="G235" s="831"/>
      <c r="H235" s="831"/>
      <c r="I235" s="831"/>
      <c r="J235" s="831"/>
      <c r="K235" s="831"/>
      <c r="L235" s="831"/>
      <c r="M235" s="831"/>
      <c r="N235" s="831">
        <v>1</v>
      </c>
      <c r="O235" s="831">
        <v>187</v>
      </c>
      <c r="P235" s="827"/>
      <c r="Q235" s="832">
        <v>187</v>
      </c>
    </row>
    <row r="236" spans="1:17" ht="14.45" customHeight="1" x14ac:dyDescent="0.2">
      <c r="A236" s="821" t="s">
        <v>8568</v>
      </c>
      <c r="B236" s="822" t="s">
        <v>8569</v>
      </c>
      <c r="C236" s="822" t="s">
        <v>5932</v>
      </c>
      <c r="D236" s="822" t="s">
        <v>8582</v>
      </c>
      <c r="E236" s="822" t="s">
        <v>8583</v>
      </c>
      <c r="F236" s="831">
        <v>3</v>
      </c>
      <c r="G236" s="831">
        <v>1920</v>
      </c>
      <c r="H236" s="831">
        <v>0.99224806201550386</v>
      </c>
      <c r="I236" s="831">
        <v>640</v>
      </c>
      <c r="J236" s="831">
        <v>3</v>
      </c>
      <c r="K236" s="831">
        <v>1935</v>
      </c>
      <c r="L236" s="831">
        <v>1</v>
      </c>
      <c r="M236" s="831">
        <v>645</v>
      </c>
      <c r="N236" s="831">
        <v>2</v>
      </c>
      <c r="O236" s="831">
        <v>1298</v>
      </c>
      <c r="P236" s="827">
        <v>0.67080103359173127</v>
      </c>
      <c r="Q236" s="832">
        <v>649</v>
      </c>
    </row>
    <row r="237" spans="1:17" ht="14.45" customHeight="1" x14ac:dyDescent="0.2">
      <c r="A237" s="821" t="s">
        <v>8568</v>
      </c>
      <c r="B237" s="822" t="s">
        <v>8569</v>
      </c>
      <c r="C237" s="822" t="s">
        <v>5932</v>
      </c>
      <c r="D237" s="822" t="s">
        <v>8584</v>
      </c>
      <c r="E237" s="822" t="s">
        <v>8585</v>
      </c>
      <c r="F237" s="831">
        <v>20</v>
      </c>
      <c r="G237" s="831">
        <v>3480</v>
      </c>
      <c r="H237" s="831">
        <v>1.1047619047619048</v>
      </c>
      <c r="I237" s="831">
        <v>174</v>
      </c>
      <c r="J237" s="831">
        <v>18</v>
      </c>
      <c r="K237" s="831">
        <v>3150</v>
      </c>
      <c r="L237" s="831">
        <v>1</v>
      </c>
      <c r="M237" s="831">
        <v>175</v>
      </c>
      <c r="N237" s="831">
        <v>37</v>
      </c>
      <c r="O237" s="831">
        <v>6512</v>
      </c>
      <c r="P237" s="827">
        <v>2.0673015873015874</v>
      </c>
      <c r="Q237" s="832">
        <v>176</v>
      </c>
    </row>
    <row r="238" spans="1:17" ht="14.45" customHeight="1" x14ac:dyDescent="0.2">
      <c r="A238" s="821" t="s">
        <v>8568</v>
      </c>
      <c r="B238" s="822" t="s">
        <v>8569</v>
      </c>
      <c r="C238" s="822" t="s">
        <v>5932</v>
      </c>
      <c r="D238" s="822" t="s">
        <v>8586</v>
      </c>
      <c r="E238" s="822" t="s">
        <v>8587</v>
      </c>
      <c r="F238" s="831"/>
      <c r="G238" s="831"/>
      <c r="H238" s="831"/>
      <c r="I238" s="831"/>
      <c r="J238" s="831">
        <v>1</v>
      </c>
      <c r="K238" s="831">
        <v>348</v>
      </c>
      <c r="L238" s="831">
        <v>1</v>
      </c>
      <c r="M238" s="831">
        <v>348</v>
      </c>
      <c r="N238" s="831"/>
      <c r="O238" s="831"/>
      <c r="P238" s="827"/>
      <c r="Q238" s="832"/>
    </row>
    <row r="239" spans="1:17" ht="14.45" customHeight="1" x14ac:dyDescent="0.2">
      <c r="A239" s="821" t="s">
        <v>8568</v>
      </c>
      <c r="B239" s="822" t="s">
        <v>8569</v>
      </c>
      <c r="C239" s="822" t="s">
        <v>5932</v>
      </c>
      <c r="D239" s="822" t="s">
        <v>8588</v>
      </c>
      <c r="E239" s="822" t="s">
        <v>8589</v>
      </c>
      <c r="F239" s="831">
        <v>258</v>
      </c>
      <c r="G239" s="831">
        <v>70692</v>
      </c>
      <c r="H239" s="831">
        <v>1.1292290981118813</v>
      </c>
      <c r="I239" s="831">
        <v>274</v>
      </c>
      <c r="J239" s="831">
        <v>226</v>
      </c>
      <c r="K239" s="831">
        <v>62602</v>
      </c>
      <c r="L239" s="831">
        <v>1</v>
      </c>
      <c r="M239" s="831">
        <v>277</v>
      </c>
      <c r="N239" s="831">
        <v>242</v>
      </c>
      <c r="O239" s="831">
        <v>67518</v>
      </c>
      <c r="P239" s="827">
        <v>1.0785278425609406</v>
      </c>
      <c r="Q239" s="832">
        <v>279</v>
      </c>
    </row>
    <row r="240" spans="1:17" ht="14.45" customHeight="1" x14ac:dyDescent="0.2">
      <c r="A240" s="821" t="s">
        <v>8568</v>
      </c>
      <c r="B240" s="822" t="s">
        <v>8569</v>
      </c>
      <c r="C240" s="822" t="s">
        <v>5932</v>
      </c>
      <c r="D240" s="822" t="s">
        <v>8590</v>
      </c>
      <c r="E240" s="822" t="s">
        <v>8591</v>
      </c>
      <c r="F240" s="831">
        <v>298</v>
      </c>
      <c r="G240" s="831">
        <v>42245</v>
      </c>
      <c r="H240" s="831">
        <v>1.0549645390070923</v>
      </c>
      <c r="I240" s="831">
        <v>141.76174496644296</v>
      </c>
      <c r="J240" s="831">
        <v>284</v>
      </c>
      <c r="K240" s="831">
        <v>40044</v>
      </c>
      <c r="L240" s="831">
        <v>1</v>
      </c>
      <c r="M240" s="831">
        <v>141</v>
      </c>
      <c r="N240" s="831">
        <v>319</v>
      </c>
      <c r="O240" s="831">
        <v>45298</v>
      </c>
      <c r="P240" s="827">
        <v>1.1312056737588652</v>
      </c>
      <c r="Q240" s="832">
        <v>142</v>
      </c>
    </row>
    <row r="241" spans="1:17" ht="14.45" customHeight="1" x14ac:dyDescent="0.2">
      <c r="A241" s="821" t="s">
        <v>8568</v>
      </c>
      <c r="B241" s="822" t="s">
        <v>8569</v>
      </c>
      <c r="C241" s="822" t="s">
        <v>5932</v>
      </c>
      <c r="D241" s="822" t="s">
        <v>8592</v>
      </c>
      <c r="E241" s="822" t="s">
        <v>8591</v>
      </c>
      <c r="F241" s="831">
        <v>55</v>
      </c>
      <c r="G241" s="831">
        <v>4304</v>
      </c>
      <c r="H241" s="831">
        <v>0.90801687763713079</v>
      </c>
      <c r="I241" s="831">
        <v>78.25454545454545</v>
      </c>
      <c r="J241" s="831">
        <v>60</v>
      </c>
      <c r="K241" s="831">
        <v>4740</v>
      </c>
      <c r="L241" s="831">
        <v>1</v>
      </c>
      <c r="M241" s="831">
        <v>79</v>
      </c>
      <c r="N241" s="831">
        <v>55</v>
      </c>
      <c r="O241" s="831">
        <v>4345</v>
      </c>
      <c r="P241" s="827">
        <v>0.91666666666666663</v>
      </c>
      <c r="Q241" s="832">
        <v>79</v>
      </c>
    </row>
    <row r="242" spans="1:17" ht="14.45" customHeight="1" x14ac:dyDescent="0.2">
      <c r="A242" s="821" t="s">
        <v>8568</v>
      </c>
      <c r="B242" s="822" t="s">
        <v>8569</v>
      </c>
      <c r="C242" s="822" t="s">
        <v>5932</v>
      </c>
      <c r="D242" s="822" t="s">
        <v>8593</v>
      </c>
      <c r="E242" s="822" t="s">
        <v>8594</v>
      </c>
      <c r="F242" s="831">
        <v>298</v>
      </c>
      <c r="G242" s="831">
        <v>93572</v>
      </c>
      <c r="H242" s="831">
        <v>1.0426546621501158</v>
      </c>
      <c r="I242" s="831">
        <v>314</v>
      </c>
      <c r="J242" s="831">
        <v>284</v>
      </c>
      <c r="K242" s="831">
        <v>89744</v>
      </c>
      <c r="L242" s="831">
        <v>1</v>
      </c>
      <c r="M242" s="831">
        <v>316</v>
      </c>
      <c r="N242" s="831">
        <v>319</v>
      </c>
      <c r="O242" s="831">
        <v>101442</v>
      </c>
      <c r="P242" s="827">
        <v>1.130348546978071</v>
      </c>
      <c r="Q242" s="832">
        <v>318</v>
      </c>
    </row>
    <row r="243" spans="1:17" ht="14.45" customHeight="1" x14ac:dyDescent="0.2">
      <c r="A243" s="821" t="s">
        <v>8568</v>
      </c>
      <c r="B243" s="822" t="s">
        <v>8569</v>
      </c>
      <c r="C243" s="822" t="s">
        <v>5932</v>
      </c>
      <c r="D243" s="822" t="s">
        <v>8595</v>
      </c>
      <c r="E243" s="822" t="s">
        <v>8596</v>
      </c>
      <c r="F243" s="831">
        <v>51</v>
      </c>
      <c r="G243" s="831">
        <v>8325</v>
      </c>
      <c r="H243" s="831">
        <v>0.9173553719008265</v>
      </c>
      <c r="I243" s="831">
        <v>163.23529411764707</v>
      </c>
      <c r="J243" s="831">
        <v>55</v>
      </c>
      <c r="K243" s="831">
        <v>9075</v>
      </c>
      <c r="L243" s="831">
        <v>1</v>
      </c>
      <c r="M243" s="831">
        <v>165</v>
      </c>
      <c r="N243" s="831">
        <v>50</v>
      </c>
      <c r="O243" s="831">
        <v>8300</v>
      </c>
      <c r="P243" s="827">
        <v>0.91460055096418735</v>
      </c>
      <c r="Q243" s="832">
        <v>166</v>
      </c>
    </row>
    <row r="244" spans="1:17" ht="14.45" customHeight="1" x14ac:dyDescent="0.2">
      <c r="A244" s="821" t="s">
        <v>8568</v>
      </c>
      <c r="B244" s="822" t="s">
        <v>8569</v>
      </c>
      <c r="C244" s="822" t="s">
        <v>5932</v>
      </c>
      <c r="D244" s="822" t="s">
        <v>8597</v>
      </c>
      <c r="E244" s="822" t="s">
        <v>8571</v>
      </c>
      <c r="F244" s="831">
        <v>222</v>
      </c>
      <c r="G244" s="831">
        <v>16034</v>
      </c>
      <c r="H244" s="831">
        <v>0.88801506424457244</v>
      </c>
      <c r="I244" s="831">
        <v>72.22522522522523</v>
      </c>
      <c r="J244" s="831">
        <v>244</v>
      </c>
      <c r="K244" s="831">
        <v>18056</v>
      </c>
      <c r="L244" s="831">
        <v>1</v>
      </c>
      <c r="M244" s="831">
        <v>74</v>
      </c>
      <c r="N244" s="831">
        <v>293</v>
      </c>
      <c r="O244" s="831">
        <v>21682</v>
      </c>
      <c r="P244" s="827">
        <v>1.2008196721311475</v>
      </c>
      <c r="Q244" s="832">
        <v>74</v>
      </c>
    </row>
    <row r="245" spans="1:17" ht="14.45" customHeight="1" x14ac:dyDescent="0.2">
      <c r="A245" s="821" t="s">
        <v>8568</v>
      </c>
      <c r="B245" s="822" t="s">
        <v>8569</v>
      </c>
      <c r="C245" s="822" t="s">
        <v>5932</v>
      </c>
      <c r="D245" s="822" t="s">
        <v>8598</v>
      </c>
      <c r="E245" s="822" t="s">
        <v>8599</v>
      </c>
      <c r="F245" s="831"/>
      <c r="G245" s="831"/>
      <c r="H245" s="831"/>
      <c r="I245" s="831"/>
      <c r="J245" s="831"/>
      <c r="K245" s="831"/>
      <c r="L245" s="831"/>
      <c r="M245" s="831"/>
      <c r="N245" s="831">
        <v>1</v>
      </c>
      <c r="O245" s="831">
        <v>235</v>
      </c>
      <c r="P245" s="827"/>
      <c r="Q245" s="832">
        <v>235</v>
      </c>
    </row>
    <row r="246" spans="1:17" ht="14.45" customHeight="1" x14ac:dyDescent="0.2">
      <c r="A246" s="821" t="s">
        <v>8568</v>
      </c>
      <c r="B246" s="822" t="s">
        <v>8569</v>
      </c>
      <c r="C246" s="822" t="s">
        <v>5932</v>
      </c>
      <c r="D246" s="822" t="s">
        <v>8600</v>
      </c>
      <c r="E246" s="822" t="s">
        <v>8601</v>
      </c>
      <c r="F246" s="831">
        <v>29</v>
      </c>
      <c r="G246" s="831">
        <v>35148</v>
      </c>
      <c r="H246" s="831">
        <v>1.1117155870445343</v>
      </c>
      <c r="I246" s="831">
        <v>1212</v>
      </c>
      <c r="J246" s="831">
        <v>26</v>
      </c>
      <c r="K246" s="831">
        <v>31616</v>
      </c>
      <c r="L246" s="831">
        <v>1</v>
      </c>
      <c r="M246" s="831">
        <v>1216</v>
      </c>
      <c r="N246" s="831">
        <v>40</v>
      </c>
      <c r="O246" s="831">
        <v>48800</v>
      </c>
      <c r="P246" s="827">
        <v>1.5435222672064777</v>
      </c>
      <c r="Q246" s="832">
        <v>1220</v>
      </c>
    </row>
    <row r="247" spans="1:17" ht="14.45" customHeight="1" x14ac:dyDescent="0.2">
      <c r="A247" s="821" t="s">
        <v>8568</v>
      </c>
      <c r="B247" s="822" t="s">
        <v>8569</v>
      </c>
      <c r="C247" s="822" t="s">
        <v>5932</v>
      </c>
      <c r="D247" s="822" t="s">
        <v>8602</v>
      </c>
      <c r="E247" s="822" t="s">
        <v>8603</v>
      </c>
      <c r="F247" s="831">
        <v>14</v>
      </c>
      <c r="G247" s="831">
        <v>1610</v>
      </c>
      <c r="H247" s="831">
        <v>1.0676392572944298</v>
      </c>
      <c r="I247" s="831">
        <v>115</v>
      </c>
      <c r="J247" s="831">
        <v>13</v>
      </c>
      <c r="K247" s="831">
        <v>1508</v>
      </c>
      <c r="L247" s="831">
        <v>1</v>
      </c>
      <c r="M247" s="831">
        <v>116</v>
      </c>
      <c r="N247" s="831">
        <v>27</v>
      </c>
      <c r="O247" s="831">
        <v>3159</v>
      </c>
      <c r="P247" s="827">
        <v>2.0948275862068964</v>
      </c>
      <c r="Q247" s="832">
        <v>117</v>
      </c>
    </row>
    <row r="248" spans="1:17" ht="14.45" customHeight="1" x14ac:dyDescent="0.2">
      <c r="A248" s="821" t="s">
        <v>8568</v>
      </c>
      <c r="B248" s="822" t="s">
        <v>8569</v>
      </c>
      <c r="C248" s="822" t="s">
        <v>5932</v>
      </c>
      <c r="D248" s="822" t="s">
        <v>8604</v>
      </c>
      <c r="E248" s="822" t="s">
        <v>8605</v>
      </c>
      <c r="F248" s="831"/>
      <c r="G248" s="831"/>
      <c r="H248" s="831"/>
      <c r="I248" s="831"/>
      <c r="J248" s="831">
        <v>1</v>
      </c>
      <c r="K248" s="831">
        <v>350</v>
      </c>
      <c r="L248" s="831">
        <v>1</v>
      </c>
      <c r="M248" s="831">
        <v>350</v>
      </c>
      <c r="N248" s="831"/>
      <c r="O248" s="831"/>
      <c r="P248" s="827"/>
      <c r="Q248" s="832"/>
    </row>
    <row r="249" spans="1:17" ht="14.45" customHeight="1" x14ac:dyDescent="0.2">
      <c r="A249" s="821" t="s">
        <v>8568</v>
      </c>
      <c r="B249" s="822" t="s">
        <v>8569</v>
      </c>
      <c r="C249" s="822" t="s">
        <v>5932</v>
      </c>
      <c r="D249" s="822" t="s">
        <v>8606</v>
      </c>
      <c r="E249" s="822" t="s">
        <v>8607</v>
      </c>
      <c r="F249" s="831"/>
      <c r="G249" s="831"/>
      <c r="H249" s="831"/>
      <c r="I249" s="831"/>
      <c r="J249" s="831"/>
      <c r="K249" s="831"/>
      <c r="L249" s="831"/>
      <c r="M249" s="831"/>
      <c r="N249" s="831">
        <v>1</v>
      </c>
      <c r="O249" s="831">
        <v>1082</v>
      </c>
      <c r="P249" s="827"/>
      <c r="Q249" s="832">
        <v>1082</v>
      </c>
    </row>
    <row r="250" spans="1:17" ht="14.45" customHeight="1" x14ac:dyDescent="0.2">
      <c r="A250" s="821" t="s">
        <v>8568</v>
      </c>
      <c r="B250" s="822" t="s">
        <v>8569</v>
      </c>
      <c r="C250" s="822" t="s">
        <v>5932</v>
      </c>
      <c r="D250" s="822" t="s">
        <v>8608</v>
      </c>
      <c r="E250" s="822" t="s">
        <v>8609</v>
      </c>
      <c r="F250" s="831">
        <v>2</v>
      </c>
      <c r="G250" s="831">
        <v>604</v>
      </c>
      <c r="H250" s="831">
        <v>1.986842105263158</v>
      </c>
      <c r="I250" s="831">
        <v>302</v>
      </c>
      <c r="J250" s="831">
        <v>1</v>
      </c>
      <c r="K250" s="831">
        <v>304</v>
      </c>
      <c r="L250" s="831">
        <v>1</v>
      </c>
      <c r="M250" s="831">
        <v>304</v>
      </c>
      <c r="N250" s="831">
        <v>1</v>
      </c>
      <c r="O250" s="831">
        <v>306</v>
      </c>
      <c r="P250" s="827">
        <v>1.006578947368421</v>
      </c>
      <c r="Q250" s="832">
        <v>306</v>
      </c>
    </row>
    <row r="251" spans="1:17" ht="14.45" customHeight="1" x14ac:dyDescent="0.2">
      <c r="A251" s="821" t="s">
        <v>8568</v>
      </c>
      <c r="B251" s="822" t="s">
        <v>8569</v>
      </c>
      <c r="C251" s="822" t="s">
        <v>5932</v>
      </c>
      <c r="D251" s="822" t="s">
        <v>8610</v>
      </c>
      <c r="E251" s="822" t="s">
        <v>8611</v>
      </c>
      <c r="F251" s="831"/>
      <c r="G251" s="831"/>
      <c r="H251" s="831"/>
      <c r="I251" s="831"/>
      <c r="J251" s="831">
        <v>1</v>
      </c>
      <c r="K251" s="831">
        <v>757</v>
      </c>
      <c r="L251" s="831">
        <v>1</v>
      </c>
      <c r="M251" s="831">
        <v>757</v>
      </c>
      <c r="N251" s="831"/>
      <c r="O251" s="831"/>
      <c r="P251" s="827"/>
      <c r="Q251" s="832"/>
    </row>
    <row r="252" spans="1:17" ht="14.45" customHeight="1" x14ac:dyDescent="0.2">
      <c r="A252" s="821" t="s">
        <v>8612</v>
      </c>
      <c r="B252" s="822" t="s">
        <v>8613</v>
      </c>
      <c r="C252" s="822" t="s">
        <v>5932</v>
      </c>
      <c r="D252" s="822" t="s">
        <v>8614</v>
      </c>
      <c r="E252" s="822" t="s">
        <v>8615</v>
      </c>
      <c r="F252" s="831">
        <v>9</v>
      </c>
      <c r="G252" s="831">
        <v>522</v>
      </c>
      <c r="H252" s="831">
        <v>0.6805736636245111</v>
      </c>
      <c r="I252" s="831">
        <v>58</v>
      </c>
      <c r="J252" s="831">
        <v>13</v>
      </c>
      <c r="K252" s="831">
        <v>767</v>
      </c>
      <c r="L252" s="831">
        <v>1</v>
      </c>
      <c r="M252" s="831">
        <v>59</v>
      </c>
      <c r="N252" s="831">
        <v>14</v>
      </c>
      <c r="O252" s="831">
        <v>826</v>
      </c>
      <c r="P252" s="827">
        <v>1.0769230769230769</v>
      </c>
      <c r="Q252" s="832">
        <v>59</v>
      </c>
    </row>
    <row r="253" spans="1:17" ht="14.45" customHeight="1" x14ac:dyDescent="0.2">
      <c r="A253" s="821" t="s">
        <v>8612</v>
      </c>
      <c r="B253" s="822" t="s">
        <v>8613</v>
      </c>
      <c r="C253" s="822" t="s">
        <v>5932</v>
      </c>
      <c r="D253" s="822" t="s">
        <v>8616</v>
      </c>
      <c r="E253" s="822" t="s">
        <v>8617</v>
      </c>
      <c r="F253" s="831">
        <v>7</v>
      </c>
      <c r="G253" s="831">
        <v>921</v>
      </c>
      <c r="H253" s="831">
        <v>1.3954545454545455</v>
      </c>
      <c r="I253" s="831">
        <v>131.57142857142858</v>
      </c>
      <c r="J253" s="831">
        <v>5</v>
      </c>
      <c r="K253" s="831">
        <v>660</v>
      </c>
      <c r="L253" s="831">
        <v>1</v>
      </c>
      <c r="M253" s="831">
        <v>132</v>
      </c>
      <c r="N253" s="831">
        <v>9</v>
      </c>
      <c r="O253" s="831">
        <v>1197</v>
      </c>
      <c r="P253" s="827">
        <v>1.8136363636363637</v>
      </c>
      <c r="Q253" s="832">
        <v>133</v>
      </c>
    </row>
    <row r="254" spans="1:17" ht="14.45" customHeight="1" x14ac:dyDescent="0.2">
      <c r="A254" s="821" t="s">
        <v>8612</v>
      </c>
      <c r="B254" s="822" t="s">
        <v>8613</v>
      </c>
      <c r="C254" s="822" t="s">
        <v>5932</v>
      </c>
      <c r="D254" s="822" t="s">
        <v>8618</v>
      </c>
      <c r="E254" s="822" t="s">
        <v>8619</v>
      </c>
      <c r="F254" s="831">
        <v>1</v>
      </c>
      <c r="G254" s="831">
        <v>190</v>
      </c>
      <c r="H254" s="831">
        <v>1</v>
      </c>
      <c r="I254" s="831">
        <v>190</v>
      </c>
      <c r="J254" s="831">
        <v>1</v>
      </c>
      <c r="K254" s="831">
        <v>190</v>
      </c>
      <c r="L254" s="831">
        <v>1</v>
      </c>
      <c r="M254" s="831">
        <v>190</v>
      </c>
      <c r="N254" s="831">
        <v>1</v>
      </c>
      <c r="O254" s="831">
        <v>192</v>
      </c>
      <c r="P254" s="827">
        <v>1.0105263157894737</v>
      </c>
      <c r="Q254" s="832">
        <v>192</v>
      </c>
    </row>
    <row r="255" spans="1:17" ht="14.45" customHeight="1" x14ac:dyDescent="0.2">
      <c r="A255" s="821" t="s">
        <v>8612</v>
      </c>
      <c r="B255" s="822" t="s">
        <v>8613</v>
      </c>
      <c r="C255" s="822" t="s">
        <v>5932</v>
      </c>
      <c r="D255" s="822" t="s">
        <v>8620</v>
      </c>
      <c r="E255" s="822" t="s">
        <v>8621</v>
      </c>
      <c r="F255" s="831">
        <v>3</v>
      </c>
      <c r="G255" s="831">
        <v>540</v>
      </c>
      <c r="H255" s="831">
        <v>1.4754098360655739</v>
      </c>
      <c r="I255" s="831">
        <v>180</v>
      </c>
      <c r="J255" s="831">
        <v>2</v>
      </c>
      <c r="K255" s="831">
        <v>366</v>
      </c>
      <c r="L255" s="831">
        <v>1</v>
      </c>
      <c r="M255" s="831">
        <v>183</v>
      </c>
      <c r="N255" s="831">
        <v>7</v>
      </c>
      <c r="O255" s="831">
        <v>1295</v>
      </c>
      <c r="P255" s="827">
        <v>3.5382513661202184</v>
      </c>
      <c r="Q255" s="832">
        <v>185</v>
      </c>
    </row>
    <row r="256" spans="1:17" ht="14.45" customHeight="1" x14ac:dyDescent="0.2">
      <c r="A256" s="821" t="s">
        <v>8612</v>
      </c>
      <c r="B256" s="822" t="s">
        <v>8613</v>
      </c>
      <c r="C256" s="822" t="s">
        <v>5932</v>
      </c>
      <c r="D256" s="822" t="s">
        <v>8622</v>
      </c>
      <c r="E256" s="822" t="s">
        <v>8623</v>
      </c>
      <c r="F256" s="831">
        <v>2</v>
      </c>
      <c r="G256" s="831">
        <v>674</v>
      </c>
      <c r="H256" s="831">
        <v>0.65884652981427172</v>
      </c>
      <c r="I256" s="831">
        <v>337</v>
      </c>
      <c r="J256" s="831">
        <v>3</v>
      </c>
      <c r="K256" s="831">
        <v>1023</v>
      </c>
      <c r="L256" s="831">
        <v>1</v>
      </c>
      <c r="M256" s="831">
        <v>341</v>
      </c>
      <c r="N256" s="831"/>
      <c r="O256" s="831"/>
      <c r="P256" s="827"/>
      <c r="Q256" s="832"/>
    </row>
    <row r="257" spans="1:17" ht="14.45" customHeight="1" x14ac:dyDescent="0.2">
      <c r="A257" s="821" t="s">
        <v>8612</v>
      </c>
      <c r="B257" s="822" t="s">
        <v>8613</v>
      </c>
      <c r="C257" s="822" t="s">
        <v>5932</v>
      </c>
      <c r="D257" s="822" t="s">
        <v>8624</v>
      </c>
      <c r="E257" s="822" t="s">
        <v>8625</v>
      </c>
      <c r="F257" s="831">
        <v>12</v>
      </c>
      <c r="G257" s="831">
        <v>4200</v>
      </c>
      <c r="H257" s="831">
        <v>1.3295346628679963</v>
      </c>
      <c r="I257" s="831">
        <v>350</v>
      </c>
      <c r="J257" s="831">
        <v>9</v>
      </c>
      <c r="K257" s="831">
        <v>3159</v>
      </c>
      <c r="L257" s="831">
        <v>1</v>
      </c>
      <c r="M257" s="831">
        <v>351</v>
      </c>
      <c r="N257" s="831">
        <v>31</v>
      </c>
      <c r="O257" s="831">
        <v>10943</v>
      </c>
      <c r="P257" s="827">
        <v>3.4640709085153532</v>
      </c>
      <c r="Q257" s="832">
        <v>353</v>
      </c>
    </row>
    <row r="258" spans="1:17" ht="14.45" customHeight="1" x14ac:dyDescent="0.2">
      <c r="A258" s="821" t="s">
        <v>8612</v>
      </c>
      <c r="B258" s="822" t="s">
        <v>8613</v>
      </c>
      <c r="C258" s="822" t="s">
        <v>5932</v>
      </c>
      <c r="D258" s="822" t="s">
        <v>8626</v>
      </c>
      <c r="E258" s="822" t="s">
        <v>8627</v>
      </c>
      <c r="F258" s="831">
        <v>1</v>
      </c>
      <c r="G258" s="831">
        <v>392</v>
      </c>
      <c r="H258" s="831">
        <v>0.98245614035087714</v>
      </c>
      <c r="I258" s="831">
        <v>392</v>
      </c>
      <c r="J258" s="831">
        <v>1</v>
      </c>
      <c r="K258" s="831">
        <v>399</v>
      </c>
      <c r="L258" s="831">
        <v>1</v>
      </c>
      <c r="M258" s="831">
        <v>399</v>
      </c>
      <c r="N258" s="831"/>
      <c r="O258" s="831"/>
      <c r="P258" s="827"/>
      <c r="Q258" s="832"/>
    </row>
    <row r="259" spans="1:17" ht="14.45" customHeight="1" x14ac:dyDescent="0.2">
      <c r="A259" s="821" t="s">
        <v>8612</v>
      </c>
      <c r="B259" s="822" t="s">
        <v>8613</v>
      </c>
      <c r="C259" s="822" t="s">
        <v>5932</v>
      </c>
      <c r="D259" s="822" t="s">
        <v>8628</v>
      </c>
      <c r="E259" s="822" t="s">
        <v>8629</v>
      </c>
      <c r="F259" s="831">
        <v>1</v>
      </c>
      <c r="G259" s="831">
        <v>707</v>
      </c>
      <c r="H259" s="831">
        <v>0.99158485273492281</v>
      </c>
      <c r="I259" s="831">
        <v>707</v>
      </c>
      <c r="J259" s="831">
        <v>1</v>
      </c>
      <c r="K259" s="831">
        <v>713</v>
      </c>
      <c r="L259" s="831">
        <v>1</v>
      </c>
      <c r="M259" s="831">
        <v>713</v>
      </c>
      <c r="N259" s="831"/>
      <c r="O259" s="831"/>
      <c r="P259" s="827"/>
      <c r="Q259" s="832"/>
    </row>
    <row r="260" spans="1:17" ht="14.45" customHeight="1" x14ac:dyDescent="0.2">
      <c r="A260" s="821" t="s">
        <v>8612</v>
      </c>
      <c r="B260" s="822" t="s">
        <v>8613</v>
      </c>
      <c r="C260" s="822" t="s">
        <v>5932</v>
      </c>
      <c r="D260" s="822" t="s">
        <v>8630</v>
      </c>
      <c r="E260" s="822" t="s">
        <v>8631</v>
      </c>
      <c r="F260" s="831">
        <v>18</v>
      </c>
      <c r="G260" s="831">
        <v>5490</v>
      </c>
      <c r="H260" s="831">
        <v>0.81021251475796929</v>
      </c>
      <c r="I260" s="831">
        <v>305</v>
      </c>
      <c r="J260" s="831">
        <v>22</v>
      </c>
      <c r="K260" s="831">
        <v>6776</v>
      </c>
      <c r="L260" s="831">
        <v>1</v>
      </c>
      <c r="M260" s="831">
        <v>308</v>
      </c>
      <c r="N260" s="831">
        <v>24</v>
      </c>
      <c r="O260" s="831">
        <v>7440</v>
      </c>
      <c r="P260" s="827">
        <v>1.0979929161747344</v>
      </c>
      <c r="Q260" s="832">
        <v>310</v>
      </c>
    </row>
    <row r="261" spans="1:17" ht="14.45" customHeight="1" x14ac:dyDescent="0.2">
      <c r="A261" s="821" t="s">
        <v>8612</v>
      </c>
      <c r="B261" s="822" t="s">
        <v>8613</v>
      </c>
      <c r="C261" s="822" t="s">
        <v>5932</v>
      </c>
      <c r="D261" s="822" t="s">
        <v>8632</v>
      </c>
      <c r="E261" s="822" t="s">
        <v>8633</v>
      </c>
      <c r="F261" s="831">
        <v>2</v>
      </c>
      <c r="G261" s="831">
        <v>990</v>
      </c>
      <c r="H261" s="831">
        <v>0.33066132264529058</v>
      </c>
      <c r="I261" s="831">
        <v>495</v>
      </c>
      <c r="J261" s="831">
        <v>6</v>
      </c>
      <c r="K261" s="831">
        <v>2994</v>
      </c>
      <c r="L261" s="831">
        <v>1</v>
      </c>
      <c r="M261" s="831">
        <v>499</v>
      </c>
      <c r="N261" s="831">
        <v>8</v>
      </c>
      <c r="O261" s="831">
        <v>4024</v>
      </c>
      <c r="P261" s="827">
        <v>1.3440213760855044</v>
      </c>
      <c r="Q261" s="832">
        <v>503</v>
      </c>
    </row>
    <row r="262" spans="1:17" ht="14.45" customHeight="1" x14ac:dyDescent="0.2">
      <c r="A262" s="821" t="s">
        <v>8612</v>
      </c>
      <c r="B262" s="822" t="s">
        <v>8613</v>
      </c>
      <c r="C262" s="822" t="s">
        <v>5932</v>
      </c>
      <c r="D262" s="822" t="s">
        <v>8634</v>
      </c>
      <c r="E262" s="822" t="s">
        <v>8635</v>
      </c>
      <c r="F262" s="831">
        <v>21</v>
      </c>
      <c r="G262" s="831">
        <v>7791</v>
      </c>
      <c r="H262" s="831">
        <v>0.86336436170212771</v>
      </c>
      <c r="I262" s="831">
        <v>371</v>
      </c>
      <c r="J262" s="831">
        <v>24</v>
      </c>
      <c r="K262" s="831">
        <v>9024</v>
      </c>
      <c r="L262" s="831">
        <v>1</v>
      </c>
      <c r="M262" s="831">
        <v>376</v>
      </c>
      <c r="N262" s="831">
        <v>33</v>
      </c>
      <c r="O262" s="831">
        <v>12540</v>
      </c>
      <c r="P262" s="827">
        <v>1.3896276595744681</v>
      </c>
      <c r="Q262" s="832">
        <v>380</v>
      </c>
    </row>
    <row r="263" spans="1:17" ht="14.45" customHeight="1" x14ac:dyDescent="0.2">
      <c r="A263" s="821" t="s">
        <v>8612</v>
      </c>
      <c r="B263" s="822" t="s">
        <v>8613</v>
      </c>
      <c r="C263" s="822" t="s">
        <v>5932</v>
      </c>
      <c r="D263" s="822" t="s">
        <v>8636</v>
      </c>
      <c r="E263" s="822" t="s">
        <v>8637</v>
      </c>
      <c r="F263" s="831">
        <v>1</v>
      </c>
      <c r="G263" s="831">
        <v>112</v>
      </c>
      <c r="H263" s="831"/>
      <c r="I263" s="831">
        <v>112</v>
      </c>
      <c r="J263" s="831"/>
      <c r="K263" s="831"/>
      <c r="L263" s="831"/>
      <c r="M263" s="831"/>
      <c r="N263" s="831"/>
      <c r="O263" s="831"/>
      <c r="P263" s="827"/>
      <c r="Q263" s="832"/>
    </row>
    <row r="264" spans="1:17" ht="14.45" customHeight="1" x14ac:dyDescent="0.2">
      <c r="A264" s="821" t="s">
        <v>8612</v>
      </c>
      <c r="B264" s="822" t="s">
        <v>8613</v>
      </c>
      <c r="C264" s="822" t="s">
        <v>5932</v>
      </c>
      <c r="D264" s="822" t="s">
        <v>8638</v>
      </c>
      <c r="E264" s="822" t="s">
        <v>8639</v>
      </c>
      <c r="F264" s="831">
        <v>3</v>
      </c>
      <c r="G264" s="831">
        <v>377</v>
      </c>
      <c r="H264" s="831"/>
      <c r="I264" s="831">
        <v>125.66666666666667</v>
      </c>
      <c r="J264" s="831"/>
      <c r="K264" s="831"/>
      <c r="L264" s="831"/>
      <c r="M264" s="831"/>
      <c r="N264" s="831"/>
      <c r="O264" s="831"/>
      <c r="P264" s="827"/>
      <c r="Q264" s="832"/>
    </row>
    <row r="265" spans="1:17" ht="14.45" customHeight="1" x14ac:dyDescent="0.2">
      <c r="A265" s="821" t="s">
        <v>8612</v>
      </c>
      <c r="B265" s="822" t="s">
        <v>8613</v>
      </c>
      <c r="C265" s="822" t="s">
        <v>5932</v>
      </c>
      <c r="D265" s="822" t="s">
        <v>8640</v>
      </c>
      <c r="E265" s="822" t="s">
        <v>8641</v>
      </c>
      <c r="F265" s="831">
        <v>1</v>
      </c>
      <c r="G265" s="831">
        <v>458</v>
      </c>
      <c r="H265" s="831">
        <v>0.49460043196544279</v>
      </c>
      <c r="I265" s="831">
        <v>458</v>
      </c>
      <c r="J265" s="831">
        <v>2</v>
      </c>
      <c r="K265" s="831">
        <v>926</v>
      </c>
      <c r="L265" s="831">
        <v>1</v>
      </c>
      <c r="M265" s="831">
        <v>463</v>
      </c>
      <c r="N265" s="831">
        <v>8</v>
      </c>
      <c r="O265" s="831">
        <v>3736</v>
      </c>
      <c r="P265" s="827">
        <v>4.0345572354211665</v>
      </c>
      <c r="Q265" s="832">
        <v>467</v>
      </c>
    </row>
    <row r="266" spans="1:17" ht="14.45" customHeight="1" x14ac:dyDescent="0.2">
      <c r="A266" s="821" t="s">
        <v>8612</v>
      </c>
      <c r="B266" s="822" t="s">
        <v>8613</v>
      </c>
      <c r="C266" s="822" t="s">
        <v>5932</v>
      </c>
      <c r="D266" s="822" t="s">
        <v>8642</v>
      </c>
      <c r="E266" s="822" t="s">
        <v>8643</v>
      </c>
      <c r="F266" s="831">
        <v>6</v>
      </c>
      <c r="G266" s="831">
        <v>348</v>
      </c>
      <c r="H266" s="831">
        <v>0.73728813559322037</v>
      </c>
      <c r="I266" s="831">
        <v>58</v>
      </c>
      <c r="J266" s="831">
        <v>8</v>
      </c>
      <c r="K266" s="831">
        <v>472</v>
      </c>
      <c r="L266" s="831">
        <v>1</v>
      </c>
      <c r="M266" s="831">
        <v>59</v>
      </c>
      <c r="N266" s="831">
        <v>15</v>
      </c>
      <c r="O266" s="831">
        <v>885</v>
      </c>
      <c r="P266" s="827">
        <v>1.875</v>
      </c>
      <c r="Q266" s="832">
        <v>59</v>
      </c>
    </row>
    <row r="267" spans="1:17" ht="14.45" customHeight="1" x14ac:dyDescent="0.2">
      <c r="A267" s="821" t="s">
        <v>8612</v>
      </c>
      <c r="B267" s="822" t="s">
        <v>8613</v>
      </c>
      <c r="C267" s="822" t="s">
        <v>5932</v>
      </c>
      <c r="D267" s="822" t="s">
        <v>8644</v>
      </c>
      <c r="E267" s="822" t="s">
        <v>8645</v>
      </c>
      <c r="F267" s="831"/>
      <c r="G267" s="831"/>
      <c r="H267" s="831"/>
      <c r="I267" s="831"/>
      <c r="J267" s="831"/>
      <c r="K267" s="831"/>
      <c r="L267" s="831"/>
      <c r="M267" s="831"/>
      <c r="N267" s="831">
        <v>2</v>
      </c>
      <c r="O267" s="831">
        <v>4366</v>
      </c>
      <c r="P267" s="827"/>
      <c r="Q267" s="832">
        <v>2183</v>
      </c>
    </row>
    <row r="268" spans="1:17" ht="14.45" customHeight="1" x14ac:dyDescent="0.2">
      <c r="A268" s="821" t="s">
        <v>8612</v>
      </c>
      <c r="B268" s="822" t="s">
        <v>8613</v>
      </c>
      <c r="C268" s="822" t="s">
        <v>5932</v>
      </c>
      <c r="D268" s="822" t="s">
        <v>8646</v>
      </c>
      <c r="E268" s="822" t="s">
        <v>8647</v>
      </c>
      <c r="F268" s="831">
        <v>30</v>
      </c>
      <c r="G268" s="831">
        <v>5280</v>
      </c>
      <c r="H268" s="831">
        <v>1.1345079501504083</v>
      </c>
      <c r="I268" s="831">
        <v>176</v>
      </c>
      <c r="J268" s="831">
        <v>26</v>
      </c>
      <c r="K268" s="831">
        <v>4654</v>
      </c>
      <c r="L268" s="831">
        <v>1</v>
      </c>
      <c r="M268" s="831">
        <v>179</v>
      </c>
      <c r="N268" s="831">
        <v>80</v>
      </c>
      <c r="O268" s="831">
        <v>14480</v>
      </c>
      <c r="P268" s="827">
        <v>3.1113021057155135</v>
      </c>
      <c r="Q268" s="832">
        <v>181</v>
      </c>
    </row>
    <row r="269" spans="1:17" ht="14.45" customHeight="1" x14ac:dyDescent="0.2">
      <c r="A269" s="821" t="s">
        <v>8612</v>
      </c>
      <c r="B269" s="822" t="s">
        <v>8613</v>
      </c>
      <c r="C269" s="822" t="s">
        <v>5932</v>
      </c>
      <c r="D269" s="822" t="s">
        <v>8648</v>
      </c>
      <c r="E269" s="822" t="s">
        <v>8649</v>
      </c>
      <c r="F269" s="831">
        <v>4</v>
      </c>
      <c r="G269" s="831">
        <v>344</v>
      </c>
      <c r="H269" s="831">
        <v>0.9885057471264368</v>
      </c>
      <c r="I269" s="831">
        <v>86</v>
      </c>
      <c r="J269" s="831">
        <v>4</v>
      </c>
      <c r="K269" s="831">
        <v>348</v>
      </c>
      <c r="L269" s="831">
        <v>1</v>
      </c>
      <c r="M269" s="831">
        <v>87</v>
      </c>
      <c r="N269" s="831"/>
      <c r="O269" s="831"/>
      <c r="P269" s="827"/>
      <c r="Q269" s="832"/>
    </row>
    <row r="270" spans="1:17" ht="14.45" customHeight="1" x14ac:dyDescent="0.2">
      <c r="A270" s="821" t="s">
        <v>8612</v>
      </c>
      <c r="B270" s="822" t="s">
        <v>8613</v>
      </c>
      <c r="C270" s="822" t="s">
        <v>5932</v>
      </c>
      <c r="D270" s="822" t="s">
        <v>8650</v>
      </c>
      <c r="E270" s="822" t="s">
        <v>8651</v>
      </c>
      <c r="F270" s="831">
        <v>5</v>
      </c>
      <c r="G270" s="831">
        <v>850</v>
      </c>
      <c r="H270" s="831">
        <v>1.2354651162790697</v>
      </c>
      <c r="I270" s="831">
        <v>170</v>
      </c>
      <c r="J270" s="831">
        <v>4</v>
      </c>
      <c r="K270" s="831">
        <v>688</v>
      </c>
      <c r="L270" s="831">
        <v>1</v>
      </c>
      <c r="M270" s="831">
        <v>172</v>
      </c>
      <c r="N270" s="831">
        <v>13</v>
      </c>
      <c r="O270" s="831">
        <v>2262</v>
      </c>
      <c r="P270" s="827">
        <v>3.2877906976744184</v>
      </c>
      <c r="Q270" s="832">
        <v>174</v>
      </c>
    </row>
    <row r="271" spans="1:17" ht="14.45" customHeight="1" x14ac:dyDescent="0.2">
      <c r="A271" s="821" t="s">
        <v>8612</v>
      </c>
      <c r="B271" s="822" t="s">
        <v>8613</v>
      </c>
      <c r="C271" s="822" t="s">
        <v>5932</v>
      </c>
      <c r="D271" s="822" t="s">
        <v>8652</v>
      </c>
      <c r="E271" s="822" t="s">
        <v>8653</v>
      </c>
      <c r="F271" s="831">
        <v>1</v>
      </c>
      <c r="G271" s="831">
        <v>177</v>
      </c>
      <c r="H271" s="831"/>
      <c r="I271" s="831">
        <v>177</v>
      </c>
      <c r="J271" s="831"/>
      <c r="K271" s="831"/>
      <c r="L271" s="831"/>
      <c r="M271" s="831"/>
      <c r="N271" s="831"/>
      <c r="O271" s="831"/>
      <c r="P271" s="827"/>
      <c r="Q271" s="832"/>
    </row>
    <row r="272" spans="1:17" ht="14.45" customHeight="1" x14ac:dyDescent="0.2">
      <c r="A272" s="821" t="s">
        <v>8612</v>
      </c>
      <c r="B272" s="822" t="s">
        <v>8613</v>
      </c>
      <c r="C272" s="822" t="s">
        <v>5932</v>
      </c>
      <c r="D272" s="822" t="s">
        <v>8654</v>
      </c>
      <c r="E272" s="822" t="s">
        <v>8655</v>
      </c>
      <c r="F272" s="831">
        <v>3</v>
      </c>
      <c r="G272" s="831">
        <v>792</v>
      </c>
      <c r="H272" s="831">
        <v>2.9662921348314608</v>
      </c>
      <c r="I272" s="831">
        <v>264</v>
      </c>
      <c r="J272" s="831">
        <v>1</v>
      </c>
      <c r="K272" s="831">
        <v>267</v>
      </c>
      <c r="L272" s="831">
        <v>1</v>
      </c>
      <c r="M272" s="831">
        <v>267</v>
      </c>
      <c r="N272" s="831"/>
      <c r="O272" s="831"/>
      <c r="P272" s="827"/>
      <c r="Q272" s="832"/>
    </row>
    <row r="273" spans="1:17" ht="14.45" customHeight="1" x14ac:dyDescent="0.2">
      <c r="A273" s="821" t="s">
        <v>8612</v>
      </c>
      <c r="B273" s="822" t="s">
        <v>8613</v>
      </c>
      <c r="C273" s="822" t="s">
        <v>5932</v>
      </c>
      <c r="D273" s="822" t="s">
        <v>8656</v>
      </c>
      <c r="E273" s="822" t="s">
        <v>8657</v>
      </c>
      <c r="F273" s="831"/>
      <c r="G273" s="831"/>
      <c r="H273" s="831"/>
      <c r="I273" s="831"/>
      <c r="J273" s="831"/>
      <c r="K273" s="831"/>
      <c r="L273" s="831"/>
      <c r="M273" s="831"/>
      <c r="N273" s="831">
        <v>12</v>
      </c>
      <c r="O273" s="831">
        <v>25884</v>
      </c>
      <c r="P273" s="827"/>
      <c r="Q273" s="832">
        <v>2157</v>
      </c>
    </row>
    <row r="274" spans="1:17" ht="14.45" customHeight="1" x14ac:dyDescent="0.2">
      <c r="A274" s="821" t="s">
        <v>8612</v>
      </c>
      <c r="B274" s="822" t="s">
        <v>8613</v>
      </c>
      <c r="C274" s="822" t="s">
        <v>5932</v>
      </c>
      <c r="D274" s="822" t="s">
        <v>8658</v>
      </c>
      <c r="E274" s="822" t="s">
        <v>8659</v>
      </c>
      <c r="F274" s="831"/>
      <c r="G274" s="831"/>
      <c r="H274" s="831"/>
      <c r="I274" s="831"/>
      <c r="J274" s="831"/>
      <c r="K274" s="831"/>
      <c r="L274" s="831"/>
      <c r="M274" s="831"/>
      <c r="N274" s="831">
        <v>2</v>
      </c>
      <c r="O274" s="831">
        <v>586</v>
      </c>
      <c r="P274" s="827"/>
      <c r="Q274" s="832">
        <v>293</v>
      </c>
    </row>
    <row r="275" spans="1:17" ht="14.45" customHeight="1" x14ac:dyDescent="0.2">
      <c r="A275" s="821" t="s">
        <v>8612</v>
      </c>
      <c r="B275" s="822" t="s">
        <v>8613</v>
      </c>
      <c r="C275" s="822" t="s">
        <v>5932</v>
      </c>
      <c r="D275" s="822" t="s">
        <v>8660</v>
      </c>
      <c r="E275" s="822" t="s">
        <v>8661</v>
      </c>
      <c r="F275" s="831">
        <v>1</v>
      </c>
      <c r="G275" s="831">
        <v>108</v>
      </c>
      <c r="H275" s="831"/>
      <c r="I275" s="831">
        <v>108</v>
      </c>
      <c r="J275" s="831"/>
      <c r="K275" s="831"/>
      <c r="L275" s="831"/>
      <c r="M275" s="831"/>
      <c r="N275" s="831"/>
      <c r="O275" s="831"/>
      <c r="P275" s="827"/>
      <c r="Q275" s="832"/>
    </row>
    <row r="276" spans="1:17" ht="14.45" customHeight="1" x14ac:dyDescent="0.2">
      <c r="A276" s="821" t="s">
        <v>8612</v>
      </c>
      <c r="B276" s="822" t="s">
        <v>8613</v>
      </c>
      <c r="C276" s="822" t="s">
        <v>5932</v>
      </c>
      <c r="D276" s="822" t="s">
        <v>8662</v>
      </c>
      <c r="E276" s="822" t="s">
        <v>8663</v>
      </c>
      <c r="F276" s="831"/>
      <c r="G276" s="831"/>
      <c r="H276" s="831"/>
      <c r="I276" s="831"/>
      <c r="J276" s="831"/>
      <c r="K276" s="831"/>
      <c r="L276" s="831"/>
      <c r="M276" s="831"/>
      <c r="N276" s="831">
        <v>2</v>
      </c>
      <c r="O276" s="831">
        <v>0</v>
      </c>
      <c r="P276" s="827"/>
      <c r="Q276" s="832">
        <v>0</v>
      </c>
    </row>
    <row r="277" spans="1:17" ht="14.45" customHeight="1" x14ac:dyDescent="0.2">
      <c r="A277" s="821" t="s">
        <v>8664</v>
      </c>
      <c r="B277" s="822" t="s">
        <v>8665</v>
      </c>
      <c r="C277" s="822" t="s">
        <v>5932</v>
      </c>
      <c r="D277" s="822" t="s">
        <v>8666</v>
      </c>
      <c r="E277" s="822" t="s">
        <v>8667</v>
      </c>
      <c r="F277" s="831">
        <v>1025</v>
      </c>
      <c r="G277" s="831">
        <v>178350</v>
      </c>
      <c r="H277" s="831">
        <v>0.91076216009191879</v>
      </c>
      <c r="I277" s="831">
        <v>174</v>
      </c>
      <c r="J277" s="831">
        <v>1119</v>
      </c>
      <c r="K277" s="831">
        <v>195825</v>
      </c>
      <c r="L277" s="831">
        <v>1</v>
      </c>
      <c r="M277" s="831">
        <v>175</v>
      </c>
      <c r="N277" s="831">
        <v>964</v>
      </c>
      <c r="O277" s="831">
        <v>169664</v>
      </c>
      <c r="P277" s="827">
        <v>0.86640623005234263</v>
      </c>
      <c r="Q277" s="832">
        <v>176</v>
      </c>
    </row>
    <row r="278" spans="1:17" ht="14.45" customHeight="1" x14ac:dyDescent="0.2">
      <c r="A278" s="821" t="s">
        <v>8664</v>
      </c>
      <c r="B278" s="822" t="s">
        <v>8665</v>
      </c>
      <c r="C278" s="822" t="s">
        <v>5932</v>
      </c>
      <c r="D278" s="822" t="s">
        <v>8668</v>
      </c>
      <c r="E278" s="822" t="s">
        <v>8669</v>
      </c>
      <c r="F278" s="831">
        <v>2</v>
      </c>
      <c r="G278" s="831">
        <v>386</v>
      </c>
      <c r="H278" s="831"/>
      <c r="I278" s="831">
        <v>193</v>
      </c>
      <c r="J278" s="831"/>
      <c r="K278" s="831"/>
      <c r="L278" s="831"/>
      <c r="M278" s="831"/>
      <c r="N278" s="831"/>
      <c r="O278" s="831"/>
      <c r="P278" s="827"/>
      <c r="Q278" s="832"/>
    </row>
    <row r="279" spans="1:17" ht="14.45" customHeight="1" x14ac:dyDescent="0.2">
      <c r="A279" s="821" t="s">
        <v>8664</v>
      </c>
      <c r="B279" s="822" t="s">
        <v>8665</v>
      </c>
      <c r="C279" s="822" t="s">
        <v>5932</v>
      </c>
      <c r="D279" s="822" t="s">
        <v>8670</v>
      </c>
      <c r="E279" s="822" t="s">
        <v>8671</v>
      </c>
      <c r="F279" s="831">
        <v>2</v>
      </c>
      <c r="G279" s="831">
        <v>512</v>
      </c>
      <c r="H279" s="831"/>
      <c r="I279" s="831">
        <v>256</v>
      </c>
      <c r="J279" s="831"/>
      <c r="K279" s="831"/>
      <c r="L279" s="831"/>
      <c r="M279" s="831"/>
      <c r="N279" s="831"/>
      <c r="O279" s="831"/>
      <c r="P279" s="827"/>
      <c r="Q279" s="832"/>
    </row>
    <row r="280" spans="1:17" ht="14.45" customHeight="1" x14ac:dyDescent="0.2">
      <c r="A280" s="821" t="s">
        <v>8664</v>
      </c>
      <c r="B280" s="822" t="s">
        <v>8665</v>
      </c>
      <c r="C280" s="822" t="s">
        <v>5932</v>
      </c>
      <c r="D280" s="822" t="s">
        <v>8672</v>
      </c>
      <c r="E280" s="822" t="s">
        <v>8673</v>
      </c>
      <c r="F280" s="831">
        <v>1</v>
      </c>
      <c r="G280" s="831">
        <v>1070</v>
      </c>
      <c r="H280" s="831"/>
      <c r="I280" s="831">
        <v>1070</v>
      </c>
      <c r="J280" s="831"/>
      <c r="K280" s="831"/>
      <c r="L280" s="831"/>
      <c r="M280" s="831"/>
      <c r="N280" s="831">
        <v>116</v>
      </c>
      <c r="O280" s="831">
        <v>124700</v>
      </c>
      <c r="P280" s="827"/>
      <c r="Q280" s="832">
        <v>1075</v>
      </c>
    </row>
    <row r="281" spans="1:17" ht="14.45" customHeight="1" x14ac:dyDescent="0.2">
      <c r="A281" s="821" t="s">
        <v>8664</v>
      </c>
      <c r="B281" s="822" t="s">
        <v>8665</v>
      </c>
      <c r="C281" s="822" t="s">
        <v>5932</v>
      </c>
      <c r="D281" s="822" t="s">
        <v>8674</v>
      </c>
      <c r="E281" s="822" t="s">
        <v>8675</v>
      </c>
      <c r="F281" s="831">
        <v>14</v>
      </c>
      <c r="G281" s="831">
        <v>644</v>
      </c>
      <c r="H281" s="831">
        <v>1.5224586288416075</v>
      </c>
      <c r="I281" s="831">
        <v>46</v>
      </c>
      <c r="J281" s="831">
        <v>9</v>
      </c>
      <c r="K281" s="831">
        <v>423</v>
      </c>
      <c r="L281" s="831">
        <v>1</v>
      </c>
      <c r="M281" s="831">
        <v>47</v>
      </c>
      <c r="N281" s="831">
        <v>11</v>
      </c>
      <c r="O281" s="831">
        <v>517</v>
      </c>
      <c r="P281" s="827">
        <v>1.2222222222222223</v>
      </c>
      <c r="Q281" s="832">
        <v>47</v>
      </c>
    </row>
    <row r="282" spans="1:17" ht="14.45" customHeight="1" x14ac:dyDescent="0.2">
      <c r="A282" s="821" t="s">
        <v>8664</v>
      </c>
      <c r="B282" s="822" t="s">
        <v>8665</v>
      </c>
      <c r="C282" s="822" t="s">
        <v>5932</v>
      </c>
      <c r="D282" s="822" t="s">
        <v>8586</v>
      </c>
      <c r="E282" s="822" t="s">
        <v>8587</v>
      </c>
      <c r="F282" s="831">
        <v>7</v>
      </c>
      <c r="G282" s="831">
        <v>2429</v>
      </c>
      <c r="H282" s="831">
        <v>0.25851426138782463</v>
      </c>
      <c r="I282" s="831">
        <v>347</v>
      </c>
      <c r="J282" s="831">
        <v>27</v>
      </c>
      <c r="K282" s="831">
        <v>9396</v>
      </c>
      <c r="L282" s="831">
        <v>1</v>
      </c>
      <c r="M282" s="831">
        <v>348</v>
      </c>
      <c r="N282" s="831">
        <v>7</v>
      </c>
      <c r="O282" s="831">
        <v>2436</v>
      </c>
      <c r="P282" s="827">
        <v>0.25925925925925924</v>
      </c>
      <c r="Q282" s="832">
        <v>348</v>
      </c>
    </row>
    <row r="283" spans="1:17" ht="14.45" customHeight="1" x14ac:dyDescent="0.2">
      <c r="A283" s="821" t="s">
        <v>8664</v>
      </c>
      <c r="B283" s="822" t="s">
        <v>8665</v>
      </c>
      <c r="C283" s="822" t="s">
        <v>5932</v>
      </c>
      <c r="D283" s="822" t="s">
        <v>8676</v>
      </c>
      <c r="E283" s="822" t="s">
        <v>8677</v>
      </c>
      <c r="F283" s="831"/>
      <c r="G283" s="831"/>
      <c r="H283" s="831"/>
      <c r="I283" s="831"/>
      <c r="J283" s="831">
        <v>4</v>
      </c>
      <c r="K283" s="831">
        <v>204</v>
      </c>
      <c r="L283" s="831">
        <v>1</v>
      </c>
      <c r="M283" s="831">
        <v>51</v>
      </c>
      <c r="N283" s="831"/>
      <c r="O283" s="831"/>
      <c r="P283" s="827"/>
      <c r="Q283" s="832"/>
    </row>
    <row r="284" spans="1:17" ht="14.45" customHeight="1" x14ac:dyDescent="0.2">
      <c r="A284" s="821" t="s">
        <v>8664</v>
      </c>
      <c r="B284" s="822" t="s">
        <v>8665</v>
      </c>
      <c r="C284" s="822" t="s">
        <v>5932</v>
      </c>
      <c r="D284" s="822" t="s">
        <v>8678</v>
      </c>
      <c r="E284" s="822" t="s">
        <v>8679</v>
      </c>
      <c r="F284" s="831"/>
      <c r="G284" s="831"/>
      <c r="H284" s="831"/>
      <c r="I284" s="831"/>
      <c r="J284" s="831">
        <v>12</v>
      </c>
      <c r="K284" s="831">
        <v>4536</v>
      </c>
      <c r="L284" s="831">
        <v>1</v>
      </c>
      <c r="M284" s="831">
        <v>378</v>
      </c>
      <c r="N284" s="831">
        <v>10</v>
      </c>
      <c r="O284" s="831">
        <v>3780</v>
      </c>
      <c r="P284" s="827">
        <v>0.83333333333333337</v>
      </c>
      <c r="Q284" s="832">
        <v>378</v>
      </c>
    </row>
    <row r="285" spans="1:17" ht="14.45" customHeight="1" x14ac:dyDescent="0.2">
      <c r="A285" s="821" t="s">
        <v>8664</v>
      </c>
      <c r="B285" s="822" t="s">
        <v>8665</v>
      </c>
      <c r="C285" s="822" t="s">
        <v>5932</v>
      </c>
      <c r="D285" s="822" t="s">
        <v>8680</v>
      </c>
      <c r="E285" s="822" t="s">
        <v>8681</v>
      </c>
      <c r="F285" s="831">
        <v>2</v>
      </c>
      <c r="G285" s="831">
        <v>68</v>
      </c>
      <c r="H285" s="831">
        <v>2</v>
      </c>
      <c r="I285" s="831">
        <v>34</v>
      </c>
      <c r="J285" s="831">
        <v>1</v>
      </c>
      <c r="K285" s="831">
        <v>34</v>
      </c>
      <c r="L285" s="831">
        <v>1</v>
      </c>
      <c r="M285" s="831">
        <v>34</v>
      </c>
      <c r="N285" s="831">
        <v>1</v>
      </c>
      <c r="O285" s="831">
        <v>35</v>
      </c>
      <c r="P285" s="827">
        <v>1.0294117647058822</v>
      </c>
      <c r="Q285" s="832">
        <v>35</v>
      </c>
    </row>
    <row r="286" spans="1:17" ht="14.45" customHeight="1" x14ac:dyDescent="0.2">
      <c r="A286" s="821" t="s">
        <v>8664</v>
      </c>
      <c r="B286" s="822" t="s">
        <v>8665</v>
      </c>
      <c r="C286" s="822" t="s">
        <v>5932</v>
      </c>
      <c r="D286" s="822" t="s">
        <v>8682</v>
      </c>
      <c r="E286" s="822" t="s">
        <v>8683</v>
      </c>
      <c r="F286" s="831">
        <v>5</v>
      </c>
      <c r="G286" s="831">
        <v>2620</v>
      </c>
      <c r="H286" s="831">
        <v>2.4952380952380953</v>
      </c>
      <c r="I286" s="831">
        <v>524</v>
      </c>
      <c r="J286" s="831">
        <v>2</v>
      </c>
      <c r="K286" s="831">
        <v>1050</v>
      </c>
      <c r="L286" s="831">
        <v>1</v>
      </c>
      <c r="M286" s="831">
        <v>525</v>
      </c>
      <c r="N286" s="831">
        <v>4</v>
      </c>
      <c r="O286" s="831">
        <v>2100</v>
      </c>
      <c r="P286" s="827">
        <v>2</v>
      </c>
      <c r="Q286" s="832">
        <v>525</v>
      </c>
    </row>
    <row r="287" spans="1:17" ht="14.45" customHeight="1" x14ac:dyDescent="0.2">
      <c r="A287" s="821" t="s">
        <v>8664</v>
      </c>
      <c r="B287" s="822" t="s">
        <v>8665</v>
      </c>
      <c r="C287" s="822" t="s">
        <v>5932</v>
      </c>
      <c r="D287" s="822" t="s">
        <v>8684</v>
      </c>
      <c r="E287" s="822" t="s">
        <v>8685</v>
      </c>
      <c r="F287" s="831">
        <v>9</v>
      </c>
      <c r="G287" s="831">
        <v>519</v>
      </c>
      <c r="H287" s="831">
        <v>1.2783251231527093</v>
      </c>
      <c r="I287" s="831">
        <v>57.666666666666664</v>
      </c>
      <c r="J287" s="831">
        <v>7</v>
      </c>
      <c r="K287" s="831">
        <v>406</v>
      </c>
      <c r="L287" s="831">
        <v>1</v>
      </c>
      <c r="M287" s="831">
        <v>58</v>
      </c>
      <c r="N287" s="831">
        <v>4</v>
      </c>
      <c r="O287" s="831">
        <v>232</v>
      </c>
      <c r="P287" s="827">
        <v>0.5714285714285714</v>
      </c>
      <c r="Q287" s="832">
        <v>58</v>
      </c>
    </row>
    <row r="288" spans="1:17" ht="14.45" customHeight="1" x14ac:dyDescent="0.2">
      <c r="A288" s="821" t="s">
        <v>8664</v>
      </c>
      <c r="B288" s="822" t="s">
        <v>8665</v>
      </c>
      <c r="C288" s="822" t="s">
        <v>5932</v>
      </c>
      <c r="D288" s="822" t="s">
        <v>8686</v>
      </c>
      <c r="E288" s="822" t="s">
        <v>8687</v>
      </c>
      <c r="F288" s="831">
        <v>1</v>
      </c>
      <c r="G288" s="831">
        <v>143</v>
      </c>
      <c r="H288" s="831"/>
      <c r="I288" s="831">
        <v>143</v>
      </c>
      <c r="J288" s="831"/>
      <c r="K288" s="831"/>
      <c r="L288" s="831"/>
      <c r="M288" s="831"/>
      <c r="N288" s="831">
        <v>2</v>
      </c>
      <c r="O288" s="831">
        <v>290</v>
      </c>
      <c r="P288" s="827"/>
      <c r="Q288" s="832">
        <v>145</v>
      </c>
    </row>
    <row r="289" spans="1:17" ht="14.45" customHeight="1" x14ac:dyDescent="0.2">
      <c r="A289" s="821" t="s">
        <v>8664</v>
      </c>
      <c r="B289" s="822" t="s">
        <v>8665</v>
      </c>
      <c r="C289" s="822" t="s">
        <v>5932</v>
      </c>
      <c r="D289" s="822" t="s">
        <v>8688</v>
      </c>
      <c r="E289" s="822" t="s">
        <v>8689</v>
      </c>
      <c r="F289" s="831">
        <v>3</v>
      </c>
      <c r="G289" s="831">
        <v>195</v>
      </c>
      <c r="H289" s="831"/>
      <c r="I289" s="831">
        <v>65</v>
      </c>
      <c r="J289" s="831"/>
      <c r="K289" s="831"/>
      <c r="L289" s="831"/>
      <c r="M289" s="831"/>
      <c r="N289" s="831"/>
      <c r="O289" s="831"/>
      <c r="P289" s="827"/>
      <c r="Q289" s="832"/>
    </row>
    <row r="290" spans="1:17" ht="14.45" customHeight="1" x14ac:dyDescent="0.2">
      <c r="A290" s="821" t="s">
        <v>8664</v>
      </c>
      <c r="B290" s="822" t="s">
        <v>8665</v>
      </c>
      <c r="C290" s="822" t="s">
        <v>5932</v>
      </c>
      <c r="D290" s="822" t="s">
        <v>8690</v>
      </c>
      <c r="E290" s="822" t="s">
        <v>8691</v>
      </c>
      <c r="F290" s="831">
        <v>2</v>
      </c>
      <c r="G290" s="831">
        <v>86</v>
      </c>
      <c r="H290" s="831"/>
      <c r="I290" s="831">
        <v>43</v>
      </c>
      <c r="J290" s="831"/>
      <c r="K290" s="831"/>
      <c r="L290" s="831"/>
      <c r="M290" s="831"/>
      <c r="N290" s="831"/>
      <c r="O290" s="831"/>
      <c r="P290" s="827"/>
      <c r="Q290" s="832"/>
    </row>
    <row r="291" spans="1:17" ht="14.45" customHeight="1" x14ac:dyDescent="0.2">
      <c r="A291" s="821" t="s">
        <v>8664</v>
      </c>
      <c r="B291" s="822" t="s">
        <v>8665</v>
      </c>
      <c r="C291" s="822" t="s">
        <v>5932</v>
      </c>
      <c r="D291" s="822" t="s">
        <v>8692</v>
      </c>
      <c r="E291" s="822" t="s">
        <v>8693</v>
      </c>
      <c r="F291" s="831">
        <v>424</v>
      </c>
      <c r="G291" s="831">
        <v>57943</v>
      </c>
      <c r="H291" s="831">
        <v>1.0291098323387327</v>
      </c>
      <c r="I291" s="831">
        <v>136.65801886792454</v>
      </c>
      <c r="J291" s="831">
        <v>408</v>
      </c>
      <c r="K291" s="831">
        <v>56304</v>
      </c>
      <c r="L291" s="831">
        <v>1</v>
      </c>
      <c r="M291" s="831">
        <v>138</v>
      </c>
      <c r="N291" s="831">
        <v>320</v>
      </c>
      <c r="O291" s="831">
        <v>44480</v>
      </c>
      <c r="P291" s="827">
        <v>0.78999715828360328</v>
      </c>
      <c r="Q291" s="832">
        <v>139</v>
      </c>
    </row>
    <row r="292" spans="1:17" ht="14.45" customHeight="1" x14ac:dyDescent="0.2">
      <c r="A292" s="821" t="s">
        <v>8664</v>
      </c>
      <c r="B292" s="822" t="s">
        <v>8665</v>
      </c>
      <c r="C292" s="822" t="s">
        <v>5932</v>
      </c>
      <c r="D292" s="822" t="s">
        <v>8694</v>
      </c>
      <c r="E292" s="822" t="s">
        <v>8695</v>
      </c>
      <c r="F292" s="831">
        <v>110</v>
      </c>
      <c r="G292" s="831">
        <v>10010</v>
      </c>
      <c r="H292" s="831">
        <v>1.250624687656172</v>
      </c>
      <c r="I292" s="831">
        <v>91</v>
      </c>
      <c r="J292" s="831">
        <v>87</v>
      </c>
      <c r="K292" s="831">
        <v>8004</v>
      </c>
      <c r="L292" s="831">
        <v>1</v>
      </c>
      <c r="M292" s="831">
        <v>92</v>
      </c>
      <c r="N292" s="831">
        <v>69</v>
      </c>
      <c r="O292" s="831">
        <v>6417</v>
      </c>
      <c r="P292" s="827">
        <v>0.80172413793103448</v>
      </c>
      <c r="Q292" s="832">
        <v>93</v>
      </c>
    </row>
    <row r="293" spans="1:17" ht="14.45" customHeight="1" x14ac:dyDescent="0.2">
      <c r="A293" s="821" t="s">
        <v>8664</v>
      </c>
      <c r="B293" s="822" t="s">
        <v>8665</v>
      </c>
      <c r="C293" s="822" t="s">
        <v>5932</v>
      </c>
      <c r="D293" s="822" t="s">
        <v>8696</v>
      </c>
      <c r="E293" s="822" t="s">
        <v>8697</v>
      </c>
      <c r="F293" s="831">
        <v>2</v>
      </c>
      <c r="G293" s="831">
        <v>276</v>
      </c>
      <c r="H293" s="831">
        <v>1.9714285714285715</v>
      </c>
      <c r="I293" s="831">
        <v>138</v>
      </c>
      <c r="J293" s="831">
        <v>1</v>
      </c>
      <c r="K293" s="831">
        <v>140</v>
      </c>
      <c r="L293" s="831">
        <v>1</v>
      </c>
      <c r="M293" s="831">
        <v>140</v>
      </c>
      <c r="N293" s="831">
        <v>1</v>
      </c>
      <c r="O293" s="831">
        <v>141</v>
      </c>
      <c r="P293" s="827">
        <v>1.0071428571428571</v>
      </c>
      <c r="Q293" s="832">
        <v>141</v>
      </c>
    </row>
    <row r="294" spans="1:17" ht="14.45" customHeight="1" x14ac:dyDescent="0.2">
      <c r="A294" s="821" t="s">
        <v>8664</v>
      </c>
      <c r="B294" s="822" t="s">
        <v>8665</v>
      </c>
      <c r="C294" s="822" t="s">
        <v>5932</v>
      </c>
      <c r="D294" s="822" t="s">
        <v>8698</v>
      </c>
      <c r="E294" s="822" t="s">
        <v>8699</v>
      </c>
      <c r="F294" s="831">
        <v>24</v>
      </c>
      <c r="G294" s="831">
        <v>1584</v>
      </c>
      <c r="H294" s="831">
        <v>5.91044776119403</v>
      </c>
      <c r="I294" s="831">
        <v>66</v>
      </c>
      <c r="J294" s="831">
        <v>4</v>
      </c>
      <c r="K294" s="831">
        <v>268</v>
      </c>
      <c r="L294" s="831">
        <v>1</v>
      </c>
      <c r="M294" s="831">
        <v>67</v>
      </c>
      <c r="N294" s="831">
        <v>13</v>
      </c>
      <c r="O294" s="831">
        <v>871</v>
      </c>
      <c r="P294" s="827">
        <v>3.25</v>
      </c>
      <c r="Q294" s="832">
        <v>67</v>
      </c>
    </row>
    <row r="295" spans="1:17" ht="14.45" customHeight="1" x14ac:dyDescent="0.2">
      <c r="A295" s="821" t="s">
        <v>8664</v>
      </c>
      <c r="B295" s="822" t="s">
        <v>8665</v>
      </c>
      <c r="C295" s="822" t="s">
        <v>5932</v>
      </c>
      <c r="D295" s="822" t="s">
        <v>8700</v>
      </c>
      <c r="E295" s="822" t="s">
        <v>8701</v>
      </c>
      <c r="F295" s="831"/>
      <c r="G295" s="831"/>
      <c r="H295" s="831"/>
      <c r="I295" s="831"/>
      <c r="J295" s="831">
        <v>11</v>
      </c>
      <c r="K295" s="831">
        <v>3619</v>
      </c>
      <c r="L295" s="831">
        <v>1</v>
      </c>
      <c r="M295" s="831">
        <v>329</v>
      </c>
      <c r="N295" s="831">
        <v>11</v>
      </c>
      <c r="O295" s="831">
        <v>3619</v>
      </c>
      <c r="P295" s="827">
        <v>1</v>
      </c>
      <c r="Q295" s="832">
        <v>329</v>
      </c>
    </row>
    <row r="296" spans="1:17" ht="14.45" customHeight="1" x14ac:dyDescent="0.2">
      <c r="A296" s="821" t="s">
        <v>8664</v>
      </c>
      <c r="B296" s="822" t="s">
        <v>8665</v>
      </c>
      <c r="C296" s="822" t="s">
        <v>5932</v>
      </c>
      <c r="D296" s="822" t="s">
        <v>8702</v>
      </c>
      <c r="E296" s="822" t="s">
        <v>8703</v>
      </c>
      <c r="F296" s="831">
        <v>48</v>
      </c>
      <c r="G296" s="831">
        <v>2448</v>
      </c>
      <c r="H296" s="831">
        <v>1.0234113712374582</v>
      </c>
      <c r="I296" s="831">
        <v>51</v>
      </c>
      <c r="J296" s="831">
        <v>46</v>
      </c>
      <c r="K296" s="831">
        <v>2392</v>
      </c>
      <c r="L296" s="831">
        <v>1</v>
      </c>
      <c r="M296" s="831">
        <v>52</v>
      </c>
      <c r="N296" s="831">
        <v>48</v>
      </c>
      <c r="O296" s="831">
        <v>2496</v>
      </c>
      <c r="P296" s="827">
        <v>1.0434782608695652</v>
      </c>
      <c r="Q296" s="832">
        <v>52</v>
      </c>
    </row>
    <row r="297" spans="1:17" ht="14.45" customHeight="1" x14ac:dyDescent="0.2">
      <c r="A297" s="821" t="s">
        <v>8664</v>
      </c>
      <c r="B297" s="822" t="s">
        <v>8665</v>
      </c>
      <c r="C297" s="822" t="s">
        <v>5932</v>
      </c>
      <c r="D297" s="822" t="s">
        <v>8704</v>
      </c>
      <c r="E297" s="822" t="s">
        <v>8705</v>
      </c>
      <c r="F297" s="831"/>
      <c r="G297" s="831"/>
      <c r="H297" s="831"/>
      <c r="I297" s="831"/>
      <c r="J297" s="831"/>
      <c r="K297" s="831"/>
      <c r="L297" s="831"/>
      <c r="M297" s="831"/>
      <c r="N297" s="831">
        <v>1</v>
      </c>
      <c r="O297" s="831">
        <v>211</v>
      </c>
      <c r="P297" s="827"/>
      <c r="Q297" s="832">
        <v>211</v>
      </c>
    </row>
    <row r="298" spans="1:17" ht="14.45" customHeight="1" x14ac:dyDescent="0.2">
      <c r="A298" s="821" t="s">
        <v>8664</v>
      </c>
      <c r="B298" s="822" t="s">
        <v>8665</v>
      </c>
      <c r="C298" s="822" t="s">
        <v>5932</v>
      </c>
      <c r="D298" s="822" t="s">
        <v>8706</v>
      </c>
      <c r="E298" s="822" t="s">
        <v>8707</v>
      </c>
      <c r="F298" s="831">
        <v>5</v>
      </c>
      <c r="G298" s="831">
        <v>3060</v>
      </c>
      <c r="H298" s="831">
        <v>2.4878048780487805</v>
      </c>
      <c r="I298" s="831">
        <v>612</v>
      </c>
      <c r="J298" s="831">
        <v>2</v>
      </c>
      <c r="K298" s="831">
        <v>1230</v>
      </c>
      <c r="L298" s="831">
        <v>1</v>
      </c>
      <c r="M298" s="831">
        <v>615</v>
      </c>
      <c r="N298" s="831">
        <v>1</v>
      </c>
      <c r="O298" s="831">
        <v>617</v>
      </c>
      <c r="P298" s="827">
        <v>0.50162601626016257</v>
      </c>
      <c r="Q298" s="832">
        <v>617</v>
      </c>
    </row>
    <row r="299" spans="1:17" ht="14.45" customHeight="1" x14ac:dyDescent="0.2">
      <c r="A299" s="821" t="s">
        <v>8664</v>
      </c>
      <c r="B299" s="822" t="s">
        <v>8665</v>
      </c>
      <c r="C299" s="822" t="s">
        <v>5932</v>
      </c>
      <c r="D299" s="822" t="s">
        <v>8708</v>
      </c>
      <c r="E299" s="822" t="s">
        <v>8709</v>
      </c>
      <c r="F299" s="831"/>
      <c r="G299" s="831"/>
      <c r="H299" s="831"/>
      <c r="I299" s="831"/>
      <c r="J299" s="831"/>
      <c r="K299" s="831"/>
      <c r="L299" s="831"/>
      <c r="M299" s="831"/>
      <c r="N299" s="831">
        <v>2</v>
      </c>
      <c r="O299" s="831">
        <v>2996</v>
      </c>
      <c r="P299" s="827"/>
      <c r="Q299" s="832">
        <v>1498</v>
      </c>
    </row>
    <row r="300" spans="1:17" ht="14.45" customHeight="1" x14ac:dyDescent="0.2">
      <c r="A300" s="821" t="s">
        <v>8664</v>
      </c>
      <c r="B300" s="822" t="s">
        <v>8665</v>
      </c>
      <c r="C300" s="822" t="s">
        <v>5932</v>
      </c>
      <c r="D300" s="822" t="s">
        <v>8710</v>
      </c>
      <c r="E300" s="822" t="s">
        <v>8711</v>
      </c>
      <c r="F300" s="831"/>
      <c r="G300" s="831"/>
      <c r="H300" s="831"/>
      <c r="I300" s="831"/>
      <c r="J300" s="831"/>
      <c r="K300" s="831"/>
      <c r="L300" s="831"/>
      <c r="M300" s="831"/>
      <c r="N300" s="831">
        <v>2</v>
      </c>
      <c r="O300" s="831">
        <v>662</v>
      </c>
      <c r="P300" s="827"/>
      <c r="Q300" s="832">
        <v>331</v>
      </c>
    </row>
    <row r="301" spans="1:17" ht="14.45" customHeight="1" x14ac:dyDescent="0.2">
      <c r="A301" s="821" t="s">
        <v>8664</v>
      </c>
      <c r="B301" s="822" t="s">
        <v>8665</v>
      </c>
      <c r="C301" s="822" t="s">
        <v>5932</v>
      </c>
      <c r="D301" s="822" t="s">
        <v>8712</v>
      </c>
      <c r="E301" s="822" t="s">
        <v>8713</v>
      </c>
      <c r="F301" s="831">
        <v>1</v>
      </c>
      <c r="G301" s="831">
        <v>888</v>
      </c>
      <c r="H301" s="831"/>
      <c r="I301" s="831">
        <v>888</v>
      </c>
      <c r="J301" s="831"/>
      <c r="K301" s="831"/>
      <c r="L301" s="831"/>
      <c r="M301" s="831"/>
      <c r="N301" s="831">
        <v>116</v>
      </c>
      <c r="O301" s="831">
        <v>103704</v>
      </c>
      <c r="P301" s="827"/>
      <c r="Q301" s="832">
        <v>894</v>
      </c>
    </row>
    <row r="302" spans="1:17" ht="14.45" customHeight="1" x14ac:dyDescent="0.2">
      <c r="A302" s="821" t="s">
        <v>8664</v>
      </c>
      <c r="B302" s="822" t="s">
        <v>8665</v>
      </c>
      <c r="C302" s="822" t="s">
        <v>5932</v>
      </c>
      <c r="D302" s="822" t="s">
        <v>8714</v>
      </c>
      <c r="E302" s="822" t="s">
        <v>8715</v>
      </c>
      <c r="F302" s="831"/>
      <c r="G302" s="831"/>
      <c r="H302" s="831"/>
      <c r="I302" s="831"/>
      <c r="J302" s="831"/>
      <c r="K302" s="831"/>
      <c r="L302" s="831"/>
      <c r="M302" s="831"/>
      <c r="N302" s="831">
        <v>1</v>
      </c>
      <c r="O302" s="831">
        <v>336</v>
      </c>
      <c r="P302" s="827"/>
      <c r="Q302" s="832">
        <v>336</v>
      </c>
    </row>
    <row r="303" spans="1:17" ht="14.45" customHeight="1" x14ac:dyDescent="0.2">
      <c r="A303" s="821" t="s">
        <v>8664</v>
      </c>
      <c r="B303" s="822" t="s">
        <v>8665</v>
      </c>
      <c r="C303" s="822" t="s">
        <v>5932</v>
      </c>
      <c r="D303" s="822" t="s">
        <v>8716</v>
      </c>
      <c r="E303" s="822" t="s">
        <v>8717</v>
      </c>
      <c r="F303" s="831">
        <v>264</v>
      </c>
      <c r="G303" s="831">
        <v>68904</v>
      </c>
      <c r="H303" s="831">
        <v>0.9740458015267176</v>
      </c>
      <c r="I303" s="831">
        <v>261</v>
      </c>
      <c r="J303" s="831">
        <v>270</v>
      </c>
      <c r="K303" s="831">
        <v>70740</v>
      </c>
      <c r="L303" s="831">
        <v>1</v>
      </c>
      <c r="M303" s="831">
        <v>262</v>
      </c>
      <c r="N303" s="831">
        <v>237</v>
      </c>
      <c r="O303" s="831">
        <v>62568</v>
      </c>
      <c r="P303" s="827">
        <v>0.88447837150127229</v>
      </c>
      <c r="Q303" s="832">
        <v>264</v>
      </c>
    </row>
    <row r="304" spans="1:17" ht="14.45" customHeight="1" x14ac:dyDescent="0.2">
      <c r="A304" s="821" t="s">
        <v>8664</v>
      </c>
      <c r="B304" s="822" t="s">
        <v>8665</v>
      </c>
      <c r="C304" s="822" t="s">
        <v>5932</v>
      </c>
      <c r="D304" s="822" t="s">
        <v>8718</v>
      </c>
      <c r="E304" s="822" t="s">
        <v>8719</v>
      </c>
      <c r="F304" s="831">
        <v>15</v>
      </c>
      <c r="G304" s="831">
        <v>2475</v>
      </c>
      <c r="H304" s="831">
        <v>2.4849397590361444</v>
      </c>
      <c r="I304" s="831">
        <v>165</v>
      </c>
      <c r="J304" s="831">
        <v>6</v>
      </c>
      <c r="K304" s="831">
        <v>996</v>
      </c>
      <c r="L304" s="831">
        <v>1</v>
      </c>
      <c r="M304" s="831">
        <v>166</v>
      </c>
      <c r="N304" s="831">
        <v>19</v>
      </c>
      <c r="O304" s="831">
        <v>3173</v>
      </c>
      <c r="P304" s="827">
        <v>3.1857429718875503</v>
      </c>
      <c r="Q304" s="832">
        <v>167</v>
      </c>
    </row>
    <row r="305" spans="1:17" ht="14.45" customHeight="1" x14ac:dyDescent="0.2">
      <c r="A305" s="821" t="s">
        <v>8720</v>
      </c>
      <c r="B305" s="822" t="s">
        <v>8426</v>
      </c>
      <c r="C305" s="822" t="s">
        <v>5932</v>
      </c>
      <c r="D305" s="822" t="s">
        <v>8721</v>
      </c>
      <c r="E305" s="822" t="s">
        <v>8722</v>
      </c>
      <c r="F305" s="831">
        <v>2</v>
      </c>
      <c r="G305" s="831">
        <v>336</v>
      </c>
      <c r="H305" s="831"/>
      <c r="I305" s="831">
        <v>168</v>
      </c>
      <c r="J305" s="831"/>
      <c r="K305" s="831"/>
      <c r="L305" s="831"/>
      <c r="M305" s="831"/>
      <c r="N305" s="831">
        <v>2</v>
      </c>
      <c r="O305" s="831">
        <v>336</v>
      </c>
      <c r="P305" s="827"/>
      <c r="Q305" s="832">
        <v>168</v>
      </c>
    </row>
    <row r="306" spans="1:17" ht="14.45" customHeight="1" x14ac:dyDescent="0.2">
      <c r="A306" s="821" t="s">
        <v>8720</v>
      </c>
      <c r="B306" s="822" t="s">
        <v>8426</v>
      </c>
      <c r="C306" s="822" t="s">
        <v>5932</v>
      </c>
      <c r="D306" s="822" t="s">
        <v>8723</v>
      </c>
      <c r="E306" s="822" t="s">
        <v>8724</v>
      </c>
      <c r="F306" s="831">
        <v>2</v>
      </c>
      <c r="G306" s="831">
        <v>348</v>
      </c>
      <c r="H306" s="831"/>
      <c r="I306" s="831">
        <v>174</v>
      </c>
      <c r="J306" s="831"/>
      <c r="K306" s="831"/>
      <c r="L306" s="831"/>
      <c r="M306" s="831"/>
      <c r="N306" s="831">
        <v>1</v>
      </c>
      <c r="O306" s="831">
        <v>175</v>
      </c>
      <c r="P306" s="827"/>
      <c r="Q306" s="832">
        <v>175</v>
      </c>
    </row>
    <row r="307" spans="1:17" ht="14.45" customHeight="1" x14ac:dyDescent="0.2">
      <c r="A307" s="821" t="s">
        <v>8720</v>
      </c>
      <c r="B307" s="822" t="s">
        <v>8426</v>
      </c>
      <c r="C307" s="822" t="s">
        <v>5932</v>
      </c>
      <c r="D307" s="822" t="s">
        <v>8196</v>
      </c>
      <c r="E307" s="822" t="s">
        <v>8197</v>
      </c>
      <c r="F307" s="831">
        <v>10</v>
      </c>
      <c r="G307" s="831">
        <v>3500</v>
      </c>
      <c r="H307" s="831"/>
      <c r="I307" s="831">
        <v>350</v>
      </c>
      <c r="J307" s="831"/>
      <c r="K307" s="831"/>
      <c r="L307" s="831"/>
      <c r="M307" s="831"/>
      <c r="N307" s="831">
        <v>3</v>
      </c>
      <c r="O307" s="831">
        <v>1056</v>
      </c>
      <c r="P307" s="827"/>
      <c r="Q307" s="832">
        <v>352</v>
      </c>
    </row>
    <row r="308" spans="1:17" ht="14.45" customHeight="1" x14ac:dyDescent="0.2">
      <c r="A308" s="821" t="s">
        <v>8720</v>
      </c>
      <c r="B308" s="822" t="s">
        <v>8426</v>
      </c>
      <c r="C308" s="822" t="s">
        <v>5932</v>
      </c>
      <c r="D308" s="822" t="s">
        <v>8725</v>
      </c>
      <c r="E308" s="822" t="s">
        <v>8726</v>
      </c>
      <c r="F308" s="831">
        <v>2</v>
      </c>
      <c r="G308" s="831">
        <v>80</v>
      </c>
      <c r="H308" s="831"/>
      <c r="I308" s="831">
        <v>40</v>
      </c>
      <c r="J308" s="831"/>
      <c r="K308" s="831"/>
      <c r="L308" s="831"/>
      <c r="M308" s="831"/>
      <c r="N308" s="831"/>
      <c r="O308" s="831"/>
      <c r="P308" s="827"/>
      <c r="Q308" s="832"/>
    </row>
    <row r="309" spans="1:17" ht="14.45" customHeight="1" x14ac:dyDescent="0.2">
      <c r="A309" s="821" t="s">
        <v>8720</v>
      </c>
      <c r="B309" s="822" t="s">
        <v>8426</v>
      </c>
      <c r="C309" s="822" t="s">
        <v>5932</v>
      </c>
      <c r="D309" s="822" t="s">
        <v>8727</v>
      </c>
      <c r="E309" s="822" t="s">
        <v>8728</v>
      </c>
      <c r="F309" s="831">
        <v>2</v>
      </c>
      <c r="G309" s="831">
        <v>342</v>
      </c>
      <c r="H309" s="831"/>
      <c r="I309" s="831">
        <v>171</v>
      </c>
      <c r="J309" s="831"/>
      <c r="K309" s="831"/>
      <c r="L309" s="831"/>
      <c r="M309" s="831"/>
      <c r="N309" s="831">
        <v>1</v>
      </c>
      <c r="O309" s="831">
        <v>171</v>
      </c>
      <c r="P309" s="827"/>
      <c r="Q309" s="832">
        <v>171</v>
      </c>
    </row>
    <row r="310" spans="1:17" ht="14.45" customHeight="1" x14ac:dyDescent="0.2">
      <c r="A310" s="821" t="s">
        <v>8720</v>
      </c>
      <c r="B310" s="822" t="s">
        <v>8426</v>
      </c>
      <c r="C310" s="822" t="s">
        <v>5932</v>
      </c>
      <c r="D310" s="822" t="s">
        <v>8729</v>
      </c>
      <c r="E310" s="822" t="s">
        <v>8730</v>
      </c>
      <c r="F310" s="831">
        <v>2</v>
      </c>
      <c r="G310" s="831">
        <v>700</v>
      </c>
      <c r="H310" s="831"/>
      <c r="I310" s="831">
        <v>350</v>
      </c>
      <c r="J310" s="831"/>
      <c r="K310" s="831"/>
      <c r="L310" s="831"/>
      <c r="M310" s="831"/>
      <c r="N310" s="831"/>
      <c r="O310" s="831"/>
      <c r="P310" s="827"/>
      <c r="Q310" s="832"/>
    </row>
    <row r="311" spans="1:17" ht="14.45" customHeight="1" x14ac:dyDescent="0.2">
      <c r="A311" s="821" t="s">
        <v>8720</v>
      </c>
      <c r="B311" s="822" t="s">
        <v>8426</v>
      </c>
      <c r="C311" s="822" t="s">
        <v>5932</v>
      </c>
      <c r="D311" s="822" t="s">
        <v>8731</v>
      </c>
      <c r="E311" s="822" t="s">
        <v>8732</v>
      </c>
      <c r="F311" s="831">
        <v>2</v>
      </c>
      <c r="G311" s="831">
        <v>348</v>
      </c>
      <c r="H311" s="831"/>
      <c r="I311" s="831">
        <v>174</v>
      </c>
      <c r="J311" s="831"/>
      <c r="K311" s="831"/>
      <c r="L311" s="831"/>
      <c r="M311" s="831"/>
      <c r="N311" s="831">
        <v>1</v>
      </c>
      <c r="O311" s="831">
        <v>174</v>
      </c>
      <c r="P311" s="827"/>
      <c r="Q311" s="832">
        <v>174</v>
      </c>
    </row>
    <row r="312" spans="1:17" ht="14.45" customHeight="1" x14ac:dyDescent="0.2">
      <c r="A312" s="821" t="s">
        <v>8720</v>
      </c>
      <c r="B312" s="822" t="s">
        <v>8426</v>
      </c>
      <c r="C312" s="822" t="s">
        <v>5932</v>
      </c>
      <c r="D312" s="822" t="s">
        <v>8733</v>
      </c>
      <c r="E312" s="822" t="s">
        <v>8734</v>
      </c>
      <c r="F312" s="831">
        <v>2</v>
      </c>
      <c r="G312" s="831">
        <v>336</v>
      </c>
      <c r="H312" s="831"/>
      <c r="I312" s="831">
        <v>168</v>
      </c>
      <c r="J312" s="831"/>
      <c r="K312" s="831"/>
      <c r="L312" s="831"/>
      <c r="M312" s="831"/>
      <c r="N312" s="831">
        <v>1</v>
      </c>
      <c r="O312" s="831">
        <v>168</v>
      </c>
      <c r="P312" s="827"/>
      <c r="Q312" s="832">
        <v>168</v>
      </c>
    </row>
    <row r="313" spans="1:17" ht="14.45" customHeight="1" x14ac:dyDescent="0.2">
      <c r="A313" s="821" t="s">
        <v>8735</v>
      </c>
      <c r="B313" s="822" t="s">
        <v>8665</v>
      </c>
      <c r="C313" s="822" t="s">
        <v>5932</v>
      </c>
      <c r="D313" s="822" t="s">
        <v>8666</v>
      </c>
      <c r="E313" s="822" t="s">
        <v>8667</v>
      </c>
      <c r="F313" s="831"/>
      <c r="G313" s="831"/>
      <c r="H313" s="831"/>
      <c r="I313" s="831"/>
      <c r="J313" s="831"/>
      <c r="K313" s="831"/>
      <c r="L313" s="831"/>
      <c r="M313" s="831"/>
      <c r="N313" s="831">
        <v>70</v>
      </c>
      <c r="O313" s="831">
        <v>12320</v>
      </c>
      <c r="P313" s="827"/>
      <c r="Q313" s="832">
        <v>176</v>
      </c>
    </row>
    <row r="314" spans="1:17" ht="14.45" customHeight="1" x14ac:dyDescent="0.2">
      <c r="A314" s="821" t="s">
        <v>8735</v>
      </c>
      <c r="B314" s="822" t="s">
        <v>8665</v>
      </c>
      <c r="C314" s="822" t="s">
        <v>5932</v>
      </c>
      <c r="D314" s="822" t="s">
        <v>8672</v>
      </c>
      <c r="E314" s="822" t="s">
        <v>8673</v>
      </c>
      <c r="F314" s="831"/>
      <c r="G314" s="831"/>
      <c r="H314" s="831"/>
      <c r="I314" s="831"/>
      <c r="J314" s="831"/>
      <c r="K314" s="831"/>
      <c r="L314" s="831"/>
      <c r="M314" s="831"/>
      <c r="N314" s="831">
        <v>17</v>
      </c>
      <c r="O314" s="831">
        <v>18275</v>
      </c>
      <c r="P314" s="827"/>
      <c r="Q314" s="832">
        <v>1075</v>
      </c>
    </row>
    <row r="315" spans="1:17" ht="14.45" customHeight="1" x14ac:dyDescent="0.2">
      <c r="A315" s="821" t="s">
        <v>8735</v>
      </c>
      <c r="B315" s="822" t="s">
        <v>8665</v>
      </c>
      <c r="C315" s="822" t="s">
        <v>5932</v>
      </c>
      <c r="D315" s="822" t="s">
        <v>8674</v>
      </c>
      <c r="E315" s="822" t="s">
        <v>8675</v>
      </c>
      <c r="F315" s="831"/>
      <c r="G315" s="831"/>
      <c r="H315" s="831"/>
      <c r="I315" s="831"/>
      <c r="J315" s="831"/>
      <c r="K315" s="831"/>
      <c r="L315" s="831"/>
      <c r="M315" s="831"/>
      <c r="N315" s="831">
        <v>6</v>
      </c>
      <c r="O315" s="831">
        <v>282</v>
      </c>
      <c r="P315" s="827"/>
      <c r="Q315" s="832">
        <v>47</v>
      </c>
    </row>
    <row r="316" spans="1:17" ht="14.45" customHeight="1" x14ac:dyDescent="0.2">
      <c r="A316" s="821" t="s">
        <v>8735</v>
      </c>
      <c r="B316" s="822" t="s">
        <v>8665</v>
      </c>
      <c r="C316" s="822" t="s">
        <v>5932</v>
      </c>
      <c r="D316" s="822" t="s">
        <v>8678</v>
      </c>
      <c r="E316" s="822" t="s">
        <v>8679</v>
      </c>
      <c r="F316" s="831"/>
      <c r="G316" s="831"/>
      <c r="H316" s="831"/>
      <c r="I316" s="831"/>
      <c r="J316" s="831"/>
      <c r="K316" s="831"/>
      <c r="L316" s="831"/>
      <c r="M316" s="831"/>
      <c r="N316" s="831">
        <v>2</v>
      </c>
      <c r="O316" s="831">
        <v>756</v>
      </c>
      <c r="P316" s="827"/>
      <c r="Q316" s="832">
        <v>378</v>
      </c>
    </row>
    <row r="317" spans="1:17" ht="14.45" customHeight="1" x14ac:dyDescent="0.2">
      <c r="A317" s="821" t="s">
        <v>8735</v>
      </c>
      <c r="B317" s="822" t="s">
        <v>8665</v>
      </c>
      <c r="C317" s="822" t="s">
        <v>5932</v>
      </c>
      <c r="D317" s="822" t="s">
        <v>8682</v>
      </c>
      <c r="E317" s="822" t="s">
        <v>8683</v>
      </c>
      <c r="F317" s="831"/>
      <c r="G317" s="831"/>
      <c r="H317" s="831"/>
      <c r="I317" s="831"/>
      <c r="J317" s="831"/>
      <c r="K317" s="831"/>
      <c r="L317" s="831"/>
      <c r="M317" s="831"/>
      <c r="N317" s="831">
        <v>4</v>
      </c>
      <c r="O317" s="831">
        <v>2100</v>
      </c>
      <c r="P317" s="827"/>
      <c r="Q317" s="832">
        <v>525</v>
      </c>
    </row>
    <row r="318" spans="1:17" ht="14.45" customHeight="1" x14ac:dyDescent="0.2">
      <c r="A318" s="821" t="s">
        <v>8735</v>
      </c>
      <c r="B318" s="822" t="s">
        <v>8665</v>
      </c>
      <c r="C318" s="822" t="s">
        <v>5932</v>
      </c>
      <c r="D318" s="822" t="s">
        <v>8684</v>
      </c>
      <c r="E318" s="822" t="s">
        <v>8685</v>
      </c>
      <c r="F318" s="831"/>
      <c r="G318" s="831"/>
      <c r="H318" s="831"/>
      <c r="I318" s="831"/>
      <c r="J318" s="831"/>
      <c r="K318" s="831"/>
      <c r="L318" s="831"/>
      <c r="M318" s="831"/>
      <c r="N318" s="831">
        <v>2</v>
      </c>
      <c r="O318" s="831">
        <v>116</v>
      </c>
      <c r="P318" s="827"/>
      <c r="Q318" s="832">
        <v>58</v>
      </c>
    </row>
    <row r="319" spans="1:17" ht="14.45" customHeight="1" x14ac:dyDescent="0.2">
      <c r="A319" s="821" t="s">
        <v>8735</v>
      </c>
      <c r="B319" s="822" t="s">
        <v>8665</v>
      </c>
      <c r="C319" s="822" t="s">
        <v>5932</v>
      </c>
      <c r="D319" s="822" t="s">
        <v>8692</v>
      </c>
      <c r="E319" s="822" t="s">
        <v>8693</v>
      </c>
      <c r="F319" s="831"/>
      <c r="G319" s="831"/>
      <c r="H319" s="831"/>
      <c r="I319" s="831"/>
      <c r="J319" s="831"/>
      <c r="K319" s="831"/>
      <c r="L319" s="831"/>
      <c r="M319" s="831"/>
      <c r="N319" s="831">
        <v>51</v>
      </c>
      <c r="O319" s="831">
        <v>7089</v>
      </c>
      <c r="P319" s="827"/>
      <c r="Q319" s="832">
        <v>139</v>
      </c>
    </row>
    <row r="320" spans="1:17" ht="14.45" customHeight="1" x14ac:dyDescent="0.2">
      <c r="A320" s="821" t="s">
        <v>8735</v>
      </c>
      <c r="B320" s="822" t="s">
        <v>8665</v>
      </c>
      <c r="C320" s="822" t="s">
        <v>5932</v>
      </c>
      <c r="D320" s="822" t="s">
        <v>8694</v>
      </c>
      <c r="E320" s="822" t="s">
        <v>8695</v>
      </c>
      <c r="F320" s="831"/>
      <c r="G320" s="831"/>
      <c r="H320" s="831"/>
      <c r="I320" s="831"/>
      <c r="J320" s="831"/>
      <c r="K320" s="831"/>
      <c r="L320" s="831"/>
      <c r="M320" s="831"/>
      <c r="N320" s="831">
        <v>4</v>
      </c>
      <c r="O320" s="831">
        <v>372</v>
      </c>
      <c r="P320" s="827"/>
      <c r="Q320" s="832">
        <v>93</v>
      </c>
    </row>
    <row r="321" spans="1:17" ht="14.45" customHeight="1" x14ac:dyDescent="0.2">
      <c r="A321" s="821" t="s">
        <v>8735</v>
      </c>
      <c r="B321" s="822" t="s">
        <v>8665</v>
      </c>
      <c r="C321" s="822" t="s">
        <v>5932</v>
      </c>
      <c r="D321" s="822" t="s">
        <v>8700</v>
      </c>
      <c r="E321" s="822" t="s">
        <v>8701</v>
      </c>
      <c r="F321" s="831"/>
      <c r="G321" s="831"/>
      <c r="H321" s="831"/>
      <c r="I321" s="831"/>
      <c r="J321" s="831"/>
      <c r="K321" s="831"/>
      <c r="L321" s="831"/>
      <c r="M321" s="831"/>
      <c r="N321" s="831">
        <v>3</v>
      </c>
      <c r="O321" s="831">
        <v>987</v>
      </c>
      <c r="P321" s="827"/>
      <c r="Q321" s="832">
        <v>329</v>
      </c>
    </row>
    <row r="322" spans="1:17" ht="14.45" customHeight="1" x14ac:dyDescent="0.2">
      <c r="A322" s="821" t="s">
        <v>8735</v>
      </c>
      <c r="B322" s="822" t="s">
        <v>8665</v>
      </c>
      <c r="C322" s="822" t="s">
        <v>5932</v>
      </c>
      <c r="D322" s="822" t="s">
        <v>8702</v>
      </c>
      <c r="E322" s="822" t="s">
        <v>8703</v>
      </c>
      <c r="F322" s="831"/>
      <c r="G322" s="831"/>
      <c r="H322" s="831"/>
      <c r="I322" s="831"/>
      <c r="J322" s="831"/>
      <c r="K322" s="831"/>
      <c r="L322" s="831"/>
      <c r="M322" s="831"/>
      <c r="N322" s="831">
        <v>4</v>
      </c>
      <c r="O322" s="831">
        <v>208</v>
      </c>
      <c r="P322" s="827"/>
      <c r="Q322" s="832">
        <v>52</v>
      </c>
    </row>
    <row r="323" spans="1:17" ht="14.45" customHeight="1" x14ac:dyDescent="0.2">
      <c r="A323" s="821" t="s">
        <v>8735</v>
      </c>
      <c r="B323" s="822" t="s">
        <v>8665</v>
      </c>
      <c r="C323" s="822" t="s">
        <v>5932</v>
      </c>
      <c r="D323" s="822" t="s">
        <v>8712</v>
      </c>
      <c r="E323" s="822" t="s">
        <v>8713</v>
      </c>
      <c r="F323" s="831"/>
      <c r="G323" s="831"/>
      <c r="H323" s="831"/>
      <c r="I323" s="831"/>
      <c r="J323" s="831"/>
      <c r="K323" s="831"/>
      <c r="L323" s="831"/>
      <c r="M323" s="831"/>
      <c r="N323" s="831">
        <v>17</v>
      </c>
      <c r="O323" s="831">
        <v>15198</v>
      </c>
      <c r="P323" s="827"/>
      <c r="Q323" s="832">
        <v>894</v>
      </c>
    </row>
    <row r="324" spans="1:17" ht="14.45" customHeight="1" x14ac:dyDescent="0.2">
      <c r="A324" s="821" t="s">
        <v>8735</v>
      </c>
      <c r="B324" s="822" t="s">
        <v>8665</v>
      </c>
      <c r="C324" s="822" t="s">
        <v>5932</v>
      </c>
      <c r="D324" s="822" t="s">
        <v>8716</v>
      </c>
      <c r="E324" s="822" t="s">
        <v>8717</v>
      </c>
      <c r="F324" s="831"/>
      <c r="G324" s="831"/>
      <c r="H324" s="831"/>
      <c r="I324" s="831"/>
      <c r="J324" s="831"/>
      <c r="K324" s="831"/>
      <c r="L324" s="831"/>
      <c r="M324" s="831"/>
      <c r="N324" s="831">
        <v>35</v>
      </c>
      <c r="O324" s="831">
        <v>9240</v>
      </c>
      <c r="P324" s="827"/>
      <c r="Q324" s="832">
        <v>264</v>
      </c>
    </row>
    <row r="325" spans="1:17" ht="14.45" customHeight="1" thickBot="1" x14ac:dyDescent="0.25">
      <c r="A325" s="813" t="s">
        <v>8735</v>
      </c>
      <c r="B325" s="814" t="s">
        <v>8170</v>
      </c>
      <c r="C325" s="814" t="s">
        <v>5932</v>
      </c>
      <c r="D325" s="814" t="s">
        <v>8736</v>
      </c>
      <c r="E325" s="814" t="s">
        <v>8737</v>
      </c>
      <c r="F325" s="833">
        <v>12</v>
      </c>
      <c r="G325" s="833">
        <v>125604</v>
      </c>
      <c r="H325" s="833"/>
      <c r="I325" s="833">
        <v>10467</v>
      </c>
      <c r="J325" s="833"/>
      <c r="K325" s="833"/>
      <c r="L325" s="833"/>
      <c r="M325" s="833"/>
      <c r="N325" s="833"/>
      <c r="O325" s="833"/>
      <c r="P325" s="819"/>
      <c r="Q325" s="834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5E0426DA-5D67-448F-A5E4-D65BB3D78627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6441</v>
      </c>
      <c r="D3" s="193">
        <f>SUBTOTAL(9,D6:D1048576)</f>
        <v>6964</v>
      </c>
      <c r="E3" s="193">
        <f>SUBTOTAL(9,E6:E1048576)</f>
        <v>6030</v>
      </c>
      <c r="F3" s="194">
        <f>IF(OR(E3=0,D3=0),"",E3/D3)</f>
        <v>0.86588167719701326</v>
      </c>
      <c r="G3" s="388">
        <f>SUBTOTAL(9,G6:G1048576)</f>
        <v>13915.394059999997</v>
      </c>
      <c r="H3" s="389">
        <f>SUBTOTAL(9,H6:H1048576)</f>
        <v>16450.739680000002</v>
      </c>
      <c r="I3" s="389">
        <f>SUBTOTAL(9,I6:I1048576)</f>
        <v>14184.072779999991</v>
      </c>
      <c r="J3" s="194">
        <f>IF(OR(I3=0,H3=0),"",I3/H3)</f>
        <v>0.8622148946435696</v>
      </c>
      <c r="K3" s="388">
        <f>SUBTOTAL(9,K6:K1048576)</f>
        <v>2113.08</v>
      </c>
      <c r="L3" s="389">
        <f>SUBTOTAL(9,L6:L1048576)</f>
        <v>2587.62</v>
      </c>
      <c r="M3" s="389">
        <f>SUBTOTAL(9,M6:M1048576)</f>
        <v>2237.7600000000002</v>
      </c>
      <c r="N3" s="195">
        <f>IF(OR(M3=0,E3=0),"",M3*1000/E3)</f>
        <v>371.1044776119403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2"/>
      <c r="B5" s="973"/>
      <c r="C5" s="980">
        <v>2018</v>
      </c>
      <c r="D5" s="980">
        <v>2019</v>
      </c>
      <c r="E5" s="980">
        <v>2020</v>
      </c>
      <c r="F5" s="981" t="s">
        <v>2</v>
      </c>
      <c r="G5" s="991">
        <v>2018</v>
      </c>
      <c r="H5" s="980">
        <v>2019</v>
      </c>
      <c r="I5" s="980">
        <v>2020</v>
      </c>
      <c r="J5" s="981" t="s">
        <v>2</v>
      </c>
      <c r="K5" s="991">
        <v>2018</v>
      </c>
      <c r="L5" s="980">
        <v>2019</v>
      </c>
      <c r="M5" s="980">
        <v>2020</v>
      </c>
      <c r="N5" s="992" t="s">
        <v>92</v>
      </c>
    </row>
    <row r="6" spans="1:14" ht="14.45" customHeight="1" x14ac:dyDescent="0.2">
      <c r="A6" s="974" t="s">
        <v>7375</v>
      </c>
      <c r="B6" s="977" t="s">
        <v>8739</v>
      </c>
      <c r="C6" s="982">
        <v>5284</v>
      </c>
      <c r="D6" s="983">
        <v>5676</v>
      </c>
      <c r="E6" s="983">
        <v>4923</v>
      </c>
      <c r="F6" s="988"/>
      <c r="G6" s="982">
        <v>5214.4664599999978</v>
      </c>
      <c r="H6" s="983">
        <v>5750.6385400000017</v>
      </c>
      <c r="I6" s="983">
        <v>4949.0468800000008</v>
      </c>
      <c r="J6" s="988"/>
      <c r="K6" s="982">
        <v>634.08000000000004</v>
      </c>
      <c r="L6" s="983">
        <v>681.12</v>
      </c>
      <c r="M6" s="983">
        <v>590.76</v>
      </c>
      <c r="N6" s="993">
        <v>120</v>
      </c>
    </row>
    <row r="7" spans="1:14" ht="14.45" customHeight="1" x14ac:dyDescent="0.2">
      <c r="A7" s="975" t="s">
        <v>7711</v>
      </c>
      <c r="B7" s="978" t="s">
        <v>8740</v>
      </c>
      <c r="C7" s="984">
        <v>394</v>
      </c>
      <c r="D7" s="985">
        <v>621</v>
      </c>
      <c r="E7" s="985">
        <v>547</v>
      </c>
      <c r="F7" s="989"/>
      <c r="G7" s="984">
        <v>4249.6083999999992</v>
      </c>
      <c r="H7" s="985">
        <v>6672.2145</v>
      </c>
      <c r="I7" s="985">
        <v>5861.758499999989</v>
      </c>
      <c r="J7" s="989"/>
      <c r="K7" s="984">
        <v>788</v>
      </c>
      <c r="L7" s="985">
        <v>1242</v>
      </c>
      <c r="M7" s="985">
        <v>1094</v>
      </c>
      <c r="N7" s="994">
        <v>2000</v>
      </c>
    </row>
    <row r="8" spans="1:14" ht="14.45" customHeight="1" x14ac:dyDescent="0.2">
      <c r="A8" s="975" t="s">
        <v>7719</v>
      </c>
      <c r="B8" s="978" t="s">
        <v>8740</v>
      </c>
      <c r="C8" s="984">
        <v>619</v>
      </c>
      <c r="D8" s="985">
        <v>662</v>
      </c>
      <c r="E8" s="985">
        <v>546</v>
      </c>
      <c r="F8" s="989"/>
      <c r="G8" s="984">
        <v>3737.3583199999985</v>
      </c>
      <c r="H8" s="985">
        <v>4003.2374400000003</v>
      </c>
      <c r="I8" s="985">
        <v>3304.1455999999998</v>
      </c>
      <c r="J8" s="989"/>
      <c r="K8" s="984">
        <v>619</v>
      </c>
      <c r="L8" s="985">
        <v>662</v>
      </c>
      <c r="M8" s="985">
        <v>546</v>
      </c>
      <c r="N8" s="994">
        <v>1000</v>
      </c>
    </row>
    <row r="9" spans="1:14" ht="14.45" customHeight="1" thickBot="1" x14ac:dyDescent="0.25">
      <c r="A9" s="976" t="s">
        <v>7717</v>
      </c>
      <c r="B9" s="979" t="s">
        <v>8740</v>
      </c>
      <c r="C9" s="986">
        <v>144</v>
      </c>
      <c r="D9" s="987">
        <v>5</v>
      </c>
      <c r="E9" s="987">
        <v>14</v>
      </c>
      <c r="F9" s="990"/>
      <c r="G9" s="986">
        <v>713.96088000000009</v>
      </c>
      <c r="H9" s="987">
        <v>24.649199999999997</v>
      </c>
      <c r="I9" s="987">
        <v>69.121800000000007</v>
      </c>
      <c r="J9" s="990"/>
      <c r="K9" s="986">
        <v>72</v>
      </c>
      <c r="L9" s="987">
        <v>2.5</v>
      </c>
      <c r="M9" s="987">
        <v>7</v>
      </c>
      <c r="N9" s="995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BD2277CF-283E-465E-A302-5D7B42AC6902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2021-02-08T10:50:48Z</dcterms:modified>
</cp:coreProperties>
</file>